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43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0.xml" ContentType="application/vnd.openxmlformats-officedocument.drawingml.chartshapes+xml"/>
  <Override PartName="/xl/drawings/drawing41.xml" ContentType="application/vnd.openxmlformats-officedocument.drawingml.chartshapes+xml"/>
  <Override PartName="/xl/drawings/drawing51.xml" ContentType="application/vnd.openxmlformats-officedocument.drawingml.chartshapes+xml"/>
  <Override PartName="/xl/drawings/drawing39.xml" ContentType="application/vnd.openxmlformats-officedocument.drawingml.chartshapes+xml"/>
  <Override PartName="/xl/drawings/drawing104.xml" ContentType="application/vnd.openxmlformats-officedocument.drawingml.chartshapes+xml"/>
  <Override PartName="/xl/drawings/drawing99.xml" ContentType="application/vnd.openxmlformats-officedocument.drawingml.chartshapes+xml"/>
  <Override PartName="/xl/drawings/drawing94.xml" ContentType="application/vnd.openxmlformats-officedocument.drawingml.chartshapes+xml"/>
  <Override PartName="/xl/drawings/drawing87.xml" ContentType="application/vnd.openxmlformats-officedocument.drawingml.chartshapes+xml"/>
  <Override PartName="/xl/drawings/drawing75.xml" ContentType="application/vnd.openxmlformats-officedocument.drawingml.chartshapes+xml"/>
  <Override PartName="/xl/drawings/drawing49.xml" ContentType="application/vnd.openxmlformats-officedocument.drawingml.chartshapes+xml"/>
  <Override PartName="/xl/drawings/drawing37.xml" ContentType="application/vnd.openxmlformats-officedocument.drawingml.chartshapes+xml"/>
  <Override PartName="/xl/drawings/drawing109.xml" ContentType="application/vnd.openxmlformats-officedocument.drawingml.chartshapes+xml"/>
  <Override PartName="/xl/drawings/drawing25.xml" ContentType="application/vnd.openxmlformats-officedocument.drawingml.chartshapes+xml"/>
  <Override PartName="/xl/drawings/drawing23.xml" ContentType="application/vnd.openxmlformats-officedocument.drawingml.chartshapes+xml"/>
  <Override PartName="/xl/drawings/drawing21.xml" ContentType="application/vnd.openxmlformats-officedocument.drawingml.chartshapes+xml"/>
  <Override PartName="/xl/drawings/drawing17.xml" ContentType="application/vnd.openxmlformats-officedocument.drawingml.chartshapes+xml"/>
  <Override PartName="/xl/drawings/drawing16.xml" ContentType="application/vnd.openxmlformats-officedocument.drawingml.chartshapes+xml"/>
  <Override PartName="/xl/drawings/drawing29.xml" ContentType="application/vnd.openxmlformats-officedocument.drawingml.chartshapes+xml"/>
  <Override PartName="/xl/drawings/drawing30.xml" ContentType="application/vnd.openxmlformats-officedocument.drawingml.chartshapes+xml"/>
  <Override PartName="/xl/drawings/drawing31.xml" ContentType="application/vnd.openxmlformats-officedocument.drawingml.chartshapes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3.xml" ContentType="application/vnd.openxmlformats-officedocument.drawingml.chartshapes+xml"/>
  <Override PartName="/xl/drawings/drawing32.xml" ContentType="application/vnd.openxmlformats-officedocument.drawingml.chartshapes+xml"/>
  <Override PartName="/xl/drawings/drawing38.xml" ContentType="application/vnd.openxmlformats-officedocument.drawingml.chartshapes+xml"/>
  <Override PartName="/xl/drawings/drawing118.xml" ContentType="application/vnd.openxmlformats-officedocument.drawingml.chartshapes+xml"/>
  <Override PartName="/xl/drawings/drawing15.xml" ContentType="application/vnd.openxmlformats-officedocument.drawingml.chartshapes+xml"/>
  <Override PartName="/xl/drawings/drawing126.xml" ContentType="application/vnd.openxmlformats-officedocument.drawingml.chartshapes+xml"/>
  <Override PartName="/xl/drawings/drawing125.xml" ContentType="application/vnd.openxmlformats-officedocument.drawingml.chartshapes+xml"/>
  <Override PartName="/xl/drawings/drawing124.xml" ContentType="application/vnd.openxmlformats-officedocument.drawingml.chartshapes+xml"/>
  <Override PartName="/xl/drawings/drawing123.xml" ContentType="application/vnd.openxmlformats-officedocument.drawingml.chartshapes+xml"/>
  <Override PartName="/xl/drawings/drawing122.xml" ContentType="application/vnd.openxmlformats-officedocument.drawingml.chartshapes+xml"/>
  <Override PartName="/xl/drawings/drawing127.xml" ContentType="application/vnd.openxmlformats-officedocument.drawingml.chartshapes+xml"/>
  <Override PartName="/xl/drawings/drawing128.xml" ContentType="application/vnd.openxmlformats-officedocument.drawingml.chartshapes+xml"/>
  <Override PartName="/xl/drawings/drawing129.xml" ContentType="application/vnd.openxmlformats-officedocument.drawingml.chartshapes+xml"/>
  <Override PartName="/xl/drawings/drawing134.xml" ContentType="application/vnd.openxmlformats-officedocument.drawingml.chartshapes+xml"/>
  <Override PartName="/xl/drawings/drawing131.xml" ContentType="application/vnd.openxmlformats-officedocument.drawingml.chartshapes+xml"/>
  <Override PartName="/xl/drawings/drawing130.xml" ContentType="application/vnd.openxmlformats-officedocument.drawingml.chartshapes+xml"/>
  <Override PartName="/xl/drawings/drawing117.xml" ContentType="application/vnd.openxmlformats-officedocument.drawingml.chartshapes+xml"/>
  <Override PartName="/xl/workbook.xml" ContentType="application/vnd.openxmlformats-officedocument.spreadsheetml.sheet.main+xml"/>
  <Override PartName="/xl/worksheets/sheet6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23.xml" ContentType="application/vnd.openxmlformats-officedocument.spreadsheetml.worksheet+xml"/>
  <Override PartName="/xl/charts/chart80.xml" ContentType="application/vnd.openxmlformats-officedocument.drawingml.chart+xml"/>
  <Override PartName="/xl/worksheets/sheet22.xml" ContentType="application/vnd.openxmlformats-officedocument.spreadsheetml.worksheet+xml"/>
  <Override PartName="/xl/charts/chart81.xml" ContentType="application/vnd.openxmlformats-officedocument.drawingml.chart+xml"/>
  <Override PartName="/xl/charts/chart79.xml" ContentType="application/vnd.openxmlformats-officedocument.drawingml.chart+xml"/>
  <Override PartName="/xl/worksheets/sheet24.xml" ContentType="application/vnd.openxmlformats-officedocument.spreadsheetml.worksheet+xml"/>
  <Override PartName="/xl/charts/chart78.xml" ContentType="application/vnd.openxmlformats-officedocument.drawingml.chart+xml"/>
  <Override PartName="/xl/worksheets/sheet25.xml" ContentType="application/vnd.openxmlformats-officedocument.spreadsheetml.worksheet+xml"/>
  <Override PartName="/xl/charts/chart77.xml" ContentType="application/vnd.openxmlformats-officedocument.drawingml.chart+xml"/>
  <Override PartName="/xl/worksheets/sheet26.xml" ContentType="application/vnd.openxmlformats-officedocument.spreadsheetml.worksheet+xml"/>
  <Override PartName="/xl/worksheets/sheet21.xml" ContentType="application/vnd.openxmlformats-officedocument.spreadsheetml.worksheet+xml"/>
  <Override PartName="/xl/drawings/drawing132.xml" ContentType="application/vnd.openxmlformats-officedocument.drawing+xml"/>
  <Override PartName="/xl/drawings/drawing137.xml" ContentType="application/vnd.openxmlformats-officedocument.drawing+xml"/>
  <Override PartName="/xl/drawings/drawing136.xml" ContentType="application/vnd.openxmlformats-officedocument.drawing+xml"/>
  <Override PartName="/xl/drawings/drawing135.xml" ContentType="application/vnd.openxmlformats-officedocument.drawing+xml"/>
  <Override PartName="/xl/worksheets/sheet20.xml" ContentType="application/vnd.openxmlformats-officedocument.spreadsheetml.worksheet+xml"/>
  <Override PartName="/xl/charts/chart82.xml" ContentType="application/vnd.openxmlformats-officedocument.drawingml.chart+xml"/>
  <Override PartName="/xl/drawings/drawing133.xml" ContentType="application/vnd.openxmlformats-officedocument.drawing+xml"/>
  <Override PartName="/xl/charts/chart76.xml" ContentType="application/vnd.openxmlformats-officedocument.drawingml.chart+xml"/>
  <Override PartName="/xl/worksheets/sheet27.xml" ContentType="application/vnd.openxmlformats-officedocument.spreadsheetml.worksheet+xml"/>
  <Override PartName="/xl/charts/chart75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3.xml" ContentType="application/vnd.openxmlformats-officedocument.drawingml.chart+xml"/>
  <Override PartName="/xl/worksheets/sheet1.xml" ContentType="application/vnd.openxmlformats-officedocument.spreadsheetml.worksheet+xml"/>
  <Override PartName="/xl/drawings/drawing120.xml" ContentType="application/vnd.openxmlformats-officedocument.drawing+xml"/>
  <Override PartName="/xl/drawings/drawing119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worksheets/sheet28.xml" ContentType="application/vnd.openxmlformats-officedocument.spreadsheetml.worksheet+xml"/>
  <Override PartName="/xl/charts/chart74.xml" ContentType="application/vnd.openxmlformats-officedocument.drawingml.chart+xml"/>
  <Override PartName="/xl/worksheets/sheet29.xml" ContentType="application/vnd.openxmlformats-officedocument.spreadsheetml.worksheet+xml"/>
  <Override PartName="/xl/charts/chart73.xml" ContentType="application/vnd.openxmlformats-officedocument.drawingml.chart+xml"/>
  <Override PartName="/xl/worksheets/sheet30.xml" ContentType="application/vnd.openxmlformats-officedocument.spreadsheetml.worksheet+xml"/>
  <Override PartName="/xl/charts/chart72.xml" ContentType="application/vnd.openxmlformats-officedocument.drawingml.chart+xml"/>
  <Override PartName="/xl/drawings/drawing121.xml" ContentType="application/vnd.openxmlformats-officedocument.drawing+xml"/>
  <Override PartName="/xl/charts/chart71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138.xml" ContentType="application/vnd.openxmlformats-officedocument.drawing+xml"/>
  <Override PartName="/xl/charts/chart86.xml" ContentType="application/vnd.openxmlformats-officedocument.drawingml.chart+xml"/>
  <Override PartName="/xl/charts/chart85.xml" ContentType="application/vnd.openxmlformats-officedocument.drawingml.chart+xml"/>
  <Override PartName="/xl/worksheets/sheet31.xml" ContentType="application/vnd.openxmlformats-officedocument.spreadsheetml.worksheet+xml"/>
  <Override PartName="/xl/charts/chart62.xml" ContentType="application/vnd.openxmlformats-officedocument.drawingml.chart+xml"/>
  <Override PartName="/xl/theme/themeOverride1.xml" ContentType="application/vnd.openxmlformats-officedocument.themeOverride+xml"/>
  <Override PartName="/xl/drawings/drawing58.xml" ContentType="application/vnd.openxmlformats-officedocument.drawing+xml"/>
  <Override PartName="/xl/drawings/drawing57.xml" ContentType="application/vnd.openxmlformats-officedocument.drawing+xml"/>
  <Override PartName="/xl/drawings/drawing8.xml" ContentType="application/vnd.openxmlformats-officedocument.drawing+xml"/>
  <Override PartName="/xl/charts/chart27.xml" ContentType="application/vnd.openxmlformats-officedocument.drawingml.chart+xml"/>
  <Override PartName="/xl/drawings/drawing59.xml" ContentType="application/vnd.openxmlformats-officedocument.drawing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drawings/drawing60.xml" ContentType="application/vnd.openxmlformats-officedocument.drawing+xml"/>
  <Override PartName="/xl/drawings/drawing7.xml" ContentType="application/vnd.openxmlformats-officedocument.drawing+xml"/>
  <Override PartName="/xl/drawings/drawing56.xml" ContentType="application/vnd.openxmlformats-officedocument.drawing+xml"/>
  <Override PartName="/xl/worksheets/sheet39.xml" ContentType="application/vnd.openxmlformats-officedocument.spreadsheetml.worksheet+xml"/>
  <Override PartName="/xl/charts/chart26.xml" ContentType="application/vnd.openxmlformats-officedocument.drawingml.chart+xml"/>
  <Override PartName="/xl/drawings/drawing50.xml" ContentType="application/vnd.openxmlformats-officedocument.drawing+xml"/>
  <Override PartName="/xl/worksheets/sheet63.xml" ContentType="application/vnd.openxmlformats-officedocument.spreadsheetml.worksheet+xml"/>
  <Override PartName="/xl/worksheets/sheet40.xml" ContentType="application/vnd.openxmlformats-officedocument.spreadsheetml.worksheet+xml"/>
  <Override PartName="/xl/charts/chart25.xml" ContentType="application/vnd.openxmlformats-officedocument.drawingml.chart+xml"/>
  <Override PartName="/xl/charts/chart2.xml" ContentType="application/vnd.openxmlformats-officedocument.drawingml.chart+xml"/>
  <Override PartName="/xl/drawings/drawing52.xml" ContentType="application/vnd.openxmlformats-officedocument.drawing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drawings/drawing9.xml" ContentType="application/vnd.openxmlformats-officedocument.drawing+xml"/>
  <Override PartName="/xl/drawings/drawing53.xml" ContentType="application/vnd.openxmlformats-officedocument.drawing+xml"/>
  <Override PartName="/xl/drawings/drawing62.xml" ContentType="application/vnd.openxmlformats-officedocument.drawing+xml"/>
  <Override PartName="/xl/drawings/drawing72.xml" ContentType="application/vnd.openxmlformats-officedocument.drawing+xml"/>
  <Override PartName="/xl/drawings/drawing71.xml" ContentType="application/vnd.openxmlformats-officedocument.drawing+xml"/>
  <Override PartName="/xl/drawings/drawing4.xml" ContentType="application/vnd.openxmlformats-officedocument.drawing+xml"/>
  <Override PartName="/xl/drawings/drawing70.xml" ContentType="application/vnd.openxmlformats-officedocument.drawing+xml"/>
  <Override PartName="/xl/drawings/drawing73.xml" ContentType="application/vnd.openxmlformats-officedocument.drawing+xml"/>
  <Override PartName="/xl/drawings/drawing76.xml" ContentType="application/vnd.openxmlformats-officedocument.drawing+xml"/>
  <Override PartName="/xl/worksheets/sheet38.xml" ContentType="application/vnd.openxmlformats-officedocument.spreadsheetml.worksheet+xml"/>
  <Override PartName="/xl/charts/chart30.xml" ContentType="application/vnd.openxmlformats-officedocument.drawingml.chart+xml"/>
  <Override PartName="/xl/charts/chart3.xml" ContentType="application/vnd.openxmlformats-officedocument.drawingml.chart+xml"/>
  <Override PartName="/xl/drawings/drawing74.xml" ContentType="application/vnd.openxmlformats-officedocument.drawing+xml"/>
  <Override PartName="/xl/drawings/drawing3.xml" ContentType="application/vnd.openxmlformats-officedocument.drawing+xml"/>
  <Override PartName="/xl/drawings/drawing69.xml" ContentType="application/vnd.openxmlformats-officedocument.drawing+xml"/>
  <Override PartName="/xl/charts/chart1.xml" ContentType="application/vnd.openxmlformats-officedocument.drawingml.chart+xml"/>
  <Override PartName="/xl/drawings/drawing65.xml" ContentType="application/vnd.openxmlformats-officedocument.drawing+xml"/>
  <Override PartName="/xl/drawings/drawing64.xml" ContentType="application/vnd.openxmlformats-officedocument.drawing+xml"/>
  <Override PartName="/xl/drawings/drawing6.xml" ContentType="application/vnd.openxmlformats-officedocument.drawing+xml"/>
  <Override PartName="/xl/drawings/drawing63.xml" ContentType="application/vnd.openxmlformats-officedocument.drawing+xml"/>
  <Override PartName="/xl/charts/chart28.xml" ContentType="application/vnd.openxmlformats-officedocument.drawingml.chart+xml"/>
  <Override PartName="/xl/drawings/drawing66.xml" ContentType="application/vnd.openxmlformats-officedocument.drawing+xml"/>
  <Override PartName="/xl/drawings/drawing68.xml" ContentType="application/vnd.openxmlformats-officedocument.drawing+xml"/>
  <Override PartName="/xl/charts/chart29.xml" ContentType="application/vnd.openxmlformats-officedocument.drawingml.chart+xml"/>
  <Override PartName="/xl/drawings/drawing67.xml" ContentType="application/vnd.openxmlformats-officedocument.drawing+xml"/>
  <Override PartName="/xl/drawings/drawing5.xml" ContentType="application/vnd.openxmlformats-officedocument.drawing+xml"/>
  <Override PartName="/xl/drawings/drawing48.xml" ContentType="application/vnd.openxmlformats-officedocument.drawing+xml"/>
  <Override PartName="/xl/worksheets/sheet57.xml" ContentType="application/vnd.openxmlformats-officedocument.spreadsheetml.worksheet+xml"/>
  <Override PartName="/xl/charts/chart8.xml" ContentType="application/vnd.openxmlformats-officedocument.drawingml.chart+xml"/>
  <Override PartName="/xl/drawings/drawing24.xml" ContentType="application/vnd.openxmlformats-officedocument.drawing+xml"/>
  <Override PartName="/xl/drawings/drawing13.xml" ContentType="application/vnd.openxmlformats-officedocument.drawing+xml"/>
  <Override PartName="/xl/worksheets/sheet58.xml" ContentType="application/vnd.openxmlformats-officedocument.spreadsheetml.worksheet+xml"/>
  <Override PartName="/xl/charts/chart7.xml" ContentType="application/vnd.openxmlformats-officedocument.drawingml.chart+xml"/>
  <Override PartName="/xl/drawings/drawing26.xml" ContentType="application/vnd.openxmlformats-officedocument.drawing+xml"/>
  <Override PartName="/xl/worksheets/sheet56.xml" ContentType="application/vnd.openxmlformats-officedocument.spreadsheetml.worksheet+xml"/>
  <Override PartName="/xl/charts/chart9.xml" ContentType="application/vnd.openxmlformats-officedocument.drawingml.chart+xml"/>
  <Override PartName="/xl/drawings/drawing28.xml" ContentType="application/vnd.openxmlformats-officedocument.drawing+xml"/>
  <Override PartName="/xl/drawings/drawing12.xml" ContentType="application/vnd.openxmlformats-officedocument.drawing+xml"/>
  <Override PartName="/xl/drawings/drawing27.xml" ContentType="application/vnd.openxmlformats-officedocument.drawing+xml"/>
  <Override PartName="/xl/drawings/drawing22.xml" ContentType="application/vnd.openxmlformats-officedocument.drawing+xml"/>
  <Override PartName="/xl/worksheets/sheet60.xml" ContentType="application/vnd.openxmlformats-officedocument.spreadsheetml.worksheet+xml"/>
  <Override PartName="/xl/theme/themeOverride3.xml" ContentType="application/vnd.openxmlformats-officedocument.themeOverride+xml"/>
  <Override PartName="/xl/charts/chart5.xml" ContentType="application/vnd.openxmlformats-officedocument.drawingml.chart+xml"/>
  <Override PartName="/xl/worksheets/sheet61.xml" ContentType="application/vnd.openxmlformats-officedocument.spreadsheetml.worksheet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worksheets/sheet62.xml" ContentType="application/vnd.openxmlformats-officedocument.spreadsheetml.worksheet+xml"/>
  <Override PartName="/xl/drawings/drawing18.xml" ContentType="application/vnd.openxmlformats-officedocument.drawing+xml"/>
  <Override PartName="/xl/worksheets/sheet59.xml" ContentType="application/vnd.openxmlformats-officedocument.spreadsheetml.worksheet+xml"/>
  <Override PartName="/xl/charts/chart6.xml" ContentType="application/vnd.openxmlformats-officedocument.drawingml.chart+xml"/>
  <Override PartName="/xl/drawings/drawing20.xml" ContentType="application/vnd.openxmlformats-officedocument.drawing+xml"/>
  <Override PartName="/xl/drawings/drawing19.xml" ContentType="application/vnd.openxmlformats-officedocument.drawing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worksheets/sheet55.xml" ContentType="application/vnd.openxmlformats-officedocument.spreadsheetml.worksheet+xml"/>
  <Override PartName="/xl/worksheets/sheet42.xml" ContentType="application/vnd.openxmlformats-officedocument.spreadsheetml.worksheet+xml"/>
  <Override PartName="/xl/charts/chart23.xml" ContentType="application/vnd.openxmlformats-officedocument.drawingml.chart+xml"/>
  <Override PartName="/xl/worksheets/sheet43.xml" ContentType="application/vnd.openxmlformats-officedocument.spreadsheetml.worksheet+xml"/>
  <Override PartName="/xl/charts/chart22.xml" ContentType="application/vnd.openxmlformats-officedocument.drawingml.chart+xml"/>
  <Override PartName="/xl/worksheets/sheet44.xml" ContentType="application/vnd.openxmlformats-officedocument.spreadsheetml.worksheet+xml"/>
  <Override PartName="/xl/charts/chart21.xml" ContentType="application/vnd.openxmlformats-officedocument.drawingml.chart+xml"/>
  <Override PartName="/xl/worksheets/sheet45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drawings/drawing45.xml" ContentType="application/vnd.openxmlformats-officedocument.drawing+xml"/>
  <Override PartName="/xl/drawings/drawing47.xml" ContentType="application/vnd.openxmlformats-officedocument.drawing+xml"/>
  <Override PartName="/xl/drawings/drawing11.xml" ContentType="application/vnd.openxmlformats-officedocument.drawing+xml"/>
  <Override PartName="/xl/drawings/drawing46.xml" ContentType="application/vnd.openxmlformats-officedocument.drawing+xml"/>
  <Override PartName="/xl/charts/chart20.xml" ContentType="application/vnd.openxmlformats-officedocument.drawingml.chart+xml"/>
  <Override PartName="/xl/worksheets/sheet46.xml" ContentType="application/vnd.openxmlformats-officedocument.spreadsheetml.worksheet+xml"/>
  <Override PartName="/xl/charts/chart19.xml" ContentType="application/vnd.openxmlformats-officedocument.drawingml.chart+xml"/>
  <Override PartName="/xl/charts/chart14.xml" ContentType="application/vnd.openxmlformats-officedocument.drawingml.chart+xml"/>
  <Override PartName="/xl/worksheets/sheet52.xml" ContentType="application/vnd.openxmlformats-officedocument.spreadsheetml.worksheet+xml"/>
  <Override PartName="/xl/charts/chart13.xml" ContentType="application/vnd.openxmlformats-officedocument.drawingml.chart+xml"/>
  <Override PartName="/xl/worksheets/sheet53.xml" ContentType="application/vnd.openxmlformats-officedocument.spreadsheetml.worksheet+xml"/>
  <Override PartName="/xl/charts/chart12.xml" ContentType="application/vnd.openxmlformats-officedocument.drawingml.chart+xml"/>
  <Override PartName="/xl/worksheets/sheet54.xml" ContentType="application/vnd.openxmlformats-officedocument.spreadsheetml.worksheet+xml"/>
  <Override PartName="/xl/charts/chart11.xml" ContentType="application/vnd.openxmlformats-officedocument.drawingml.chart+xml"/>
  <Override PartName="/xl/worksheets/sheet51.xml" ContentType="application/vnd.openxmlformats-officedocument.spreadsheetml.worksheet+xml"/>
  <Override PartName="/xl/charts/chart15.xml" ContentType="application/vnd.openxmlformats-officedocument.drawingml.chart+xml"/>
  <Override PartName="/xl/worksheets/sheet50.xml" ContentType="application/vnd.openxmlformats-officedocument.spreadsheetml.worksheet+xml"/>
  <Override PartName="/xl/worksheets/sheet47.xml" ContentType="application/vnd.openxmlformats-officedocument.spreadsheetml.worksheet+xml"/>
  <Override PartName="/xl/charts/chart18.xml" ContentType="application/vnd.openxmlformats-officedocument.drawingml.chart+xml"/>
  <Override PartName="/xl/worksheets/sheet48.xml" ContentType="application/vnd.openxmlformats-officedocument.spreadsheetml.worksheet+xml"/>
  <Override PartName="/xl/charts/chart17.xml" ContentType="application/vnd.openxmlformats-officedocument.drawingml.chart+xml"/>
  <Override PartName="/xl/worksheets/sheet49.xml" ContentType="application/vnd.openxmlformats-officedocument.spreadsheetml.worksheet+xml"/>
  <Override PartName="/xl/charts/chart16.xml" ContentType="application/vnd.openxmlformats-officedocument.drawingml.chart+xml"/>
  <Override PartName="/xl/drawings/drawing77.xml" ContentType="application/vnd.openxmlformats-officedocument.drawing+xml"/>
  <Override PartName="/xl/drawings/drawing105.xml" ContentType="application/vnd.openxmlformats-officedocument.drawing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34.xml" ContentType="application/vnd.openxmlformats-officedocument.spreadsheetml.worksheet+xml"/>
  <Override PartName="/xl/charts/chart48.xml" ContentType="application/vnd.openxmlformats-officedocument.drawingml.chart+xml"/>
  <Override PartName="/xl/drawings/drawing103.xml" ContentType="application/vnd.openxmlformats-officedocument.drawing+xml"/>
  <Override PartName="/xl/worksheets/sheet83.xml" ContentType="application/vnd.openxmlformats-officedocument.spreadsheetml.worksheet+xml"/>
  <Override PartName="/xl/worksheets/sheet80.xml" ContentType="application/vnd.openxmlformats-officedocument.spreadsheetml.worksheet+xml"/>
  <Override PartName="/xl/worksheets/sheet79.xml" ContentType="application/vnd.openxmlformats-officedocument.spreadsheetml.worksheet+xml"/>
  <Override PartName="/xl/worksheets/sheet77.xml" ContentType="application/vnd.openxmlformats-officedocument.spreadsheetml.worksheet+xml"/>
  <Override PartName="/xl/charts/chart51.xml" ContentType="application/vnd.openxmlformats-officedocument.drawingml.chart+xml"/>
  <Override PartName="/xl/charts/chart50.xml" ContentType="application/vnd.openxmlformats-officedocument.drawingml.chart+xml"/>
  <Override PartName="/xl/charts/chart49.xml" ContentType="application/vnd.openxmlformats-officedocument.drawingml.chart+xml"/>
  <Override PartName="/xl/worksheets/sheet78.xml" ContentType="application/vnd.openxmlformats-officedocument.spreadsheetml.worksheet+xml"/>
  <Override PartName="/xl/drawings/drawing106.xml" ContentType="application/vnd.openxmlformats-officedocument.drawing+xml"/>
  <Override PartName="/xl/worksheets/sheet84.xml" ContentType="application/vnd.openxmlformats-officedocument.spreadsheetml.worksheet+xml"/>
  <Override PartName="/xl/drawings/drawing102.xml" ContentType="application/vnd.openxmlformats-officedocument.drawing+xml"/>
  <Override PartName="/xl/worksheets/sheet92.xml" ContentType="application/vnd.openxmlformats-officedocument.spreadsheetml.worksheet+xml"/>
  <Override PartName="/xl/charts/chart44.xml" ContentType="application/vnd.openxmlformats-officedocument.drawingml.chart+xml"/>
  <Override PartName="/xl/charts/chart43.xml" ContentType="application/vnd.openxmlformats-officedocument.drawingml.chart+xml"/>
  <Override PartName="/xl/drawings/drawing101.xml" ContentType="application/vnd.openxmlformats-officedocument.drawing+xml"/>
  <Override PartName="/xl/worksheets/sheet93.xml" ContentType="application/vnd.openxmlformats-officedocument.spreadsheetml.worksheet+xml"/>
  <Override PartName="/xl/worksheets/sheet91.xml" ContentType="application/vnd.openxmlformats-officedocument.spreadsheetml.worksheet+xml"/>
  <Override PartName="/xl/worksheets/sheet90.xml" ContentType="application/vnd.openxmlformats-officedocument.spreadsheetml.worksheet+xml"/>
  <Override PartName="/xl/worksheets/sheet89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charts/chart47.xml" ContentType="application/vnd.openxmlformats-officedocument.drawingml.chart+xml"/>
  <Override PartName="/xl/worksheets/sheet88.xml" ContentType="application/vnd.openxmlformats-officedocument.spreadsheetml.worksheet+xml"/>
  <Override PartName="/xl/charts/chart46.xml" ContentType="application/vnd.openxmlformats-officedocument.drawingml.chart+xml"/>
  <Override PartName="/xl/charts/chart45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worksheets/sheet76.xml" ContentType="application/vnd.openxmlformats-officedocument.spreadsheetml.worksheet+xml"/>
  <Override PartName="/xl/drawings/drawing114.xml" ContentType="application/vnd.openxmlformats-officedocument.drawing+xml"/>
  <Override PartName="/xl/worksheets/sheet68.xml" ContentType="application/vnd.openxmlformats-officedocument.spreadsheetml.worksheet+xml"/>
  <Override PartName="/xl/drawings/drawing113.xml" ContentType="application/vnd.openxmlformats-officedocument.drawing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drawings/drawing112.xml" ContentType="application/vnd.openxmlformats-officedocument.drawing+xml"/>
  <Override PartName="/xl/worksheets/sheet67.xml" ContentType="application/vnd.openxmlformats-officedocument.spreadsheetml.worksheet+xml"/>
  <Override PartName="/xl/drawings/drawing115.xml" ContentType="application/vnd.openxmlformats-officedocument.drawing+xml"/>
  <Override PartName="/xl/worksheets/sheet32.xml" ContentType="application/vnd.openxmlformats-officedocument.spreadsheetml.worksheet+xml"/>
  <Override PartName="/xl/charts/chart60.xml" ContentType="application/vnd.openxmlformats-officedocument.drawingml.chart+xml"/>
  <Override PartName="/xl/worksheets/sheet65.xml" ContentType="application/vnd.openxmlformats-officedocument.spreadsheetml.worksheet+xml"/>
  <Override PartName="/xl/drawings/drawing116.xml" ContentType="application/vnd.openxmlformats-officedocument.drawing+xml"/>
  <Override PartName="/xl/worksheets/sheet66.xml" ContentType="application/vnd.openxmlformats-officedocument.spreadsheetml.worksheet+xml"/>
  <Override PartName="/xl/worksheets/sheet71.xml" ContentType="application/vnd.openxmlformats-officedocument.spreadsheetml.worksheet+xml"/>
  <Override PartName="/xl/charts/chart59.xml" ContentType="application/vnd.openxmlformats-officedocument.drawingml.chart+xml"/>
  <Override PartName="/xl/charts/chart58.xml" ContentType="application/vnd.openxmlformats-officedocument.drawingml.chart+xml"/>
  <Override PartName="/xl/charts/chart54.xml" ContentType="application/vnd.openxmlformats-officedocument.drawingml.chart+xml"/>
  <Override PartName="/xl/drawings/drawing108.xml" ContentType="application/vnd.openxmlformats-officedocument.drawing+xml"/>
  <Override PartName="/xl/worksheets/sheet74.xml" ContentType="application/vnd.openxmlformats-officedocument.spreadsheetml.worksheet+xml"/>
  <Override PartName="/xl/drawings/drawing107.xml" ContentType="application/vnd.openxmlformats-officedocument.drawing+xml"/>
  <Override PartName="/xl/worksheets/sheet75.xml" ContentType="application/vnd.openxmlformats-officedocument.spreadsheetml.worksheet+xml"/>
  <Override PartName="/xl/worksheets/sheet33.xml" ContentType="application/vnd.openxmlformats-officedocument.spreadsheetml.worksheet+xml"/>
  <Override PartName="/xl/worksheets/sheet73.xml" ContentType="application/vnd.openxmlformats-officedocument.spreadsheetml.worksheet+xml"/>
  <Override PartName="/xl/drawings/drawing110.xml" ContentType="application/vnd.openxmlformats-officedocument.drawing+xml"/>
  <Override PartName="/xl/charts/chart57.xml" ContentType="application/vnd.openxmlformats-officedocument.drawingml.chart+xml"/>
  <Override PartName="/xl/charts/chart56.xml" ContentType="application/vnd.openxmlformats-officedocument.drawingml.chart+xml"/>
  <Override PartName="/xl/charts/chart55.xml" ContentType="application/vnd.openxmlformats-officedocument.drawingml.chart+xml"/>
  <Override PartName="/xl/drawings/drawing111.xml" ContentType="application/vnd.openxmlformats-officedocument.drawing+xml"/>
  <Override PartName="/xl/worksheets/sheet72.xml" ContentType="application/vnd.openxmlformats-officedocument.spreadsheetml.worksheet+xml"/>
  <Override PartName="/xl/worksheets/sheet94.xml" ContentType="application/vnd.openxmlformats-officedocument.spreadsheetml.worksheet+xml"/>
  <Override PartName="/xl/drawings/drawing100.xml" ContentType="application/vnd.openxmlformats-officedocument.drawing+xml"/>
  <Override PartName="/xl/charts/chart42.xml" ContentType="application/vnd.openxmlformats-officedocument.drawingml.chart+xml"/>
  <Override PartName="/xl/drawings/drawing85.xml" ContentType="application/vnd.openxmlformats-officedocument.drawing+xml"/>
  <Override PartName="/xl/drawings/drawing84.xml" ContentType="application/vnd.openxmlformats-officedocument.drawing+xml"/>
  <Override PartName="/xl/drawings/drawing83.xml" ContentType="application/vnd.openxmlformats-officedocument.drawing+xml"/>
  <Override PartName="/xl/drawings/drawing86.xml" ContentType="application/vnd.openxmlformats-officedocument.drawing+xml"/>
  <Override PartName="/xl/drawings/drawing89.xml" ContentType="application/vnd.openxmlformats-officedocument.drawing+xml"/>
  <Override PartName="/xl/worksheets/sheet35.xml" ContentType="application/vnd.openxmlformats-officedocument.spreadsheetml.worksheet+xml"/>
  <Override PartName="/xl/drawings/drawing1.xml" ContentType="application/vnd.openxmlformats-officedocument.drawing+xml"/>
  <Override PartName="/xl/worksheets/sheet37.xml" ContentType="application/vnd.openxmlformats-officedocument.spreadsheetml.worksheet+xml"/>
  <Override PartName="/xl/charts/chart33.xml" ContentType="application/vnd.openxmlformats-officedocument.drawingml.chart+xml"/>
  <Override PartName="/xl/drawings/drawing82.xml" ContentType="application/vnd.openxmlformats-officedocument.drawing+xml"/>
  <Override PartName="/xl/drawings/drawing2.xml" ContentType="application/vnd.openxmlformats-officedocument.drawing+xml"/>
  <Override PartName="/xl/drawings/drawing78.xml" ContentType="application/vnd.openxmlformats-officedocument.drawing+xml"/>
  <Override PartName="/xl/charts/chart31.xml" ContentType="application/vnd.openxmlformats-officedocument.drawingml.chart+xml"/>
  <Override PartName="/xl/drawings/drawing79.xml" ContentType="application/vnd.openxmlformats-officedocument.drawing+xml"/>
  <Override PartName="/xl/drawings/drawing81.xml" ContentType="application/vnd.openxmlformats-officedocument.drawing+xml"/>
  <Override PartName="/xl/drawings/drawing80.xml" ContentType="application/vnd.openxmlformats-officedocument.drawing+xml"/>
  <Override PartName="/xl/charts/chart32.xml" ContentType="application/vnd.openxmlformats-officedocument.drawingml.chart+xml"/>
  <Override PartName="/xl/drawings/drawing88.xml" ContentType="application/vnd.openxmlformats-officedocument.drawing+xml"/>
  <Override PartName="/xl/charts/chart34.xml" ContentType="application/vnd.openxmlformats-officedocument.drawingml.chart+xml"/>
  <Override PartName="/xl/drawings/drawing97.xml" ContentType="application/vnd.openxmlformats-officedocument.drawing+xml"/>
  <Override PartName="/xl/worksheets/sheet36.xml" ContentType="application/vnd.openxmlformats-officedocument.spreadsheetml.worksheet+xml"/>
  <Override PartName="/xl/charts/chart36.xml" ContentType="application/vnd.openxmlformats-officedocument.drawingml.chart+xml"/>
  <Override PartName="/xl/drawings/drawing95.xml" ContentType="application/vnd.openxmlformats-officedocument.drawing+xml"/>
  <Override PartName="/xl/charts/chart41.xml" ContentType="application/vnd.openxmlformats-officedocument.drawingml.chart+xml"/>
  <Override PartName="/xl/charts/chart37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96.xml" ContentType="application/vnd.openxmlformats-officedocument.drawing+xml"/>
  <Override PartName="/xl/charts/chart38.xml" ContentType="application/vnd.openxmlformats-officedocument.drawingml.chart+xml"/>
  <Override PartName="/xl/drawings/drawing93.xml" ContentType="application/vnd.openxmlformats-officedocument.drawing+xml"/>
  <Override PartName="/xl/drawings/drawing98.xml" ContentType="application/vnd.openxmlformats-officedocument.drawing+xml"/>
  <Override PartName="/xl/drawings/drawing91.xml" ContentType="application/vnd.openxmlformats-officedocument.drawing+xml"/>
  <Override PartName="/xl/styles.xml" ContentType="application/vnd.openxmlformats-officedocument.spreadsheetml.styles+xml"/>
  <Override PartName="/xl/drawings/drawing90.xml" ContentType="application/vnd.openxmlformats-officedocument.drawing+xml"/>
  <Override PartName="/xl/sharedStrings.xml" ContentType="application/vnd.openxmlformats-officedocument.spreadsheetml.sharedStrings+xml"/>
  <Override PartName="/xl/worksheets/sheet95.xml" ContentType="application/vnd.openxmlformats-officedocument.spreadsheetml.worksheet+xml"/>
  <Override PartName="/xl/theme/theme1.xml" ContentType="application/vnd.openxmlformats-officedocument.theme+xml"/>
  <Override PartName="/xl/drawings/drawing92.xml" ContentType="application/vnd.openxmlformats-officedocument.drawing+xml"/>
  <Override PartName="/xl/charts/chart35.xml" ContentType="application/vnd.openxmlformats-officedocument.drawingml.chart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4.xml" ContentType="application/vnd.openxmlformats-officedocument.spreadsheetml.externalLink+xml"/>
  <Override PartName="/xl/externalLinks/externalLink2.xml" ContentType="application/vnd.openxmlformats-officedocument.spreadsheetml.externalLink+xml"/>
  <Override PartName="/xl/calcChain.xml" ContentType="application/vnd.openxmlformats-officedocument.spreadsheetml.calcChain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480" yWindow="315" windowWidth="24495" windowHeight="10935"/>
  </bookViews>
  <sheets>
    <sheet name="Menú Principal" sheetId="1" r:id="rId1"/>
    <sheet name="Alojados tipología" sheetId="2" r:id="rId2"/>
    <sheet name="tab. Turistas alojados tip" sheetId="3" r:id="rId3"/>
    <sheet name="grafica evolución alo x tip" sheetId="4" r:id="rId4"/>
    <sheet name="var evolu x tipolo" sheetId="5" r:id="rId5"/>
    <sheet name="tab.Evolución mensual tipología" sheetId="6" r:id="rId6"/>
    <sheet name="tablas turistas por Temporada" sheetId="7" r:id="rId7"/>
    <sheet name="Alojados zona tipología" sheetId="8" r:id="rId8"/>
    <sheet name="Gráfico alojados zona y tipolog" sheetId="9" r:id="rId9"/>
    <sheet name="Tablas turistas zona y tip." sheetId="10" r:id="rId10"/>
    <sheet name="variación x zonas tipo " sheetId="11" r:id="rId11"/>
    <sheet name="tablas Zonas mensual " sheetId="12" r:id="rId12"/>
    <sheet name="grafica zona mensual" sheetId="13" r:id="rId13"/>
    <sheet name="Tablas Evo. mens. zonas y TIPO" sheetId="14" r:id="rId14"/>
    <sheet name="tablas turistas por categorías " sheetId="15" r:id="rId15"/>
    <sheet name="grafica evolucion por categoria" sheetId="16" r:id="rId16"/>
    <sheet name="graf. dist cate ultimo año" sheetId="17" r:id="rId17"/>
    <sheet name="graf. dist cate periodo act" sheetId="18" r:id="rId18"/>
    <sheet name="VARIACIÓN EVOL POR CATEGORIA" sheetId="19" r:id="rId19"/>
    <sheet name="tab,Evolución mensual categoría" sheetId="20" r:id="rId20"/>
    <sheet name="graficas evol mensual merc" sheetId="21" r:id="rId21"/>
    <sheet name="Nacionalidades  evolución mensu" sheetId="22" r:id="rId22"/>
    <sheet name="Nacionalidades " sheetId="23" r:id="rId23"/>
    <sheet name="Distribución Nacionalidades" sheetId="24" r:id="rId24"/>
    <sheet name="graf. dist NACIONALIDADES AÑO" sheetId="25" r:id="rId25"/>
    <sheet name="graf. dist NACIONALIDADES" sheetId="26" r:id="rId26"/>
    <sheet name="Nacionalidad-Alojamiento(datos)" sheetId="27" r:id="rId27"/>
    <sheet name="EVOLUCIÓN NACIO CATEGORIA " sheetId="28" r:id="rId28"/>
    <sheet name="nacionalidades distribucion alo" sheetId="29" r:id="rId29"/>
    <sheet name="Nacionalidad-Alojamiento" sheetId="30" r:id="rId30"/>
    <sheet name="Nacionalidad-evolución cuota" sheetId="31" r:id="rId31"/>
    <sheet name="Alojados evol mensual" sheetId="32" r:id="rId32"/>
    <sheet name="Gráfico alojados mensual" sheetId="33" r:id="rId33"/>
    <sheet name="Tablas PERNOCTA zona" sheetId="34" r:id="rId34"/>
    <sheet name="evoución PERNOCTA zona" sheetId="35" r:id="rId35"/>
    <sheet name="tablas pernocta cat ev anual" sheetId="36" r:id="rId36"/>
    <sheet name="evolución pernocta cat ev anual" sheetId="37" r:id="rId37"/>
    <sheet name="Pernoctaciones tipología" sheetId="38" r:id="rId38"/>
    <sheet name="Pernoctaciones  tipolog y categ" sheetId="39" r:id="rId39"/>
    <sheet name="Gráfica pernoct tipolog" sheetId="40" r:id="rId40"/>
    <sheet name="Pernoctacion mensual" sheetId="41" r:id="rId41"/>
    <sheet name="Gráfica pernoctaciones mensual" sheetId="42" r:id="rId42"/>
    <sheet name="Tablas evol IO zona" sheetId="43" r:id="rId43"/>
    <sheet name="evolución IO zona" sheetId="44" r:id="rId44"/>
    <sheet name="tablas evol IO CAT " sheetId="45" r:id="rId45"/>
    <sheet name="evolución IO CAT " sheetId="46" r:id="rId46"/>
    <sheet name="IO Tipología" sheetId="47" r:id="rId47"/>
    <sheet name="IO zona y Tipología " sheetId="48" r:id="rId48"/>
    <sheet name="gráfica IO zonas y tipologí " sheetId="49" r:id="rId49"/>
    <sheet name="IO tipología y categoría" sheetId="50" r:id="rId50"/>
    <sheet name="gráfica IO tipología" sheetId="51" r:id="rId51"/>
    <sheet name="IO evolución mensual" sheetId="52" r:id="rId52"/>
    <sheet name="gráfica IO mensual" sheetId="53" r:id="rId53"/>
    <sheet name="Tablas evol EM zona" sheetId="54" r:id="rId54"/>
    <sheet name="evolución EM zona" sheetId="55" r:id="rId55"/>
    <sheet name="tablas evol EM CAT" sheetId="56" r:id="rId56"/>
    <sheet name="evolución EM CAT" sheetId="57" r:id="rId57"/>
    <sheet name="EM Tipología" sheetId="58" r:id="rId58"/>
    <sheet name="EM zonas y tipología " sheetId="59" r:id="rId59"/>
    <sheet name="gráfico EM zona y tipología" sheetId="60" r:id="rId60"/>
    <sheet name="EM tipología y categoría" sheetId="61" r:id="rId61"/>
    <sheet name="Gráfica EM tipología" sheetId="62" r:id="rId62"/>
    <sheet name="EM evolución mensual" sheetId="63" r:id="rId63"/>
    <sheet name="Gráfica evolución mensual EM" sheetId="64" r:id="rId64"/>
    <sheet name="Alojados por municipio" sheetId="65" r:id="rId65"/>
    <sheet name="Gráfica alojados municipio" sheetId="66" r:id="rId66"/>
    <sheet name="Alojados tipología y categoría" sheetId="67" r:id="rId67"/>
    <sheet name="Gráfico aloj tipolog y categorí" sheetId="68" r:id="rId68"/>
    <sheet name="Pernoctaciones munic y tipologí" sheetId="69" r:id="rId69"/>
    <sheet name="Gráfica pernoct munic tipología" sheetId="70" r:id="rId70"/>
    <sheet name="pernocta municipio y catego" sheetId="71" r:id="rId71"/>
    <sheet name="Gráfico pernocta munic y cate" sheetId="72" r:id="rId72"/>
    <sheet name="IO municipio y Tipología" sheetId="73" r:id="rId73"/>
    <sheet name="gráfica IO MUNICIPI y tipología" sheetId="74" r:id="rId74"/>
    <sheet name="IO municipio y catego" sheetId="75" r:id="rId75"/>
    <sheet name="Gráfico IOa munic y ca " sheetId="76" r:id="rId76"/>
    <sheet name="EM MUNICIPIO y tipología" sheetId="77" r:id="rId77"/>
    <sheet name="gráfico EM MUNICIPI y tipología" sheetId="78" r:id="rId78"/>
    <sheet name="EM municipio y catego" sheetId="79" r:id="rId79"/>
    <sheet name="Gráfico EM munic y ca " sheetId="80" r:id="rId80"/>
    <sheet name="Nacionalidad-Zona (datos)" sheetId="81" r:id="rId81"/>
    <sheet name="evolucion nac zonas" sheetId="82" r:id="rId82"/>
    <sheet name="Nacionalidad-Zona" sheetId="83" r:id="rId83"/>
    <sheet name="Ofe Aloj Estim zona cat " sheetId="84" r:id="rId84"/>
    <sheet name="Graf plazas estim zona tipologí" sheetId="85" r:id="rId85"/>
    <sheet name="Oferta Alojat Estim tipol categ" sheetId="86" r:id="rId86"/>
    <sheet name="Gráfica plazas estim tipo categ" sheetId="87" r:id="rId87"/>
    <sheet name="Gráfica distrib plazas est tipo" sheetId="88" r:id="rId88"/>
    <sheet name="Plazas Autorizadas tipología" sheetId="89" r:id="rId89"/>
    <sheet name="Gráfic Plazas Autoriz tipología" sheetId="90" r:id="rId90"/>
    <sheet name="Cuotas Plazas Autorizadas05" sheetId="91" r:id="rId91"/>
    <sheet name="Distrib Plazas Autor 03_04-05" sheetId="92" r:id="rId92"/>
    <sheet name="Gráfica Distrib Plazas Autoriza" sheetId="93" r:id="rId93"/>
    <sheet name="Hoja1" sheetId="94" state="hidden" r:id="rId94"/>
    <sheet name="actualizaciones" sheetId="95" state="hidden" r:id="rId95"/>
  </sheets>
  <externalReferences>
    <externalReference r:id="rId96"/>
    <externalReference r:id="rId97"/>
    <externalReference r:id="rId98"/>
    <externalReference r:id="rId99"/>
  </externalReferences>
  <definedNames>
    <definedName name="_eoh05" localSheetId="62">#REF!</definedName>
    <definedName name="_eoh05" localSheetId="56">#REF!</definedName>
    <definedName name="_eoh05" localSheetId="25">#REF!</definedName>
    <definedName name="_eoh05" localSheetId="24">#REF!</definedName>
    <definedName name="_eoh05" localSheetId="65">#REF!</definedName>
    <definedName name="_eoh05" localSheetId="48">#REF!</definedName>
    <definedName name="_eoh05" localSheetId="47">#REF!</definedName>
    <definedName name="_eoh05" localSheetId="55">#REF!</definedName>
    <definedName name="_eoh05" localSheetId="53">#REF!</definedName>
    <definedName name="_eoh05" localSheetId="44">#REF!</definedName>
    <definedName name="_eoh05" localSheetId="42">#REF!</definedName>
    <definedName name="_eoh05" localSheetId="35">#REF!</definedName>
    <definedName name="_eoh05" localSheetId="33">#REF!</definedName>
    <definedName name="_eoh05">#REF!</definedName>
    <definedName name="_eoh06" localSheetId="62">#REF!</definedName>
    <definedName name="_eoh06" localSheetId="56">#REF!</definedName>
    <definedName name="_eoh06" localSheetId="25">#REF!</definedName>
    <definedName name="_eoh06" localSheetId="24">#REF!</definedName>
    <definedName name="_eoh06" localSheetId="65">#REF!</definedName>
    <definedName name="_eoh06" localSheetId="48">#REF!</definedName>
    <definedName name="_eoh06" localSheetId="47">#REF!</definedName>
    <definedName name="_eoh06" localSheetId="55">#REF!</definedName>
    <definedName name="_eoh06" localSheetId="53">#REF!</definedName>
    <definedName name="_eoh06" localSheetId="44">#REF!</definedName>
    <definedName name="_eoh06" localSheetId="42">#REF!</definedName>
    <definedName name="_eoh06" localSheetId="35">#REF!</definedName>
    <definedName name="_eoh06" localSheetId="33">#REF!</definedName>
    <definedName name="_eoh06">#REF!</definedName>
    <definedName name="_xlnm.Print_Area" localSheetId="31">'Alojados evol mensual'!$B$6:$F$69</definedName>
    <definedName name="_xlnm.Print_Area" localSheetId="64">'Alojados por municipio'!$B$6:$G$28</definedName>
    <definedName name="_xlnm.Print_Area" localSheetId="1">'Alojados tipología'!$C$10:$H$15</definedName>
    <definedName name="_xlnm.Print_Area" localSheetId="66">'Alojados tipología y categoría'!$B$7:$N$50</definedName>
    <definedName name="_xlnm.Print_Area" localSheetId="7">'Alojados zona tipología'!$C$3:$H$17</definedName>
    <definedName name="_xlnm.Print_Area" localSheetId="90">'Cuotas Plazas Autorizadas05'!$C$5:$M$40</definedName>
    <definedName name="_xlnm.Print_Area" localSheetId="91">'Distrib Plazas Autor 03_04-05'!$C$6:$I$92</definedName>
    <definedName name="_xlnm.Print_Area" localSheetId="23">'Distribución Nacionalidades'!$C$4:$E$29</definedName>
    <definedName name="_xlnm.Print_Area" localSheetId="62">'EM evolución mensual'!$B$6:$F$69</definedName>
    <definedName name="_xlnm.Print_Area" localSheetId="78">'EM municipio y catego'!$B$7:$K$51</definedName>
    <definedName name="_xlnm.Print_Area" localSheetId="76">'EM MUNICIPIO y tipología'!$B$6:$E$28</definedName>
    <definedName name="_xlnm.Print_Area" localSheetId="57">'EM Tipología'!$C$10:$F$15</definedName>
    <definedName name="_xlnm.Print_Area" localSheetId="60">'EM tipología y categoría'!$B$6:$E$18</definedName>
    <definedName name="_xlnm.Print_Area" localSheetId="58">'EM zonas y tipología '!$B$6:$E$20</definedName>
    <definedName name="_xlnm.Print_Area" localSheetId="56">'evolución EM CAT'!$C$3:$J$53</definedName>
    <definedName name="_xlnm.Print_Area" localSheetId="54">'evolución EM zona'!$C$3:$L$54</definedName>
    <definedName name="_xlnm.Print_Area" localSheetId="45">'evolución IO CAT '!$C$3:$J$53</definedName>
    <definedName name="_xlnm.Print_Area" localSheetId="43">'evolución IO zona'!$C$3:$L$54</definedName>
    <definedName name="_xlnm.Print_Area" localSheetId="81">'evolucion nac zonas'!$B$5:$G$31</definedName>
    <definedName name="_xlnm.Print_Area" localSheetId="27">'EVOLUCIÓN NACIO CATEGORIA '!$B$4:$I$31</definedName>
    <definedName name="_xlnm.Print_Area" localSheetId="36">'evolución pernocta cat ev anual'!$C$3:$J$53</definedName>
    <definedName name="_xlnm.Print_Area" localSheetId="34">'evoución PERNOCTA zona'!$C$3:$L$54</definedName>
    <definedName name="_xlnm.Print_Area" localSheetId="84">'Graf plazas estim zona tipologí'!$B$4:$J$54</definedName>
    <definedName name="_xlnm.Print_Area" localSheetId="17">'graf. dist cate periodo act'!$B$2:$I$22</definedName>
    <definedName name="_xlnm.Print_Area" localSheetId="16">'graf. dist cate ultimo año'!$C$2:$J$21</definedName>
    <definedName name="_xlnm.Print_Area" localSheetId="25">'graf. dist NACIONALIDADES'!$B$2:$J$45</definedName>
    <definedName name="_xlnm.Print_Area" localSheetId="24">'graf. dist NACIONALIDADES AÑO'!$B$2:$J$44</definedName>
    <definedName name="_xlnm.Print_Area" localSheetId="89">'Gráfic Plazas Autoriz tipología'!$C$2:$J$27</definedName>
    <definedName name="_xlnm.Print_Area" localSheetId="65">'Gráfica alojados municipio'!$B$4:$J$29</definedName>
    <definedName name="_xlnm.Print_Area" localSheetId="92">'Gráfica Distrib Plazas Autoriza'!$B$4:$P$42</definedName>
    <definedName name="_xlnm.Print_Area" localSheetId="87">'Gráfica distrib plazas est tipo'!$B$2:$P$98</definedName>
    <definedName name="_xlnm.Print_Area" localSheetId="61">'Gráfica EM tipología'!$B$4:$J$26</definedName>
    <definedName name="_xlnm.Print_Area" localSheetId="3">'grafica evolución alo x tip'!$C$2:$J$23</definedName>
    <definedName name="_xlnm.Print_Area" localSheetId="63">'Gráfica evolución mensual EM'!$C$4:$K$27</definedName>
    <definedName name="_xlnm.Print_Area" localSheetId="15">'grafica evolucion por categoria'!$C$2:$K$23</definedName>
    <definedName name="_xlnm.Print_Area" localSheetId="52">'gráfica IO mensual'!$B$5:$J$31</definedName>
    <definedName name="_xlnm.Print_Area" localSheetId="73">'gráfica IO MUNICIPI y tipología'!$B$3:$J$25</definedName>
    <definedName name="_xlnm.Print_Area" localSheetId="50">'gráfica IO tipología'!$B$5:$J$29</definedName>
    <definedName name="_xlnm.Print_Area" localSheetId="48">'gráfica IO zonas y tipologí '!$B$3:$J$25</definedName>
    <definedName name="_xlnm.Print_Area" localSheetId="69">'Gráfica pernoct munic tipología'!$B$4:$J$29</definedName>
    <definedName name="_xlnm.Print_Area" localSheetId="39">'Gráfica pernoct tipolog'!$B$4:$J$28</definedName>
    <definedName name="_xlnm.Print_Area" localSheetId="41">'Gráfica pernoctaciones mensual'!$B$4:$J$28</definedName>
    <definedName name="_xlnm.Print_Area" localSheetId="86">'Gráfica plazas estim tipo categ'!$B$2:$R$113</definedName>
    <definedName name="_xlnm.Print_Area" localSheetId="12">'grafica zona mensual'!$C$2:$J$62</definedName>
    <definedName name="_xlnm.Print_Area" localSheetId="20">'graficas evol mensual merc'!$B$2:$N$73,'graficas evol mensual merc'!$B$76:$N$145,'graficas evol mensual merc'!$B$148:$N$217,'graficas evol mensual merc'!$B$220:$N$289</definedName>
    <definedName name="_xlnm.Print_Area" localSheetId="67">'Gráfico aloj tipolog y categorí'!$B$5:$Q$62</definedName>
    <definedName name="_xlnm.Print_Area" localSheetId="32">'Gráfico alojados mensual'!$B$3:$K$28</definedName>
    <definedName name="_xlnm.Print_Area" localSheetId="8">'Gráfico alojados zona y tipolog'!$B$2:$J$25</definedName>
    <definedName name="_xlnm.Print_Area" localSheetId="79">'Gráfico EM munic y ca '!$B$5:$Q$61</definedName>
    <definedName name="_xlnm.Print_Area" localSheetId="77">'gráfico EM MUNICIPI y tipología'!$B$2:$J$26</definedName>
    <definedName name="_xlnm.Print_Area" localSheetId="59">'gráfico EM zona y tipología'!$B$2:$J$26</definedName>
    <definedName name="_xlnm.Print_Area" localSheetId="75">'Gráfico IOa munic y ca '!$B$5:$Q$61</definedName>
    <definedName name="_xlnm.Print_Area" localSheetId="71">'Gráfico pernocta munic y cate'!$B$5:$Q$61</definedName>
    <definedName name="_xlnm.Print_Area" localSheetId="51">'IO evolución mensual'!$B$6:$F$69</definedName>
    <definedName name="_xlnm.Print_Area" localSheetId="74">'IO municipio y catego'!$B$7:$K$50</definedName>
    <definedName name="_xlnm.Print_Area" localSheetId="72">'IO municipio y Tipología'!$B$6:$E$28</definedName>
    <definedName name="_xlnm.Print_Area" localSheetId="46">'IO Tipología'!$C$7:$F$12</definedName>
    <definedName name="_xlnm.Print_Area" localSheetId="49">'IO tipología y categoría'!$B$7:$E$19</definedName>
    <definedName name="_xlnm.Print_Area" localSheetId="47">'IO zona y Tipología '!$B$6:$E$20</definedName>
    <definedName name="_xlnm.Print_Area" localSheetId="0">'Menú Principal'!$C$4:$G$85</definedName>
    <definedName name="_xlnm.Print_Area" localSheetId="29">'Nacionalidad-Alojamiento'!$B$7:$I$34</definedName>
    <definedName name="_xlnm.Print_Area" localSheetId="26">'Nacionalidad-Alojamiento(datos)'!$B$7:$I$34</definedName>
    <definedName name="_xlnm.Print_Area" localSheetId="22">'Nacionalidades '!$C$4:$G$29</definedName>
    <definedName name="_xlnm.Print_Area" localSheetId="21">'Nacionalidades  evolución mensu'!$B$5:$AV$67</definedName>
    <definedName name="_xlnm.Print_Area" localSheetId="28">'nacionalidades distribucion alo'!$B$5:$I$32</definedName>
    <definedName name="_xlnm.Print_Area" localSheetId="30">'Nacionalidad-evolución cuota'!$B$5:$Y$67</definedName>
    <definedName name="_xlnm.Print_Area" localSheetId="82">'Nacionalidad-Zona'!$B$6:$G$32</definedName>
    <definedName name="_xlnm.Print_Area" localSheetId="80">'Nacionalidad-Zona (datos)'!$B$6:$G$32</definedName>
    <definedName name="_xlnm.Print_Area" localSheetId="83">'Ofe Aloj Estim zona cat '!$B$6:$N$40</definedName>
    <definedName name="_xlnm.Print_Area" localSheetId="85">'Oferta Alojat Estim tipol categ'!$C$6:$Q$76</definedName>
    <definedName name="_xlnm.Print_Area" localSheetId="70">'pernocta municipio y catego'!$B$7:$N$51</definedName>
    <definedName name="_xlnm.Print_Area" localSheetId="40">'Pernoctacion mensual'!$B$6:$F$69</definedName>
    <definedName name="_xlnm.Print_Area" localSheetId="38">'Pernoctaciones  tipolog y categ'!$B$7:$G$19</definedName>
    <definedName name="_xlnm.Print_Area" localSheetId="68">'Pernoctaciones munic y tipologí'!$B$6:$G$28</definedName>
    <definedName name="_xlnm.Print_Area" localSheetId="37">'Pernoctaciones tipología'!$B$11:$G$17</definedName>
    <definedName name="_xlnm.Print_Area" localSheetId="88">'Plazas Autorizadas tipología'!$C$4:$H$39</definedName>
    <definedName name="_xlnm.Print_Area" localSheetId="19">'tab,Evolución mensual categoría'!$C$3:$J$39</definedName>
    <definedName name="_xlnm.Print_Area" localSheetId="2">'tab. Turistas alojados tip'!$C$3:$F$66</definedName>
    <definedName name="_xlnm.Print_Area" localSheetId="5">'tab.Evolución mensual tipología'!$C$3:$F$38</definedName>
    <definedName name="_xlnm.Print_Area" localSheetId="13">'Tablas Evo. mens. zonas y TIPO'!$C$3:$R$58</definedName>
    <definedName name="_xlnm.Print_Area" localSheetId="55">'tablas evol EM CAT'!$C$3:$J$66</definedName>
    <definedName name="_xlnm.Print_Area" localSheetId="53">'Tablas evol EM zona'!$C$3:$L$67</definedName>
    <definedName name="_xlnm.Print_Area" localSheetId="44">'tablas evol IO CAT '!$C$3:$J$66</definedName>
    <definedName name="_xlnm.Print_Area" localSheetId="42">'Tablas evol IO zona'!$C$3:$L$67</definedName>
    <definedName name="_xlnm.Print_Area" localSheetId="35">'tablas pernocta cat ev anual'!$C$3:$J$66</definedName>
    <definedName name="_xlnm.Print_Area" localSheetId="33">'Tablas PERNOCTA zona'!$C$3:$L$67</definedName>
    <definedName name="_xlnm.Print_Area" localSheetId="14">'tablas turistas por categorías '!$C$3:$J$66</definedName>
    <definedName name="_xlnm.Print_Area" localSheetId="6">'tablas turistas por Temporada'!$C$3:$G$26</definedName>
    <definedName name="_xlnm.Print_Area" localSheetId="9">'Tablas turistas zona y tip.'!$C$3:$L$68</definedName>
    <definedName name="_xlnm.Print_Area" localSheetId="11">'tablas Zonas mensual '!$C$3:$J$55</definedName>
    <definedName name="_xlnm.Print_Area" localSheetId="4">'var evolu x tipolo'!$C$3:$F$54</definedName>
    <definedName name="_xlnm.Print_Area" localSheetId="18">'VARIACIÓN EVOL POR CATEGORIA'!$B$3:$I$53</definedName>
    <definedName name="_xlnm.Print_Area" localSheetId="10">'variación x zonas tipo '!$B$3:$K$54</definedName>
    <definedName name="CANARIAS" localSheetId="62">#REF!</definedName>
    <definedName name="CANARIAS" localSheetId="56">#REF!</definedName>
    <definedName name="CANARIAS" localSheetId="25">#REF!</definedName>
    <definedName name="CANARIAS" localSheetId="24">#REF!</definedName>
    <definedName name="CANARIAS" localSheetId="65">#REF!</definedName>
    <definedName name="CANARIAS" localSheetId="48">#REF!</definedName>
    <definedName name="CANARIAS" localSheetId="47">#REF!</definedName>
    <definedName name="CANARIAS" localSheetId="55">#REF!</definedName>
    <definedName name="CANARIAS" localSheetId="53">#REF!</definedName>
    <definedName name="CANARIAS" localSheetId="44">#REF!</definedName>
    <definedName name="CANARIAS" localSheetId="42">#REF!</definedName>
    <definedName name="CANARIAS" localSheetId="35">#REF!</definedName>
    <definedName name="CANARIAS" localSheetId="33">#REF!</definedName>
    <definedName name="CANARIAS">#REF!</definedName>
    <definedName name="eoap05" localSheetId="62">#REF!</definedName>
    <definedName name="eoap05" localSheetId="56">#REF!</definedName>
    <definedName name="eoap05" localSheetId="25">#REF!</definedName>
    <definedName name="eoap05" localSheetId="24">#REF!</definedName>
    <definedName name="eoap05" localSheetId="65">#REF!</definedName>
    <definedName name="eoap05" localSheetId="48">#REF!</definedName>
    <definedName name="eoap05" localSheetId="47">#REF!</definedName>
    <definedName name="eoap05" localSheetId="55">#REF!</definedName>
    <definedName name="eoap05" localSheetId="53">#REF!</definedName>
    <definedName name="eoap05" localSheetId="44">#REF!</definedName>
    <definedName name="eoap05" localSheetId="42">#REF!</definedName>
    <definedName name="eoap05" localSheetId="35">#REF!</definedName>
    <definedName name="eoap05" localSheetId="33">#REF!</definedName>
    <definedName name="eoap05">#REF!</definedName>
    <definedName name="EOAP05B" localSheetId="62">#REF!</definedName>
    <definedName name="EOAP05B" localSheetId="56">#REF!</definedName>
    <definedName name="EOAP05B" localSheetId="25">#REF!</definedName>
    <definedName name="EOAP05B" localSheetId="24">#REF!</definedName>
    <definedName name="EOAP05B" localSheetId="65">#REF!</definedName>
    <definedName name="EOAP05B" localSheetId="48">#REF!</definedName>
    <definedName name="EOAP05B" localSheetId="47">#REF!</definedName>
    <definedName name="EOAP05B" localSheetId="55">#REF!</definedName>
    <definedName name="EOAP05B" localSheetId="53">#REF!</definedName>
    <definedName name="EOAP05B" localSheetId="44">#REF!</definedName>
    <definedName name="EOAP05B" localSheetId="42">#REF!</definedName>
    <definedName name="EOAP05B" localSheetId="35">#REF!</definedName>
    <definedName name="EOAP05B" localSheetId="33">#REF!</definedName>
    <definedName name="EOAP05B">#REF!</definedName>
    <definedName name="eoap06" localSheetId="62">#REF!</definedName>
    <definedName name="eoap06" localSheetId="56">#REF!</definedName>
    <definedName name="eoap06" localSheetId="25">#REF!</definedName>
    <definedName name="eoap06" localSheetId="24">#REF!</definedName>
    <definedName name="eoap06" localSheetId="65">#REF!</definedName>
    <definedName name="eoap06" localSheetId="48">#REF!</definedName>
    <definedName name="eoap06" localSheetId="47">#REF!</definedName>
    <definedName name="eoap06" localSheetId="55">#REF!</definedName>
    <definedName name="eoap06" localSheetId="53">#REF!</definedName>
    <definedName name="eoap06" localSheetId="44">#REF!</definedName>
    <definedName name="eoap06" localSheetId="42">#REF!</definedName>
    <definedName name="eoap06" localSheetId="35">#REF!</definedName>
    <definedName name="eoap06" localSheetId="33">#REF!</definedName>
    <definedName name="eoap06">#REF!</definedName>
    <definedName name="EOAP06B" localSheetId="62">#REF!</definedName>
    <definedName name="EOAP06B" localSheetId="56">#REF!</definedName>
    <definedName name="EOAP06B" localSheetId="25">#REF!</definedName>
    <definedName name="EOAP06B" localSheetId="24">#REF!</definedName>
    <definedName name="EOAP06B" localSheetId="65">#REF!</definedName>
    <definedName name="EOAP06B" localSheetId="48">#REF!</definedName>
    <definedName name="EOAP06B" localSheetId="47">#REF!</definedName>
    <definedName name="EOAP06B" localSheetId="55">#REF!</definedName>
    <definedName name="EOAP06B" localSheetId="53">#REF!</definedName>
    <definedName name="EOAP06B" localSheetId="44">#REF!</definedName>
    <definedName name="EOAP06B" localSheetId="42">#REF!</definedName>
    <definedName name="EOAP06B" localSheetId="35">#REF!</definedName>
    <definedName name="EOAP06B" localSheetId="33">#REF!</definedName>
    <definedName name="EOAP06B">#REF!</definedName>
    <definedName name="eoh05B" localSheetId="62">#REF!</definedName>
    <definedName name="eoh05B" localSheetId="56">#REF!</definedName>
    <definedName name="eoh05B" localSheetId="25">#REF!</definedName>
    <definedName name="eoh05B" localSheetId="24">#REF!</definedName>
    <definedName name="eoh05B" localSheetId="65">#REF!</definedName>
    <definedName name="eoh05B" localSheetId="48">#REF!</definedName>
    <definedName name="eoh05B" localSheetId="47">#REF!</definedName>
    <definedName name="eoh05B" localSheetId="55">#REF!</definedName>
    <definedName name="eoh05B" localSheetId="53">#REF!</definedName>
    <definedName name="eoh05B" localSheetId="44">#REF!</definedName>
    <definedName name="eoh05B" localSheetId="42">#REF!</definedName>
    <definedName name="eoh05B" localSheetId="35">#REF!</definedName>
    <definedName name="eoh05B" localSheetId="33">#REF!</definedName>
    <definedName name="eoh05B">#REF!</definedName>
    <definedName name="eoh06B" localSheetId="62">#REF!</definedName>
    <definedName name="eoh06B" localSheetId="56">#REF!</definedName>
    <definedName name="eoh06B" localSheetId="25">#REF!</definedName>
    <definedName name="eoh06B" localSheetId="24">#REF!</definedName>
    <definedName name="eoh06B" localSheetId="65">#REF!</definedName>
    <definedName name="eoh06B" localSheetId="48">#REF!</definedName>
    <definedName name="eoh06B" localSheetId="47">#REF!</definedName>
    <definedName name="eoh06B" localSheetId="55">#REF!</definedName>
    <definedName name="eoh06B" localSheetId="53">#REF!</definedName>
    <definedName name="eoh06B" localSheetId="44">#REF!</definedName>
    <definedName name="eoh06B" localSheetId="42">#REF!</definedName>
    <definedName name="eoh06B" localSheetId="35">#REF!</definedName>
    <definedName name="eoh06B" localSheetId="33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62">#REF!</definedName>
    <definedName name="FT" localSheetId="56">#REF!</definedName>
    <definedName name="FT" localSheetId="25">#REF!</definedName>
    <definedName name="FT" localSheetId="24">#REF!</definedName>
    <definedName name="FT" localSheetId="65">#REF!</definedName>
    <definedName name="FT" localSheetId="48">#REF!</definedName>
    <definedName name="FT" localSheetId="47">#REF!</definedName>
    <definedName name="FT" localSheetId="55">#REF!</definedName>
    <definedName name="FT" localSheetId="53">#REF!</definedName>
    <definedName name="FT" localSheetId="44">#REF!</definedName>
    <definedName name="FT" localSheetId="42">#REF!</definedName>
    <definedName name="FT" localSheetId="35">#REF!</definedName>
    <definedName name="FT" localSheetId="33">#REF!</definedName>
    <definedName name="FT">#REF!</definedName>
    <definedName name="GC" localSheetId="62">#REF!</definedName>
    <definedName name="GC" localSheetId="56">#REF!</definedName>
    <definedName name="GC" localSheetId="25">#REF!</definedName>
    <definedName name="GC" localSheetId="24">#REF!</definedName>
    <definedName name="GC" localSheetId="65">#REF!</definedName>
    <definedName name="GC" localSheetId="48">#REF!</definedName>
    <definedName name="GC" localSheetId="47">#REF!</definedName>
    <definedName name="GC" localSheetId="55">#REF!</definedName>
    <definedName name="GC" localSheetId="53">#REF!</definedName>
    <definedName name="GC" localSheetId="44">#REF!</definedName>
    <definedName name="GC" localSheetId="42">#REF!</definedName>
    <definedName name="GC" localSheetId="35">#REF!</definedName>
    <definedName name="GC" localSheetId="33">#REF!</definedName>
    <definedName name="GC">#REF!</definedName>
    <definedName name="IPH" localSheetId="62">#REF!</definedName>
    <definedName name="IPH" localSheetId="56">#REF!</definedName>
    <definedName name="IPH" localSheetId="25">#REF!</definedName>
    <definedName name="IPH" localSheetId="24">#REF!</definedName>
    <definedName name="IPH" localSheetId="65">#REF!</definedName>
    <definedName name="IPH" localSheetId="48">#REF!</definedName>
    <definedName name="IPH" localSheetId="47">#REF!</definedName>
    <definedName name="IPH" localSheetId="55">#REF!</definedName>
    <definedName name="IPH" localSheetId="53">#REF!</definedName>
    <definedName name="IPH" localSheetId="44">#REF!</definedName>
    <definedName name="IPH" localSheetId="42">#REF!</definedName>
    <definedName name="IPH" localSheetId="35">#REF!</definedName>
    <definedName name="IPH" localSheetId="33">#REF!</definedName>
    <definedName name="IPH">#REF!</definedName>
    <definedName name="LP" localSheetId="62">#REF!</definedName>
    <definedName name="LP" localSheetId="56">#REF!</definedName>
    <definedName name="LP" localSheetId="25">#REF!</definedName>
    <definedName name="LP" localSheetId="24">#REF!</definedName>
    <definedName name="LP" localSheetId="65">#REF!</definedName>
    <definedName name="LP" localSheetId="48">#REF!</definedName>
    <definedName name="LP" localSheetId="47">#REF!</definedName>
    <definedName name="LP" localSheetId="55">#REF!</definedName>
    <definedName name="LP" localSheetId="53">#REF!</definedName>
    <definedName name="LP" localSheetId="44">#REF!</definedName>
    <definedName name="LP" localSheetId="42">#REF!</definedName>
    <definedName name="LP" localSheetId="35">#REF!</definedName>
    <definedName name="LP" localSheetId="33">#REF!</definedName>
    <definedName name="LP">#REF!</definedName>
    <definedName name="LZ" localSheetId="62">#REF!</definedName>
    <definedName name="LZ" localSheetId="56">#REF!</definedName>
    <definedName name="LZ" localSheetId="25">#REF!</definedName>
    <definedName name="LZ" localSheetId="24">#REF!</definedName>
    <definedName name="LZ" localSheetId="65">#REF!</definedName>
    <definedName name="LZ" localSheetId="48">#REF!</definedName>
    <definedName name="LZ" localSheetId="47">#REF!</definedName>
    <definedName name="LZ" localSheetId="55">#REF!</definedName>
    <definedName name="LZ" localSheetId="53">#REF!</definedName>
    <definedName name="LZ" localSheetId="44">#REF!</definedName>
    <definedName name="LZ" localSheetId="42">#REF!</definedName>
    <definedName name="LZ" localSheetId="35">#REF!</definedName>
    <definedName name="LZ" localSheetId="33">#REF!</definedName>
    <definedName name="LZ">#REF!</definedName>
    <definedName name="TF" localSheetId="62">#REF!</definedName>
    <definedName name="TF" localSheetId="56">#REF!</definedName>
    <definedName name="TF" localSheetId="25">#REF!</definedName>
    <definedName name="TF" localSheetId="24">#REF!</definedName>
    <definedName name="TF" localSheetId="65">#REF!</definedName>
    <definedName name="TF" localSheetId="48">#REF!</definedName>
    <definedName name="TF" localSheetId="47">#REF!</definedName>
    <definedName name="TF" localSheetId="55">#REF!</definedName>
    <definedName name="TF" localSheetId="53">#REF!</definedName>
    <definedName name="TF" localSheetId="44">#REF!</definedName>
    <definedName name="TF" localSheetId="42">#REF!</definedName>
    <definedName name="TF" localSheetId="35">#REF!</definedName>
    <definedName name="TF" localSheetId="33">#REF!</definedName>
    <definedName name="TF">#REF!</definedName>
    <definedName name="_xlnm.Print_Titles" localSheetId="20">'graficas evol mensual merc'!$2:$3</definedName>
    <definedName name="_xlnm.Print_Titles" localSheetId="0">'Menú Principal'!$4:$9</definedName>
    <definedName name="_xlnm.Print_Titles" localSheetId="21">'Nacionalidades  evolución mensu'!$B:$B</definedName>
  </definedNames>
  <calcPr calcId="125725"/>
  <fileRecoveryPr repairLoad="1"/>
</workbook>
</file>

<file path=xl/calcChain.xml><?xml version="1.0" encoding="utf-8"?>
<calcChain xmlns="http://schemas.openxmlformats.org/spreadsheetml/2006/main">
  <c r="I54" i="12"/>
  <c r="D5" i="89" l="1"/>
  <c r="D7" i="91" s="1"/>
  <c r="E74" i="86"/>
  <c r="N55"/>
  <c r="L55"/>
  <c r="F55"/>
  <c r="D55"/>
  <c r="N43"/>
  <c r="L43"/>
  <c r="F43"/>
  <c r="D43"/>
  <c r="N32"/>
  <c r="L32"/>
  <c r="F32"/>
  <c r="D32"/>
  <c r="N20"/>
  <c r="L20"/>
  <c r="F20"/>
  <c r="D20"/>
  <c r="N7"/>
  <c r="L7"/>
  <c r="F7"/>
  <c r="D7"/>
  <c r="L7" i="84"/>
  <c r="J7"/>
  <c r="E7"/>
  <c r="C7"/>
  <c r="B7" i="83"/>
  <c r="D9" i="84" l="1"/>
  <c r="G13"/>
  <c r="F13"/>
  <c r="D14"/>
  <c r="G19"/>
  <c r="F19"/>
  <c r="D21"/>
  <c r="K9"/>
  <c r="M13"/>
  <c r="N13"/>
  <c r="K14"/>
  <c r="M19"/>
  <c r="N19"/>
  <c r="K21"/>
  <c r="G10"/>
  <c r="F10"/>
  <c r="D11"/>
  <c r="G17"/>
  <c r="F17"/>
  <c r="D18"/>
  <c r="M10"/>
  <c r="N10"/>
  <c r="K11"/>
  <c r="M17"/>
  <c r="N17"/>
  <c r="K18"/>
  <c r="N9"/>
  <c r="M9"/>
  <c r="K10"/>
  <c r="M11"/>
  <c r="N11"/>
  <c r="K13"/>
  <c r="N14"/>
  <c r="M14"/>
  <c r="K17"/>
  <c r="M18"/>
  <c r="N18"/>
  <c r="K19"/>
  <c r="N21"/>
  <c r="M21"/>
  <c r="K22"/>
  <c r="M23"/>
  <c r="N23"/>
  <c r="K25"/>
  <c r="M26"/>
  <c r="N26"/>
  <c r="K27"/>
  <c r="M29"/>
  <c r="N29"/>
  <c r="K30"/>
  <c r="M31"/>
  <c r="N31"/>
  <c r="K33"/>
  <c r="M34"/>
  <c r="N34"/>
  <c r="K35"/>
  <c r="M37"/>
  <c r="N37"/>
  <c r="K38"/>
  <c r="M39"/>
  <c r="N39"/>
  <c r="M8" i="86"/>
  <c r="O9"/>
  <c r="M69"/>
  <c r="P9"/>
  <c r="N69"/>
  <c r="M10"/>
  <c r="O11"/>
  <c r="M71"/>
  <c r="P11"/>
  <c r="N71"/>
  <c r="M12"/>
  <c r="O13"/>
  <c r="M73"/>
  <c r="P13"/>
  <c r="N73"/>
  <c r="M14"/>
  <c r="O21"/>
  <c r="P21"/>
  <c r="M22"/>
  <c r="O23"/>
  <c r="P23"/>
  <c r="M24"/>
  <c r="O25"/>
  <c r="P25"/>
  <c r="M26"/>
  <c r="O27"/>
  <c r="P27"/>
  <c r="M33"/>
  <c r="O34"/>
  <c r="P34"/>
  <c r="M35"/>
  <c r="O36"/>
  <c r="P36"/>
  <c r="M37"/>
  <c r="O38"/>
  <c r="P38"/>
  <c r="M44"/>
  <c r="O45"/>
  <c r="P45"/>
  <c r="M46"/>
  <c r="O47"/>
  <c r="P47"/>
  <c r="M48"/>
  <c r="O49"/>
  <c r="P49"/>
  <c r="M56"/>
  <c r="P69"/>
  <c r="O57"/>
  <c r="Q69"/>
  <c r="P57"/>
  <c r="M58"/>
  <c r="P71"/>
  <c r="O59"/>
  <c r="Q71"/>
  <c r="P59"/>
  <c r="M60"/>
  <c r="P73"/>
  <c r="O61"/>
  <c r="Q73"/>
  <c r="P61"/>
  <c r="M62"/>
  <c r="P75"/>
  <c r="O63"/>
  <c r="Q75"/>
  <c r="P63"/>
  <c r="L8" i="91"/>
  <c r="J9"/>
  <c r="I9"/>
  <c r="H10"/>
  <c r="F11"/>
  <c r="D10" i="89"/>
  <c r="D11" i="91" s="1"/>
  <c r="L12"/>
  <c r="J13"/>
  <c r="G14"/>
  <c r="H14"/>
  <c r="F15"/>
  <c r="D14" i="89"/>
  <c r="D15" i="91" s="1"/>
  <c r="L16"/>
  <c r="I17"/>
  <c r="J17"/>
  <c r="H18"/>
  <c r="F19"/>
  <c r="D18" i="89"/>
  <c r="D19" i="91" s="1"/>
  <c r="L20"/>
  <c r="J21"/>
  <c r="G22"/>
  <c r="H22"/>
  <c r="F23"/>
  <c r="D22" i="89"/>
  <c r="D23" i="91" s="1"/>
  <c r="L24"/>
  <c r="J25"/>
  <c r="H26"/>
  <c r="F27"/>
  <c r="D26" i="89"/>
  <c r="D27" i="91" s="1"/>
  <c r="L28"/>
  <c r="J29"/>
  <c r="H30"/>
  <c r="F31"/>
  <c r="D30" i="89"/>
  <c r="D31" i="91" s="1"/>
  <c r="L32"/>
  <c r="J33"/>
  <c r="G34"/>
  <c r="H34"/>
  <c r="F35"/>
  <c r="D34" i="89"/>
  <c r="D35" i="91" s="1"/>
  <c r="L36"/>
  <c r="J37"/>
  <c r="H38"/>
  <c r="F39"/>
  <c r="G39" s="1"/>
  <c r="D38" i="89"/>
  <c r="D39" i="91" s="1"/>
  <c r="E39" s="1"/>
  <c r="E8" i="92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F9" i="84"/>
  <c r="G9"/>
  <c r="D10"/>
  <c r="F11"/>
  <c r="G11"/>
  <c r="D13"/>
  <c r="F14"/>
  <c r="G14"/>
  <c r="D17"/>
  <c r="F18"/>
  <c r="G18"/>
  <c r="D19"/>
  <c r="F21"/>
  <c r="G21"/>
  <c r="D22"/>
  <c r="G23"/>
  <c r="F23"/>
  <c r="D25"/>
  <c r="G26"/>
  <c r="F26"/>
  <c r="D27"/>
  <c r="G29"/>
  <c r="F29"/>
  <c r="D30"/>
  <c r="G31"/>
  <c r="F31"/>
  <c r="D33"/>
  <c r="G34"/>
  <c r="F34"/>
  <c r="D35"/>
  <c r="G37"/>
  <c r="F37"/>
  <c r="D38"/>
  <c r="G39"/>
  <c r="F39"/>
  <c r="E8" i="86"/>
  <c r="F69"/>
  <c r="H9"/>
  <c r="E69"/>
  <c r="G9"/>
  <c r="E10"/>
  <c r="F71"/>
  <c r="H11"/>
  <c r="E71"/>
  <c r="G11"/>
  <c r="E12"/>
  <c r="F73"/>
  <c r="H13"/>
  <c r="E73"/>
  <c r="G13"/>
  <c r="E14"/>
  <c r="H21"/>
  <c r="G21"/>
  <c r="E22"/>
  <c r="H23"/>
  <c r="G23"/>
  <c r="E24"/>
  <c r="H25"/>
  <c r="G25"/>
  <c r="E26"/>
  <c r="H27"/>
  <c r="M74"/>
  <c r="G27"/>
  <c r="E33"/>
  <c r="H34"/>
  <c r="G34"/>
  <c r="E35"/>
  <c r="H36"/>
  <c r="G36"/>
  <c r="E37"/>
  <c r="H38"/>
  <c r="G38"/>
  <c r="E44"/>
  <c r="H45"/>
  <c r="G45"/>
  <c r="E46"/>
  <c r="H47"/>
  <c r="G47"/>
  <c r="E48"/>
  <c r="H49"/>
  <c r="G49"/>
  <c r="E50"/>
  <c r="M50"/>
  <c r="E56"/>
  <c r="H57"/>
  <c r="H69"/>
  <c r="I69"/>
  <c r="G57"/>
  <c r="E58"/>
  <c r="H59"/>
  <c r="H71"/>
  <c r="I71"/>
  <c r="G59"/>
  <c r="E60"/>
  <c r="H61"/>
  <c r="H73"/>
  <c r="I73"/>
  <c r="G61"/>
  <c r="E62"/>
  <c r="H63"/>
  <c r="H75"/>
  <c r="I75"/>
  <c r="G63"/>
  <c r="J8" i="91"/>
  <c r="G9"/>
  <c r="H9"/>
  <c r="F10"/>
  <c r="G10" s="1"/>
  <c r="D9" i="89"/>
  <c r="D10" i="91" s="1"/>
  <c r="L11"/>
  <c r="I12"/>
  <c r="J12"/>
  <c r="H13"/>
  <c r="F14"/>
  <c r="D13" i="89"/>
  <c r="D14" i="91" s="1"/>
  <c r="E14" s="1"/>
  <c r="L15"/>
  <c r="M15" s="1"/>
  <c r="J16"/>
  <c r="H17"/>
  <c r="G17"/>
  <c r="D17" i="89"/>
  <c r="D18" i="91" s="1"/>
  <c r="E18" s="1"/>
  <c r="F18"/>
  <c r="G18" s="1"/>
  <c r="L19"/>
  <c r="J20"/>
  <c r="H21"/>
  <c r="F22"/>
  <c r="D21" i="89"/>
  <c r="D22" i="91" s="1"/>
  <c r="L23"/>
  <c r="M23" s="1"/>
  <c r="J24"/>
  <c r="H25"/>
  <c r="F26"/>
  <c r="G26" s="1"/>
  <c r="D25" i="89"/>
  <c r="D26" i="91" s="1"/>
  <c r="E26" s="1"/>
  <c r="L27"/>
  <c r="M27" s="1"/>
  <c r="J28"/>
  <c r="H29"/>
  <c r="F30"/>
  <c r="G30" s="1"/>
  <c r="D29" i="89"/>
  <c r="D30" i="91" s="1"/>
  <c r="E30" s="1"/>
  <c r="L31"/>
  <c r="J32"/>
  <c r="G33"/>
  <c r="H33"/>
  <c r="F34"/>
  <c r="D33" i="89"/>
  <c r="D34" i="91" s="1"/>
  <c r="E34" s="1"/>
  <c r="L35"/>
  <c r="J36"/>
  <c r="G37"/>
  <c r="H37"/>
  <c r="D37" i="89"/>
  <c r="D38" i="91" s="1"/>
  <c r="E38" s="1"/>
  <c r="F38"/>
  <c r="G38" s="1"/>
  <c r="L39"/>
  <c r="M39" s="1"/>
  <c r="E67" i="92"/>
  <c r="E69"/>
  <c r="E71"/>
  <c r="E73"/>
  <c r="E75"/>
  <c r="E77"/>
  <c r="E79"/>
  <c r="E81"/>
  <c r="E83"/>
  <c r="E85"/>
  <c r="E87"/>
  <c r="E89"/>
  <c r="E91"/>
  <c r="M22" i="84"/>
  <c r="N22"/>
  <c r="K23"/>
  <c r="M25"/>
  <c r="N25"/>
  <c r="K26"/>
  <c r="M27"/>
  <c r="N27"/>
  <c r="K29"/>
  <c r="M30"/>
  <c r="N30"/>
  <c r="K31"/>
  <c r="M33"/>
  <c r="N33"/>
  <c r="K34"/>
  <c r="M35"/>
  <c r="N35"/>
  <c r="K37"/>
  <c r="M38"/>
  <c r="N38"/>
  <c r="K39"/>
  <c r="M68" i="86"/>
  <c r="N68"/>
  <c r="O8"/>
  <c r="P8"/>
  <c r="M9"/>
  <c r="M70"/>
  <c r="N70"/>
  <c r="O10"/>
  <c r="P10"/>
  <c r="M11"/>
  <c r="M72"/>
  <c r="N72"/>
  <c r="O12"/>
  <c r="P12"/>
  <c r="M13"/>
  <c r="M75"/>
  <c r="N75"/>
  <c r="O14"/>
  <c r="P14"/>
  <c r="M21"/>
  <c r="O22"/>
  <c r="P22"/>
  <c r="M23"/>
  <c r="O24"/>
  <c r="P24"/>
  <c r="M25"/>
  <c r="O26"/>
  <c r="P26"/>
  <c r="M27"/>
  <c r="O33"/>
  <c r="P33"/>
  <c r="M34"/>
  <c r="O35"/>
  <c r="P35"/>
  <c r="M36"/>
  <c r="O37"/>
  <c r="P37"/>
  <c r="M38"/>
  <c r="O44"/>
  <c r="P44"/>
  <c r="M45"/>
  <c r="O46"/>
  <c r="P46"/>
  <c r="M47"/>
  <c r="O48"/>
  <c r="P48"/>
  <c r="M49"/>
  <c r="P68"/>
  <c r="Q68"/>
  <c r="O56"/>
  <c r="P56"/>
  <c r="M57"/>
  <c r="P70"/>
  <c r="Q70"/>
  <c r="O58"/>
  <c r="P58"/>
  <c r="M59"/>
  <c r="P72"/>
  <c r="Q72"/>
  <c r="O60"/>
  <c r="P60"/>
  <c r="M61"/>
  <c r="P74"/>
  <c r="Q74"/>
  <c r="O62"/>
  <c r="P62"/>
  <c r="M63"/>
  <c r="H8" i="91"/>
  <c r="F9"/>
  <c r="D8" i="89"/>
  <c r="D9" i="91" s="1"/>
  <c r="E9" s="1"/>
  <c r="L10"/>
  <c r="M10" s="1"/>
  <c r="J11"/>
  <c r="G12"/>
  <c r="H12"/>
  <c r="F13"/>
  <c r="G13" s="1"/>
  <c r="D12" i="89"/>
  <c r="D13" i="91" s="1"/>
  <c r="E13" s="1"/>
  <c r="L14"/>
  <c r="M14" s="1"/>
  <c r="J15"/>
  <c r="H16"/>
  <c r="D16" i="89"/>
  <c r="D17" i="91" s="1"/>
  <c r="E17" s="1"/>
  <c r="F17"/>
  <c r="L18"/>
  <c r="M18" s="1"/>
  <c r="J19"/>
  <c r="H20"/>
  <c r="G20"/>
  <c r="D20" i="89"/>
  <c r="D21" i="91" s="1"/>
  <c r="E21" s="1"/>
  <c r="F21"/>
  <c r="G21" s="1"/>
  <c r="L22"/>
  <c r="M22" s="1"/>
  <c r="J23"/>
  <c r="K23" s="1"/>
  <c r="H24"/>
  <c r="D24" i="89"/>
  <c r="D25" i="91" s="1"/>
  <c r="E25" s="1"/>
  <c r="F25"/>
  <c r="G25" s="1"/>
  <c r="L26"/>
  <c r="M26" s="1"/>
  <c r="J27"/>
  <c r="H28"/>
  <c r="F29"/>
  <c r="G29" s="1"/>
  <c r="D28" i="89"/>
  <c r="D29" i="91" s="1"/>
  <c r="E29" s="1"/>
  <c r="L30"/>
  <c r="J31"/>
  <c r="H32"/>
  <c r="D32" i="89"/>
  <c r="D33" i="91" s="1"/>
  <c r="E33" s="1"/>
  <c r="F33"/>
  <c r="L34"/>
  <c r="M34" s="1"/>
  <c r="J35"/>
  <c r="K35" s="1"/>
  <c r="H36"/>
  <c r="G36"/>
  <c r="D36" i="89"/>
  <c r="D37" i="91" s="1"/>
  <c r="E37" s="1"/>
  <c r="F37"/>
  <c r="L38"/>
  <c r="M38" s="1"/>
  <c r="J39"/>
  <c r="K39" s="1"/>
  <c r="I8" i="92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F22" i="84"/>
  <c r="G22"/>
  <c r="D23"/>
  <c r="F25"/>
  <c r="G25"/>
  <c r="D26"/>
  <c r="F27"/>
  <c r="G27"/>
  <c r="D29"/>
  <c r="F30"/>
  <c r="G30"/>
  <c r="D31"/>
  <c r="F33"/>
  <c r="G33"/>
  <c r="D34"/>
  <c r="F35"/>
  <c r="G35"/>
  <c r="D37"/>
  <c r="F38"/>
  <c r="G38"/>
  <c r="D39"/>
  <c r="F68" i="86"/>
  <c r="G8"/>
  <c r="H8"/>
  <c r="E68"/>
  <c r="E9"/>
  <c r="F70"/>
  <c r="G10"/>
  <c r="H10"/>
  <c r="E70"/>
  <c r="E11"/>
  <c r="F72"/>
  <c r="G12"/>
  <c r="H12"/>
  <c r="E72"/>
  <c r="E13"/>
  <c r="F75"/>
  <c r="G14"/>
  <c r="H14"/>
  <c r="E75"/>
  <c r="E21"/>
  <c r="G22"/>
  <c r="H22"/>
  <c r="E23"/>
  <c r="G24"/>
  <c r="H24"/>
  <c r="E25"/>
  <c r="G26"/>
  <c r="H26"/>
  <c r="E27"/>
  <c r="G33"/>
  <c r="H33"/>
  <c r="E34"/>
  <c r="G35"/>
  <c r="H35"/>
  <c r="E36"/>
  <c r="G37"/>
  <c r="H37"/>
  <c r="E38"/>
  <c r="G44"/>
  <c r="H44"/>
  <c r="E45"/>
  <c r="G46"/>
  <c r="H46"/>
  <c r="E47"/>
  <c r="G48"/>
  <c r="H48"/>
  <c r="E49"/>
  <c r="G50"/>
  <c r="O50"/>
  <c r="G56"/>
  <c r="H68"/>
  <c r="H56"/>
  <c r="I68"/>
  <c r="E57"/>
  <c r="G58"/>
  <c r="H70"/>
  <c r="H58"/>
  <c r="I70"/>
  <c r="E59"/>
  <c r="G60"/>
  <c r="H72"/>
  <c r="H60"/>
  <c r="I72"/>
  <c r="E61"/>
  <c r="H74"/>
  <c r="I74"/>
  <c r="G62"/>
  <c r="H62"/>
  <c r="E63"/>
  <c r="F8" i="91"/>
  <c r="G8" s="1"/>
  <c r="D7" i="89"/>
  <c r="D8" i="91" s="1"/>
  <c r="E8" s="1"/>
  <c r="L9"/>
  <c r="M9" s="1"/>
  <c r="J10"/>
  <c r="H11"/>
  <c r="F12"/>
  <c r="D11" i="89"/>
  <c r="D12" i="91" s="1"/>
  <c r="E12" s="1"/>
  <c r="L13"/>
  <c r="M13" s="1"/>
  <c r="I14"/>
  <c r="J14"/>
  <c r="H15"/>
  <c r="I15" s="1"/>
  <c r="F16"/>
  <c r="G16" s="1"/>
  <c r="D15" i="89"/>
  <c r="D16" i="91" s="1"/>
  <c r="E16" s="1"/>
  <c r="L17"/>
  <c r="M17" s="1"/>
  <c r="J18"/>
  <c r="K18" s="1"/>
  <c r="G19"/>
  <c r="H19"/>
  <c r="F20"/>
  <c r="D19" i="89"/>
  <c r="D20" i="91" s="1"/>
  <c r="E20" s="1"/>
  <c r="L21"/>
  <c r="M21" s="1"/>
  <c r="J22"/>
  <c r="H23"/>
  <c r="I23" s="1"/>
  <c r="F24"/>
  <c r="G24" s="1"/>
  <c r="D23" i="89"/>
  <c r="D24" i="91" s="1"/>
  <c r="E24" s="1"/>
  <c r="L25"/>
  <c r="M25" s="1"/>
  <c r="J26"/>
  <c r="K26" s="1"/>
  <c r="H27"/>
  <c r="G27"/>
  <c r="F28"/>
  <c r="G28" s="1"/>
  <c r="D27" i="89"/>
  <c r="D28" i="91" s="1"/>
  <c r="E28" s="1"/>
  <c r="L29"/>
  <c r="M29" s="1"/>
  <c r="J30"/>
  <c r="H31"/>
  <c r="F32"/>
  <c r="G32" s="1"/>
  <c r="D31" i="89"/>
  <c r="D32" i="91" s="1"/>
  <c r="E32" s="1"/>
  <c r="L33"/>
  <c r="J34"/>
  <c r="H35"/>
  <c r="G35"/>
  <c r="F36"/>
  <c r="D35" i="89"/>
  <c r="D36" i="91" s="1"/>
  <c r="E36" s="1"/>
  <c r="L37"/>
  <c r="M37" s="1"/>
  <c r="J38"/>
  <c r="K38" s="1"/>
  <c r="H39"/>
  <c r="I39" s="1"/>
  <c r="E68" i="92"/>
  <c r="E70"/>
  <c r="E72"/>
  <c r="E74"/>
  <c r="E76"/>
  <c r="E78"/>
  <c r="E80"/>
  <c r="E82"/>
  <c r="E84"/>
  <c r="E86"/>
  <c r="E88"/>
  <c r="E90"/>
  <c r="H36"/>
  <c r="F7" i="91"/>
  <c r="H7" s="1"/>
  <c r="J7" s="1"/>
  <c r="L7" s="1"/>
  <c r="D7" i="92"/>
  <c r="H7"/>
  <c r="D36"/>
  <c r="B6" i="82"/>
  <c r="E10" i="91" l="1"/>
  <c r="E22"/>
  <c r="G31"/>
  <c r="I31"/>
  <c r="I8"/>
  <c r="G11"/>
  <c r="I36"/>
  <c r="C31" i="83"/>
  <c r="D31"/>
  <c r="E31"/>
  <c r="F31"/>
  <c r="G31"/>
  <c r="K27" i="91"/>
  <c r="I24"/>
  <c r="K15"/>
  <c r="I25"/>
  <c r="K16"/>
  <c r="I13"/>
  <c r="K8"/>
  <c r="I38"/>
  <c r="M32"/>
  <c r="I26"/>
  <c r="G23"/>
  <c r="M20"/>
  <c r="G15"/>
  <c r="M12"/>
  <c r="I11"/>
  <c r="I28"/>
  <c r="K19"/>
  <c r="I16"/>
  <c r="I29"/>
  <c r="M19"/>
  <c r="M11"/>
  <c r="E35"/>
  <c r="I30"/>
  <c r="E23"/>
  <c r="K21"/>
  <c r="I18"/>
  <c r="E15"/>
  <c r="I10"/>
  <c r="M36"/>
  <c r="E27"/>
  <c r="M16"/>
  <c r="M8"/>
  <c r="I33"/>
  <c r="I21"/>
  <c r="I34"/>
  <c r="E31"/>
  <c r="M28"/>
  <c r="K25"/>
  <c r="E19"/>
  <c r="E11"/>
  <c r="C18" i="83" l="1"/>
  <c r="D18"/>
  <c r="E18"/>
  <c r="F18"/>
  <c r="G18"/>
  <c r="C19"/>
  <c r="D19"/>
  <c r="E19"/>
  <c r="F19"/>
  <c r="G19"/>
  <c r="C20"/>
  <c r="D20"/>
  <c r="E20"/>
  <c r="F20"/>
  <c r="G20"/>
  <c r="C21"/>
  <c r="D21"/>
  <c r="E21"/>
  <c r="F21"/>
  <c r="G21"/>
  <c r="C22"/>
  <c r="D22"/>
  <c r="E22"/>
  <c r="F22"/>
  <c r="G22"/>
  <c r="C23"/>
  <c r="D23"/>
  <c r="E23"/>
  <c r="F23"/>
  <c r="G23"/>
  <c r="C24"/>
  <c r="D24"/>
  <c r="E24"/>
  <c r="F24"/>
  <c r="G24"/>
  <c r="C25"/>
  <c r="D25"/>
  <c r="E25"/>
  <c r="F25"/>
  <c r="G25"/>
  <c r="C26"/>
  <c r="D26"/>
  <c r="E26"/>
  <c r="F26"/>
  <c r="G26"/>
  <c r="C27"/>
  <c r="D27"/>
  <c r="E27"/>
  <c r="F27"/>
  <c r="G27"/>
  <c r="C28"/>
  <c r="D28"/>
  <c r="E28"/>
  <c r="F28"/>
  <c r="G28"/>
  <c r="C29"/>
  <c r="D29"/>
  <c r="E29"/>
  <c r="F29"/>
  <c r="G29"/>
  <c r="G17" i="81"/>
  <c r="G17" i="83" s="1"/>
  <c r="F17" i="81"/>
  <c r="F17" i="83" s="1"/>
  <c r="E17" i="81"/>
  <c r="E17" i="83" s="1"/>
  <c r="D17" i="81"/>
  <c r="D17" i="83" s="1"/>
  <c r="C17" i="81"/>
  <c r="C17" i="83" s="1"/>
  <c r="C9" l="1"/>
  <c r="C30" i="81"/>
  <c r="C30" i="83" s="1"/>
  <c r="D9"/>
  <c r="D30" i="81"/>
  <c r="D30" i="83" s="1"/>
  <c r="E9"/>
  <c r="E30" i="81"/>
  <c r="E30" i="83" s="1"/>
  <c r="F9"/>
  <c r="F30" i="81"/>
  <c r="F30" i="83" s="1"/>
  <c r="G9"/>
  <c r="G30" i="81"/>
  <c r="G30" i="83" s="1"/>
  <c r="C10"/>
  <c r="D10"/>
  <c r="E10"/>
  <c r="F10"/>
  <c r="G10"/>
  <c r="C11"/>
  <c r="D11"/>
  <c r="E11"/>
  <c r="F11"/>
  <c r="G11"/>
  <c r="C12"/>
  <c r="D12"/>
  <c r="E12"/>
  <c r="F12"/>
  <c r="G12"/>
  <c r="C13"/>
  <c r="D13"/>
  <c r="E13"/>
  <c r="F13"/>
  <c r="G13"/>
  <c r="C14"/>
  <c r="D14"/>
  <c r="E14"/>
  <c r="F14"/>
  <c r="G14"/>
  <c r="C15"/>
  <c r="D15"/>
  <c r="E15"/>
  <c r="F15"/>
  <c r="G15"/>
  <c r="C16"/>
  <c r="D16"/>
  <c r="E16"/>
  <c r="F16"/>
  <c r="G16"/>
  <c r="B7" i="81"/>
  <c r="K50" i="79" l="1"/>
  <c r="E50"/>
  <c r="I48"/>
  <c r="K48" l="1"/>
  <c r="E48"/>
  <c r="K47" l="1"/>
  <c r="E47"/>
  <c r="K46" l="1"/>
  <c r="E46"/>
  <c r="K45" l="1"/>
  <c r="E45"/>
  <c r="K44" l="1"/>
  <c r="E44"/>
  <c r="K43" l="1"/>
  <c r="E43"/>
  <c r="K41" l="1"/>
  <c r="E41"/>
  <c r="D39"/>
  <c r="C39"/>
  <c r="G38"/>
  <c r="J32"/>
  <c r="E31" l="1"/>
  <c r="J30" l="1"/>
  <c r="J29" l="1"/>
  <c r="E29" l="1"/>
  <c r="J28" l="1"/>
  <c r="E28" l="1"/>
  <c r="J27" l="1"/>
  <c r="E27" l="1"/>
  <c r="J26" l="1"/>
  <c r="E26" l="1"/>
  <c r="J24" l="1"/>
  <c r="E24" l="1"/>
  <c r="I22"/>
  <c r="H22"/>
  <c r="D22"/>
  <c r="C22"/>
  <c r="J18" l="1"/>
  <c r="I50" l="1"/>
  <c r="E18"/>
  <c r="J16" l="1"/>
  <c r="I47" l="1"/>
  <c r="E16"/>
  <c r="J15" l="1"/>
  <c r="I46" l="1"/>
  <c r="E15"/>
  <c r="J14" l="1"/>
  <c r="I45" l="1"/>
  <c r="E14"/>
  <c r="J13" l="1"/>
  <c r="I44" l="1"/>
  <c r="E13"/>
  <c r="J12" l="1"/>
  <c r="I43" l="1"/>
  <c r="E12"/>
  <c r="J10" l="1"/>
  <c r="I41" l="1"/>
  <c r="E10"/>
  <c r="I8"/>
  <c r="H8"/>
  <c r="D8"/>
  <c r="C8"/>
  <c r="E26" i="77" l="1"/>
  <c r="E25" l="1"/>
  <c r="E23" l="1"/>
  <c r="E22" l="1"/>
  <c r="E21" l="1"/>
  <c r="E19" l="1"/>
  <c r="E18" l="1"/>
  <c r="E17" l="1"/>
  <c r="E15" l="1"/>
  <c r="E14" l="1"/>
  <c r="E13" l="1"/>
  <c r="E11" l="1"/>
  <c r="E10" l="1"/>
  <c r="E9" l="1"/>
  <c r="D7"/>
  <c r="C7"/>
  <c r="K49" i="75" l="1"/>
  <c r="E49"/>
  <c r="K47" l="1"/>
  <c r="E47"/>
  <c r="K46" l="1"/>
  <c r="E46"/>
  <c r="K45" l="1"/>
  <c r="E45"/>
  <c r="K44" l="1"/>
  <c r="E44"/>
  <c r="K43" l="1"/>
  <c r="E43"/>
  <c r="K42" l="1"/>
  <c r="E42"/>
  <c r="K40" l="1"/>
  <c r="E40"/>
  <c r="D38"/>
  <c r="C38"/>
  <c r="G37"/>
  <c r="J32" l="1"/>
  <c r="E31" l="1"/>
  <c r="J30" l="1"/>
  <c r="J29" l="1"/>
  <c r="E29" l="1"/>
  <c r="J28" l="1"/>
  <c r="E28" l="1"/>
  <c r="J27" l="1"/>
  <c r="E27" l="1"/>
  <c r="J26" l="1"/>
  <c r="E26" l="1"/>
  <c r="J24" l="1"/>
  <c r="E24" l="1"/>
  <c r="I22"/>
  <c r="H22"/>
  <c r="D22"/>
  <c r="C22"/>
  <c r="J18" l="1"/>
  <c r="I49" l="1"/>
  <c r="E18"/>
  <c r="J16" l="1"/>
  <c r="I46" l="1"/>
  <c r="E16"/>
  <c r="J15" l="1"/>
  <c r="I45" l="1"/>
  <c r="E15"/>
  <c r="J14" l="1"/>
  <c r="I44" l="1"/>
  <c r="E14"/>
  <c r="J13" l="1"/>
  <c r="I43" l="1"/>
  <c r="E13"/>
  <c r="J12" l="1"/>
  <c r="I42" l="1"/>
  <c r="E12"/>
  <c r="J10" l="1"/>
  <c r="I40" l="1"/>
  <c r="E10"/>
  <c r="I8"/>
  <c r="H8"/>
  <c r="D8"/>
  <c r="C8"/>
  <c r="E26" i="73" l="1"/>
  <c r="E25" l="1"/>
  <c r="E23" l="1"/>
  <c r="E22" l="1"/>
  <c r="E21" l="1"/>
  <c r="E19" l="1"/>
  <c r="E18" l="1"/>
  <c r="E17" l="1"/>
  <c r="E15" l="1"/>
  <c r="E14" l="1"/>
  <c r="E13" l="1"/>
  <c r="E11" l="1"/>
  <c r="E10" l="1"/>
  <c r="E9" l="1"/>
  <c r="D7"/>
  <c r="C7"/>
  <c r="G50" i="71" l="1"/>
  <c r="M50"/>
  <c r="G48" l="1"/>
  <c r="M48"/>
  <c r="G47" l="1"/>
  <c r="M47"/>
  <c r="G46" l="1"/>
  <c r="M46"/>
  <c r="G45" l="1"/>
  <c r="M45"/>
  <c r="G44" l="1"/>
  <c r="M44"/>
  <c r="G43" l="1"/>
  <c r="M43"/>
  <c r="F50" l="1"/>
  <c r="F48"/>
  <c r="F47"/>
  <c r="F46"/>
  <c r="F45"/>
  <c r="F44"/>
  <c r="F43"/>
  <c r="F41"/>
  <c r="D50" l="1"/>
  <c r="D48"/>
  <c r="D47"/>
  <c r="D46"/>
  <c r="D45"/>
  <c r="D44"/>
  <c r="D43"/>
  <c r="M41"/>
  <c r="G41"/>
  <c r="D41"/>
  <c r="E39"/>
  <c r="C39"/>
  <c r="I38"/>
  <c r="N32" l="1"/>
  <c r="G31" l="1"/>
  <c r="N30" l="1"/>
  <c r="N29" l="1"/>
  <c r="G29" l="1"/>
  <c r="N28" l="1"/>
  <c r="G28" l="1"/>
  <c r="N27" l="1"/>
  <c r="G27" l="1"/>
  <c r="N26" l="1"/>
  <c r="G26" l="1"/>
  <c r="N24" l="1"/>
  <c r="G24" l="1"/>
  <c r="L22"/>
  <c r="J22"/>
  <c r="E22"/>
  <c r="C22"/>
  <c r="N18" l="1"/>
  <c r="K50" l="1"/>
  <c r="G18"/>
  <c r="N16" l="1"/>
  <c r="K47" l="1"/>
  <c r="G16"/>
  <c r="N15" l="1"/>
  <c r="G15" l="1"/>
  <c r="K46"/>
  <c r="N14" l="1"/>
  <c r="G14" l="1"/>
  <c r="K45"/>
  <c r="N13" l="1"/>
  <c r="G13" l="1"/>
  <c r="K44"/>
  <c r="N12" l="1"/>
  <c r="G12" l="1"/>
  <c r="K43"/>
  <c r="N10" l="1"/>
  <c r="M32" l="1"/>
  <c r="F31"/>
  <c r="M30"/>
  <c r="M29"/>
  <c r="F29"/>
  <c r="M28"/>
  <c r="F28"/>
  <c r="M27"/>
  <c r="F27"/>
  <c r="M26"/>
  <c r="F26"/>
  <c r="M24"/>
  <c r="F24"/>
  <c r="M18"/>
  <c r="F18"/>
  <c r="M16"/>
  <c r="F16"/>
  <c r="M15"/>
  <c r="F15"/>
  <c r="M14"/>
  <c r="F14"/>
  <c r="M13"/>
  <c r="F13"/>
  <c r="M12"/>
  <c r="F12"/>
  <c r="M10"/>
  <c r="F10"/>
  <c r="K32" l="1"/>
  <c r="D31"/>
  <c r="K30"/>
  <c r="K29"/>
  <c r="D29"/>
  <c r="K28"/>
  <c r="D28"/>
  <c r="K27"/>
  <c r="D27"/>
  <c r="K26"/>
  <c r="D26"/>
  <c r="K24"/>
  <c r="D24"/>
  <c r="K18"/>
  <c r="D18"/>
  <c r="K16"/>
  <c r="D16"/>
  <c r="K15"/>
  <c r="D15"/>
  <c r="K14"/>
  <c r="D14"/>
  <c r="K13"/>
  <c r="D13"/>
  <c r="K12"/>
  <c r="D12"/>
  <c r="K10"/>
  <c r="K41"/>
  <c r="G10"/>
  <c r="D10"/>
  <c r="L8"/>
  <c r="J8"/>
  <c r="E8"/>
  <c r="C8"/>
  <c r="G27" i="69"/>
  <c r="G26" l="1"/>
  <c r="F27" l="1"/>
  <c r="F26"/>
  <c r="F25"/>
  <c r="D27" l="1"/>
  <c r="D26"/>
  <c r="G25"/>
  <c r="D25"/>
  <c r="G23" l="1"/>
  <c r="G22" l="1"/>
  <c r="F23" l="1"/>
  <c r="F22"/>
  <c r="F21"/>
  <c r="D23" l="1"/>
  <c r="D22"/>
  <c r="G21"/>
  <c r="D21"/>
  <c r="G19" l="1"/>
  <c r="G18" l="1"/>
  <c r="F19" l="1"/>
  <c r="F18"/>
  <c r="F17"/>
  <c r="D19" l="1"/>
  <c r="D18"/>
  <c r="G17"/>
  <c r="D17"/>
  <c r="G15" l="1"/>
  <c r="F15" l="1"/>
  <c r="G14" l="1"/>
  <c r="F14" l="1"/>
  <c r="F13"/>
  <c r="D15" l="1"/>
  <c r="D14"/>
  <c r="D13"/>
  <c r="G13"/>
  <c r="G11" l="1"/>
  <c r="G10" l="1"/>
  <c r="F11" l="1"/>
  <c r="F10"/>
  <c r="F9"/>
  <c r="D11" l="1"/>
  <c r="D10"/>
  <c r="G9"/>
  <c r="D9"/>
  <c r="E7"/>
  <c r="C7"/>
  <c r="G49" i="67" l="1"/>
  <c r="M49"/>
  <c r="K47"/>
  <c r="G47" l="1"/>
  <c r="M47"/>
  <c r="G46" l="1"/>
  <c r="M46"/>
  <c r="G45" l="1"/>
  <c r="M45"/>
  <c r="G44" l="1"/>
  <c r="M44"/>
  <c r="G43" l="1"/>
  <c r="M43"/>
  <c r="G42" l="1"/>
  <c r="M42"/>
  <c r="F49" l="1"/>
  <c r="F47"/>
  <c r="F46"/>
  <c r="F45"/>
  <c r="F44"/>
  <c r="F43"/>
  <c r="F42"/>
  <c r="F40"/>
  <c r="D49" l="1"/>
  <c r="D47"/>
  <c r="D46"/>
  <c r="D45"/>
  <c r="D44"/>
  <c r="D43"/>
  <c r="D42"/>
  <c r="M40"/>
  <c r="D40"/>
  <c r="G40"/>
  <c r="E38"/>
  <c r="C38"/>
  <c r="I37"/>
  <c r="N32" l="1"/>
  <c r="G31" l="1"/>
  <c r="N30" l="1"/>
  <c r="N29" l="1"/>
  <c r="G29" l="1"/>
  <c r="N28" l="1"/>
  <c r="G28" l="1"/>
  <c r="N27" l="1"/>
  <c r="G27" l="1"/>
  <c r="N26" l="1"/>
  <c r="G26" l="1"/>
  <c r="N24" l="1"/>
  <c r="G24" l="1"/>
  <c r="L22"/>
  <c r="J22"/>
  <c r="E22"/>
  <c r="C22"/>
  <c r="N18" l="1"/>
  <c r="G18" l="1"/>
  <c r="K49"/>
  <c r="N16" l="1"/>
  <c r="G16" l="1"/>
  <c r="K46"/>
  <c r="N15" l="1"/>
  <c r="K45" l="1"/>
  <c r="G15"/>
  <c r="N14" l="1"/>
  <c r="G14" l="1"/>
  <c r="K44"/>
  <c r="N13" l="1"/>
  <c r="G13" l="1"/>
  <c r="K43"/>
  <c r="N12" l="1"/>
  <c r="K42" l="1"/>
  <c r="G12"/>
  <c r="N10" l="1"/>
  <c r="M32" l="1"/>
  <c r="F31"/>
  <c r="M30"/>
  <c r="M29"/>
  <c r="F29"/>
  <c r="M28"/>
  <c r="F28"/>
  <c r="M27"/>
  <c r="F27"/>
  <c r="M26"/>
  <c r="F26"/>
  <c r="M24"/>
  <c r="F24"/>
  <c r="M18"/>
  <c r="F18"/>
  <c r="M16"/>
  <c r="F16"/>
  <c r="M15"/>
  <c r="F15"/>
  <c r="M14"/>
  <c r="F14"/>
  <c r="M13"/>
  <c r="F13"/>
  <c r="M12"/>
  <c r="F12"/>
  <c r="M10"/>
  <c r="F10"/>
  <c r="K32" l="1"/>
  <c r="D31"/>
  <c r="K30"/>
  <c r="K29"/>
  <c r="D29"/>
  <c r="K28"/>
  <c r="D28"/>
  <c r="K27"/>
  <c r="D27"/>
  <c r="K26"/>
  <c r="D26"/>
  <c r="K24"/>
  <c r="D24"/>
  <c r="K18"/>
  <c r="D18"/>
  <c r="K16"/>
  <c r="D16"/>
  <c r="K15"/>
  <c r="D15"/>
  <c r="K14"/>
  <c r="D14"/>
  <c r="K13"/>
  <c r="D13"/>
  <c r="K12"/>
  <c r="D12"/>
  <c r="K10"/>
  <c r="D10"/>
  <c r="K40"/>
  <c r="G10"/>
  <c r="L8"/>
  <c r="J8"/>
  <c r="E8"/>
  <c r="C8"/>
  <c r="G27" i="65" l="1"/>
  <c r="G26" l="1"/>
  <c r="F27" l="1"/>
  <c r="F26"/>
  <c r="F25"/>
  <c r="D27" l="1"/>
  <c r="D26"/>
  <c r="G25"/>
  <c r="D25"/>
  <c r="G23" l="1"/>
  <c r="G22" l="1"/>
  <c r="F23" l="1"/>
  <c r="F22"/>
  <c r="F21"/>
  <c r="D23" l="1"/>
  <c r="D22"/>
  <c r="G21"/>
  <c r="D21"/>
  <c r="G19" l="1"/>
  <c r="G18" l="1"/>
  <c r="F19" l="1"/>
  <c r="F18"/>
  <c r="F17"/>
  <c r="D19" l="1"/>
  <c r="D18"/>
  <c r="G17"/>
  <c r="D17"/>
  <c r="G15" l="1"/>
  <c r="G14" l="1"/>
  <c r="F15" l="1"/>
  <c r="F14"/>
  <c r="F13"/>
  <c r="D15" l="1"/>
  <c r="D14"/>
  <c r="G13"/>
  <c r="D13"/>
  <c r="G11" l="1"/>
  <c r="G10" l="1"/>
  <c r="F11" l="1"/>
  <c r="F10"/>
  <c r="F9"/>
  <c r="D11" l="1"/>
  <c r="D10"/>
  <c r="G9"/>
  <c r="D9"/>
  <c r="E7"/>
  <c r="C7"/>
  <c r="E68" i="63"/>
  <c r="F67"/>
  <c r="F66"/>
  <c r="F65"/>
  <c r="F64"/>
  <c r="F63"/>
  <c r="F62"/>
  <c r="F61"/>
  <c r="F60"/>
  <c r="F59"/>
  <c r="F58"/>
  <c r="F57"/>
  <c r="E55"/>
  <c r="E42"/>
  <c r="B16"/>
  <c r="E29" l="1"/>
  <c r="E17" i="61"/>
  <c r="E18" i="63"/>
  <c r="F18"/>
  <c r="D18"/>
  <c r="E19"/>
  <c r="F19"/>
  <c r="D19"/>
  <c r="E20"/>
  <c r="F20"/>
  <c r="D20"/>
  <c r="E21"/>
  <c r="F21"/>
  <c r="D21"/>
  <c r="E22"/>
  <c r="F22"/>
  <c r="D22"/>
  <c r="E23"/>
  <c r="F23"/>
  <c r="D23"/>
  <c r="E24"/>
  <c r="F24"/>
  <c r="D24"/>
  <c r="E25"/>
  <c r="F25"/>
  <c r="D25"/>
  <c r="E26"/>
  <c r="F26"/>
  <c r="D26"/>
  <c r="E27"/>
  <c r="F27"/>
  <c r="D27"/>
  <c r="F28"/>
  <c r="E28"/>
  <c r="E43"/>
  <c r="F43"/>
  <c r="F55"/>
  <c r="D43"/>
  <c r="E44"/>
  <c r="F44"/>
  <c r="D44"/>
  <c r="E45"/>
  <c r="F45"/>
  <c r="D45"/>
  <c r="E46"/>
  <c r="F46"/>
  <c r="D46"/>
  <c r="E47"/>
  <c r="F47"/>
  <c r="D47"/>
  <c r="E48"/>
  <c r="F48"/>
  <c r="D48"/>
  <c r="E49"/>
  <c r="F49"/>
  <c r="D49"/>
  <c r="E50"/>
  <c r="F50"/>
  <c r="D50"/>
  <c r="E51"/>
  <c r="F51"/>
  <c r="D51"/>
  <c r="E52"/>
  <c r="F52"/>
  <c r="D52"/>
  <c r="E53"/>
  <c r="F53"/>
  <c r="D53"/>
  <c r="F54"/>
  <c r="E54"/>
  <c r="E17"/>
  <c r="F17"/>
  <c r="F29"/>
  <c r="D17"/>
  <c r="E8"/>
  <c r="D8"/>
  <c r="F8"/>
  <c r="E9"/>
  <c r="D9"/>
  <c r="F9"/>
  <c r="D10"/>
  <c r="E10"/>
  <c r="F10"/>
  <c r="E11"/>
  <c r="F11"/>
  <c r="D11"/>
  <c r="D12"/>
  <c r="E12"/>
  <c r="F12"/>
  <c r="E13"/>
  <c r="D13"/>
  <c r="F13"/>
  <c r="E14"/>
  <c r="D14"/>
  <c r="F14"/>
  <c r="E15"/>
  <c r="F15"/>
  <c r="F42"/>
  <c r="D30"/>
  <c r="E30"/>
  <c r="F30"/>
  <c r="D31"/>
  <c r="E31"/>
  <c r="F31"/>
  <c r="D32"/>
  <c r="E32"/>
  <c r="F32"/>
  <c r="D33"/>
  <c r="E33"/>
  <c r="F33"/>
  <c r="D34"/>
  <c r="E34"/>
  <c r="F34"/>
  <c r="D35"/>
  <c r="E35"/>
  <c r="F35"/>
  <c r="D36"/>
  <c r="E36"/>
  <c r="F36"/>
  <c r="D37"/>
  <c r="E37"/>
  <c r="F37"/>
  <c r="D38"/>
  <c r="E38"/>
  <c r="F38"/>
  <c r="D39"/>
  <c r="E39"/>
  <c r="F39"/>
  <c r="D40"/>
  <c r="E40"/>
  <c r="F40"/>
  <c r="E41"/>
  <c r="F41"/>
  <c r="F68"/>
  <c r="D56"/>
  <c r="E56"/>
  <c r="F56"/>
  <c r="D57"/>
  <c r="E57"/>
  <c r="D58"/>
  <c r="E58"/>
  <c r="D59"/>
  <c r="E59"/>
  <c r="D60"/>
  <c r="E60"/>
  <c r="D61"/>
  <c r="E61"/>
  <c r="D62"/>
  <c r="E62"/>
  <c r="D63"/>
  <c r="E63"/>
  <c r="D64"/>
  <c r="E64"/>
  <c r="D65"/>
  <c r="E65"/>
  <c r="D66"/>
  <c r="E66"/>
  <c r="E67"/>
  <c r="E15" i="61" l="1"/>
  <c r="E14" l="1"/>
  <c r="E13" l="1"/>
  <c r="E12" l="1"/>
  <c r="E11" l="1"/>
  <c r="E9" l="1"/>
  <c r="D7"/>
  <c r="C7"/>
  <c r="E19" i="59" l="1"/>
  <c r="E18" l="1"/>
  <c r="C16" i="63" l="1"/>
  <c r="E17" i="59"/>
  <c r="E16" i="63" s="1"/>
  <c r="E15" i="59" l="1"/>
  <c r="E14" l="1"/>
  <c r="E13" l="1"/>
  <c r="E11" l="1"/>
  <c r="E10" l="1"/>
  <c r="E9" l="1"/>
  <c r="D7"/>
  <c r="C7"/>
  <c r="F14" i="58" l="1"/>
  <c r="F13" l="1"/>
  <c r="F12" l="1"/>
  <c r="E11"/>
  <c r="D11"/>
  <c r="C13" i="57"/>
  <c r="J52"/>
  <c r="F52"/>
  <c r="E52"/>
  <c r="D52"/>
  <c r="I39"/>
  <c r="H39"/>
  <c r="G39"/>
  <c r="D39"/>
  <c r="J26"/>
  <c r="H26"/>
  <c r="G26"/>
  <c r="F26"/>
  <c r="D26"/>
  <c r="E39" l="1"/>
  <c r="I52"/>
  <c r="H52"/>
  <c r="J16"/>
  <c r="G21"/>
  <c r="J24"/>
  <c r="F28"/>
  <c r="I31"/>
  <c r="E35"/>
  <c r="G37"/>
  <c r="H38"/>
  <c r="J40"/>
  <c r="F44"/>
  <c r="J48"/>
  <c r="D18"/>
  <c r="D22"/>
  <c r="G25"/>
  <c r="J28"/>
  <c r="F32"/>
  <c r="I35"/>
  <c r="H42"/>
  <c r="J44"/>
  <c r="I47"/>
  <c r="D50"/>
  <c r="E51"/>
  <c r="G14"/>
  <c r="D15"/>
  <c r="H15"/>
  <c r="E16"/>
  <c r="I16"/>
  <c r="F17"/>
  <c r="J17"/>
  <c r="G18"/>
  <c r="D19"/>
  <c r="H19"/>
  <c r="E20"/>
  <c r="I20"/>
  <c r="F21"/>
  <c r="J21"/>
  <c r="G22"/>
  <c r="D23"/>
  <c r="H23"/>
  <c r="E24"/>
  <c r="I24"/>
  <c r="F25"/>
  <c r="J25"/>
  <c r="D27"/>
  <c r="H27"/>
  <c r="E28"/>
  <c r="I28"/>
  <c r="F29"/>
  <c r="J29"/>
  <c r="G30"/>
  <c r="D31"/>
  <c r="H31"/>
  <c r="E32"/>
  <c r="I32"/>
  <c r="F33"/>
  <c r="J33"/>
  <c r="G34"/>
  <c r="D35"/>
  <c r="H35"/>
  <c r="E36"/>
  <c r="I36"/>
  <c r="F37"/>
  <c r="J37"/>
  <c r="G38"/>
  <c r="E40"/>
  <c r="I40"/>
  <c r="F41"/>
  <c r="J41"/>
  <c r="G42"/>
  <c r="D43"/>
  <c r="H43"/>
  <c r="E44"/>
  <c r="I44"/>
  <c r="F45"/>
  <c r="J45"/>
  <c r="G46"/>
  <c r="D47"/>
  <c r="H47"/>
  <c r="E48"/>
  <c r="I48"/>
  <c r="F49"/>
  <c r="J49"/>
  <c r="G50"/>
  <c r="D51"/>
  <c r="H51"/>
  <c r="H14"/>
  <c r="I15"/>
  <c r="G17"/>
  <c r="E19"/>
  <c r="F20"/>
  <c r="H22"/>
  <c r="I23"/>
  <c r="E27"/>
  <c r="G29"/>
  <c r="H30"/>
  <c r="J32"/>
  <c r="D34"/>
  <c r="J36"/>
  <c r="G41"/>
  <c r="E43"/>
  <c r="G45"/>
  <c r="E47"/>
  <c r="G49"/>
  <c r="I51"/>
  <c r="F14"/>
  <c r="J14"/>
  <c r="G15"/>
  <c r="D16"/>
  <c r="H16"/>
  <c r="E17"/>
  <c r="I17"/>
  <c r="F18"/>
  <c r="J18"/>
  <c r="G19"/>
  <c r="D20"/>
  <c r="H20"/>
  <c r="E21"/>
  <c r="I21"/>
  <c r="F22"/>
  <c r="J22"/>
  <c r="G23"/>
  <c r="D24"/>
  <c r="H24"/>
  <c r="E25"/>
  <c r="I25"/>
  <c r="G27"/>
  <c r="D28"/>
  <c r="H28"/>
  <c r="E29"/>
  <c r="I29"/>
  <c r="F30"/>
  <c r="J30"/>
  <c r="G31"/>
  <c r="D32"/>
  <c r="H32"/>
  <c r="E33"/>
  <c r="I33"/>
  <c r="F34"/>
  <c r="J34"/>
  <c r="G35"/>
  <c r="D36"/>
  <c r="H36"/>
  <c r="E37"/>
  <c r="I37"/>
  <c r="F38"/>
  <c r="J38"/>
  <c r="D40"/>
  <c r="H40"/>
  <c r="E41"/>
  <c r="I41"/>
  <c r="F42"/>
  <c r="J42"/>
  <c r="G43"/>
  <c r="D44"/>
  <c r="H44"/>
  <c r="E45"/>
  <c r="I45"/>
  <c r="F46"/>
  <c r="J46"/>
  <c r="G47"/>
  <c r="D48"/>
  <c r="H48"/>
  <c r="E49"/>
  <c r="I49"/>
  <c r="F50"/>
  <c r="J50"/>
  <c r="G51"/>
  <c r="D14"/>
  <c r="E15"/>
  <c r="F16"/>
  <c r="H18"/>
  <c r="I19"/>
  <c r="J20"/>
  <c r="E23"/>
  <c r="F24"/>
  <c r="I27"/>
  <c r="D30"/>
  <c r="E31"/>
  <c r="G33"/>
  <c r="H34"/>
  <c r="F36"/>
  <c r="D38"/>
  <c r="F40"/>
  <c r="D42"/>
  <c r="I43"/>
  <c r="D46"/>
  <c r="H46"/>
  <c r="F48"/>
  <c r="H50"/>
  <c r="E14"/>
  <c r="I14"/>
  <c r="F15"/>
  <c r="J15"/>
  <c r="G16"/>
  <c r="D17"/>
  <c r="H17"/>
  <c r="E18"/>
  <c r="I18"/>
  <c r="F19"/>
  <c r="J19"/>
  <c r="G20"/>
  <c r="D21"/>
  <c r="H21"/>
  <c r="E22"/>
  <c r="I22"/>
  <c r="F23"/>
  <c r="J23"/>
  <c r="G24"/>
  <c r="D25"/>
  <c r="H25"/>
  <c r="F27"/>
  <c r="J27"/>
  <c r="G28"/>
  <c r="D29"/>
  <c r="H29"/>
  <c r="E30"/>
  <c r="I30"/>
  <c r="F31"/>
  <c r="J31"/>
  <c r="G32"/>
  <c r="D33"/>
  <c r="H33"/>
  <c r="E34"/>
  <c r="I34"/>
  <c r="F35"/>
  <c r="J35"/>
  <c r="G36"/>
  <c r="D37"/>
  <c r="H37"/>
  <c r="E38"/>
  <c r="I38"/>
  <c r="G40"/>
  <c r="D41"/>
  <c r="H41"/>
  <c r="E42"/>
  <c r="I42"/>
  <c r="F43"/>
  <c r="J43"/>
  <c r="G44"/>
  <c r="D45"/>
  <c r="H45"/>
  <c r="E46"/>
  <c r="I46"/>
  <c r="F47"/>
  <c r="J47"/>
  <c r="G48"/>
  <c r="D49"/>
  <c r="H49"/>
  <c r="E50"/>
  <c r="I50"/>
  <c r="F51"/>
  <c r="J51"/>
  <c r="E26"/>
  <c r="I26"/>
  <c r="F39"/>
  <c r="J39"/>
  <c r="G52"/>
  <c r="C13" i="56"/>
  <c r="E5" i="57" l="1"/>
  <c r="I5"/>
  <c r="F6"/>
  <c r="J6"/>
  <c r="G7"/>
  <c r="D8"/>
  <c r="H8"/>
  <c r="E9"/>
  <c r="I9"/>
  <c r="F10"/>
  <c r="J10"/>
  <c r="G11"/>
  <c r="D12"/>
  <c r="H12"/>
  <c r="D5"/>
  <c r="H5"/>
  <c r="E6"/>
  <c r="I6"/>
  <c r="F7"/>
  <c r="J7"/>
  <c r="G8"/>
  <c r="D9"/>
  <c r="H9"/>
  <c r="E10"/>
  <c r="I10"/>
  <c r="F11"/>
  <c r="J11"/>
  <c r="G12"/>
  <c r="G5"/>
  <c r="D6"/>
  <c r="H6"/>
  <c r="E7"/>
  <c r="I7"/>
  <c r="F8"/>
  <c r="J8"/>
  <c r="G9"/>
  <c r="D10"/>
  <c r="H10"/>
  <c r="E11"/>
  <c r="I11"/>
  <c r="F12"/>
  <c r="J12"/>
  <c r="F5"/>
  <c r="J5"/>
  <c r="G6"/>
  <c r="D7"/>
  <c r="H7"/>
  <c r="E8"/>
  <c r="I8"/>
  <c r="F9"/>
  <c r="J9"/>
  <c r="G10"/>
  <c r="D11"/>
  <c r="H11"/>
  <c r="E12"/>
  <c r="I12"/>
  <c r="C14" i="55"/>
  <c r="F53"/>
  <c r="E53"/>
  <c r="D53"/>
  <c r="F40"/>
  <c r="E40"/>
  <c r="D40"/>
  <c r="F27"/>
  <c r="E27"/>
  <c r="D27"/>
  <c r="J15" l="1"/>
  <c r="I16"/>
  <c r="H17"/>
  <c r="I15"/>
  <c r="L16"/>
  <c r="K17"/>
  <c r="E19"/>
  <c r="D20"/>
  <c r="L15"/>
  <c r="K16"/>
  <c r="F17"/>
  <c r="J17"/>
  <c r="E18"/>
  <c r="I18"/>
  <c r="D19"/>
  <c r="H19"/>
  <c r="L19"/>
  <c r="G20"/>
  <c r="K20"/>
  <c r="F21"/>
  <c r="J21"/>
  <c r="E22"/>
  <c r="I22"/>
  <c r="D23"/>
  <c r="H23"/>
  <c r="L23"/>
  <c r="G24"/>
  <c r="K24"/>
  <c r="F25"/>
  <c r="J25"/>
  <c r="E26"/>
  <c r="I26"/>
  <c r="H27"/>
  <c r="L27"/>
  <c r="G28"/>
  <c r="K28"/>
  <c r="F29"/>
  <c r="J29"/>
  <c r="E30"/>
  <c r="I30"/>
  <c r="D31"/>
  <c r="H31"/>
  <c r="L31"/>
  <c r="G32"/>
  <c r="K32"/>
  <c r="F33"/>
  <c r="J33"/>
  <c r="E34"/>
  <c r="I34"/>
  <c r="D35"/>
  <c r="H35"/>
  <c r="L35"/>
  <c r="G36"/>
  <c r="K36"/>
  <c r="F37"/>
  <c r="J37"/>
  <c r="E38"/>
  <c r="I38"/>
  <c r="D39"/>
  <c r="H39"/>
  <c r="L39"/>
  <c r="G40"/>
  <c r="K40"/>
  <c r="F41"/>
  <c r="J41"/>
  <c r="E42"/>
  <c r="I42"/>
  <c r="D43"/>
  <c r="H43"/>
  <c r="L43"/>
  <c r="G44"/>
  <c r="K44"/>
  <c r="F45"/>
  <c r="J45"/>
  <c r="E46"/>
  <c r="I46"/>
  <c r="D47"/>
  <c r="H47"/>
  <c r="L47"/>
  <c r="G48"/>
  <c r="K48"/>
  <c r="F49"/>
  <c r="J49"/>
  <c r="E50"/>
  <c r="I50"/>
  <c r="D51"/>
  <c r="H51"/>
  <c r="L51"/>
  <c r="G52"/>
  <c r="K52"/>
  <c r="J53"/>
  <c r="E16"/>
  <c r="L17"/>
  <c r="E15"/>
  <c r="H16"/>
  <c r="G17"/>
  <c r="F18"/>
  <c r="I19"/>
  <c r="D15"/>
  <c r="H15"/>
  <c r="G16"/>
  <c r="G15"/>
  <c r="K15"/>
  <c r="F16"/>
  <c r="J16"/>
  <c r="E17"/>
  <c r="I17"/>
  <c r="D18"/>
  <c r="H18"/>
  <c r="L18"/>
  <c r="G19"/>
  <c r="K19"/>
  <c r="F20"/>
  <c r="J20"/>
  <c r="E21"/>
  <c r="I21"/>
  <c r="D22"/>
  <c r="H22"/>
  <c r="L22"/>
  <c r="G23"/>
  <c r="K23"/>
  <c r="F24"/>
  <c r="J24"/>
  <c r="E25"/>
  <c r="I25"/>
  <c r="D26"/>
  <c r="H26"/>
  <c r="L26"/>
  <c r="G27"/>
  <c r="K27"/>
  <c r="F28"/>
  <c r="J28"/>
  <c r="E29"/>
  <c r="I29"/>
  <c r="D30"/>
  <c r="H30"/>
  <c r="L30"/>
  <c r="G31"/>
  <c r="K31"/>
  <c r="F32"/>
  <c r="J32"/>
  <c r="E33"/>
  <c r="I33"/>
  <c r="D34"/>
  <c r="H34"/>
  <c r="L34"/>
  <c r="G35"/>
  <c r="K35"/>
  <c r="F36"/>
  <c r="J36"/>
  <c r="E37"/>
  <c r="I37"/>
  <c r="D38"/>
  <c r="H38"/>
  <c r="L38"/>
  <c r="G39"/>
  <c r="K39"/>
  <c r="J40"/>
  <c r="E41"/>
  <c r="I41"/>
  <c r="D42"/>
  <c r="H42"/>
  <c r="L42"/>
  <c r="G43"/>
  <c r="K43"/>
  <c r="F44"/>
  <c r="J44"/>
  <c r="E45"/>
  <c r="I45"/>
  <c r="D46"/>
  <c r="H46"/>
  <c r="L46"/>
  <c r="G47"/>
  <c r="K47"/>
  <c r="F48"/>
  <c r="J48"/>
  <c r="E49"/>
  <c r="I49"/>
  <c r="D50"/>
  <c r="H50"/>
  <c r="L50"/>
  <c r="G51"/>
  <c r="K51"/>
  <c r="F52"/>
  <c r="J52"/>
  <c r="I53"/>
  <c r="F15"/>
  <c r="D17"/>
  <c r="G18"/>
  <c r="K18"/>
  <c r="F19"/>
  <c r="J19"/>
  <c r="E20"/>
  <c r="I20"/>
  <c r="D21"/>
  <c r="H21"/>
  <c r="L21"/>
  <c r="G22"/>
  <c r="K22"/>
  <c r="F23"/>
  <c r="J23"/>
  <c r="E24"/>
  <c r="I24"/>
  <c r="D25"/>
  <c r="H25"/>
  <c r="L25"/>
  <c r="G26"/>
  <c r="K26"/>
  <c r="J27"/>
  <c r="E28"/>
  <c r="I28"/>
  <c r="D29"/>
  <c r="H29"/>
  <c r="L29"/>
  <c r="G30"/>
  <c r="K30"/>
  <c r="F31"/>
  <c r="J31"/>
  <c r="E32"/>
  <c r="I32"/>
  <c r="D33"/>
  <c r="H33"/>
  <c r="L33"/>
  <c r="G34"/>
  <c r="K34"/>
  <c r="F35"/>
  <c r="J35"/>
  <c r="E36"/>
  <c r="I36"/>
  <c r="D37"/>
  <c r="H37"/>
  <c r="L37"/>
  <c r="G38"/>
  <c r="K38"/>
  <c r="F39"/>
  <c r="J39"/>
  <c r="I40"/>
  <c r="D41"/>
  <c r="H41"/>
  <c r="L41"/>
  <c r="G42"/>
  <c r="K42"/>
  <c r="F43"/>
  <c r="J43"/>
  <c r="E44"/>
  <c r="I44"/>
  <c r="D45"/>
  <c r="H45"/>
  <c r="L45"/>
  <c r="G46"/>
  <c r="K46"/>
  <c r="F47"/>
  <c r="J47"/>
  <c r="E48"/>
  <c r="I48"/>
  <c r="D49"/>
  <c r="H49"/>
  <c r="L49"/>
  <c r="G50"/>
  <c r="K50"/>
  <c r="F51"/>
  <c r="J51"/>
  <c r="E52"/>
  <c r="I52"/>
  <c r="H53"/>
  <c r="L53"/>
  <c r="D16"/>
  <c r="J18"/>
  <c r="H20"/>
  <c r="L20"/>
  <c r="G21"/>
  <c r="K21"/>
  <c r="F22"/>
  <c r="J22"/>
  <c r="E23"/>
  <c r="I23"/>
  <c r="D24"/>
  <c r="H24"/>
  <c r="L24"/>
  <c r="G25"/>
  <c r="K25"/>
  <c r="F26"/>
  <c r="J26"/>
  <c r="I27"/>
  <c r="D28"/>
  <c r="H28"/>
  <c r="L28"/>
  <c r="G29"/>
  <c r="K29"/>
  <c r="F30"/>
  <c r="J30"/>
  <c r="E31"/>
  <c r="I31"/>
  <c r="D32"/>
  <c r="H32"/>
  <c r="L32"/>
  <c r="G33"/>
  <c r="K33"/>
  <c r="F34"/>
  <c r="J34"/>
  <c r="E35"/>
  <c r="I35"/>
  <c r="D36"/>
  <c r="H36"/>
  <c r="L36"/>
  <c r="G37"/>
  <c r="K37"/>
  <c r="F38"/>
  <c r="J38"/>
  <c r="E39"/>
  <c r="I39"/>
  <c r="H40"/>
  <c r="L40"/>
  <c r="G41"/>
  <c r="K41"/>
  <c r="F42"/>
  <c r="J42"/>
  <c r="E43"/>
  <c r="I43"/>
  <c r="D44"/>
  <c r="H44"/>
  <c r="L44"/>
  <c r="G45"/>
  <c r="K45"/>
  <c r="F46"/>
  <c r="J46"/>
  <c r="E47"/>
  <c r="I47"/>
  <c r="D48"/>
  <c r="H48"/>
  <c r="L48"/>
  <c r="G49"/>
  <c r="K49"/>
  <c r="F50"/>
  <c r="J50"/>
  <c r="E51"/>
  <c r="I51"/>
  <c r="D52"/>
  <c r="H52"/>
  <c r="L52"/>
  <c r="G53"/>
  <c r="K53"/>
  <c r="C14" i="54"/>
  <c r="E55" i="52"/>
  <c r="E29"/>
  <c r="F29" l="1"/>
  <c r="F55"/>
  <c r="E42"/>
  <c r="F42"/>
  <c r="D32"/>
  <c r="F32"/>
  <c r="E32"/>
  <c r="D34"/>
  <c r="F34"/>
  <c r="E34"/>
  <c r="D35"/>
  <c r="E35"/>
  <c r="F35"/>
  <c r="D36"/>
  <c r="F36"/>
  <c r="E36"/>
  <c r="F39"/>
  <c r="D39"/>
  <c r="E39"/>
  <c r="E46"/>
  <c r="D46"/>
  <c r="F17"/>
  <c r="D17"/>
  <c r="E17"/>
  <c r="F18"/>
  <c r="D18"/>
  <c r="E18"/>
  <c r="F19"/>
  <c r="E19"/>
  <c r="D19"/>
  <c r="F20"/>
  <c r="D20"/>
  <c r="E20"/>
  <c r="F21"/>
  <c r="E21"/>
  <c r="D21"/>
  <c r="F22"/>
  <c r="D22"/>
  <c r="E22"/>
  <c r="F23"/>
  <c r="E23"/>
  <c r="D23"/>
  <c r="F24"/>
  <c r="D24"/>
  <c r="E24"/>
  <c r="F25"/>
  <c r="E25"/>
  <c r="D25"/>
  <c r="F26"/>
  <c r="D26"/>
  <c r="E26"/>
  <c r="F27"/>
  <c r="E27"/>
  <c r="D27"/>
  <c r="E28"/>
  <c r="F28"/>
  <c r="E43"/>
  <c r="D43"/>
  <c r="E47"/>
  <c r="D47"/>
  <c r="E51"/>
  <c r="D51"/>
  <c r="D57"/>
  <c r="D59"/>
  <c r="D61"/>
  <c r="D63"/>
  <c r="D65"/>
  <c r="F6" i="55"/>
  <c r="J6"/>
  <c r="E7"/>
  <c r="I7"/>
  <c r="D8"/>
  <c r="H8"/>
  <c r="L8"/>
  <c r="G9"/>
  <c r="K9"/>
  <c r="F10"/>
  <c r="J10"/>
  <c r="E11"/>
  <c r="I11"/>
  <c r="D12"/>
  <c r="H12"/>
  <c r="L12"/>
  <c r="G13"/>
  <c r="K13"/>
  <c r="D31" i="52"/>
  <c r="E31"/>
  <c r="F31"/>
  <c r="D33"/>
  <c r="E33"/>
  <c r="F33"/>
  <c r="D37"/>
  <c r="E37"/>
  <c r="F37"/>
  <c r="D40"/>
  <c r="F40"/>
  <c r="E40"/>
  <c r="D45"/>
  <c r="E45"/>
  <c r="D50"/>
  <c r="E50"/>
  <c r="E54"/>
  <c r="E44"/>
  <c r="D44"/>
  <c r="D48"/>
  <c r="E48"/>
  <c r="E52"/>
  <c r="D52"/>
  <c r="E6" i="55"/>
  <c r="I6"/>
  <c r="D7"/>
  <c r="H7"/>
  <c r="L7"/>
  <c r="G8"/>
  <c r="K8"/>
  <c r="F9"/>
  <c r="J9"/>
  <c r="E10"/>
  <c r="I10"/>
  <c r="D11"/>
  <c r="H11"/>
  <c r="L11"/>
  <c r="G12"/>
  <c r="K12"/>
  <c r="F13"/>
  <c r="J13"/>
  <c r="D30" i="52"/>
  <c r="F30"/>
  <c r="E30"/>
  <c r="D38"/>
  <c r="F38"/>
  <c r="E38"/>
  <c r="E41"/>
  <c r="F41"/>
  <c r="D49"/>
  <c r="E49"/>
  <c r="D53"/>
  <c r="E53"/>
  <c r="D56"/>
  <c r="D58"/>
  <c r="D60"/>
  <c r="D62"/>
  <c r="D64"/>
  <c r="D66"/>
  <c r="D6" i="55"/>
  <c r="H6"/>
  <c r="L6"/>
  <c r="G7"/>
  <c r="K7"/>
  <c r="F8"/>
  <c r="J8"/>
  <c r="E9"/>
  <c r="I9"/>
  <c r="D10"/>
  <c r="H10"/>
  <c r="L10"/>
  <c r="G11"/>
  <c r="K11"/>
  <c r="F12"/>
  <c r="J12"/>
  <c r="E13"/>
  <c r="I13"/>
  <c r="G6"/>
  <c r="K6"/>
  <c r="F7"/>
  <c r="J7"/>
  <c r="E8"/>
  <c r="I8"/>
  <c r="D9"/>
  <c r="H9"/>
  <c r="L9"/>
  <c r="G10"/>
  <c r="K10"/>
  <c r="F11"/>
  <c r="J11"/>
  <c r="E12"/>
  <c r="I12"/>
  <c r="D13"/>
  <c r="H13"/>
  <c r="L13"/>
  <c r="B16" i="52"/>
  <c r="E18" i="50" l="1"/>
  <c r="D8" i="52"/>
  <c r="E8"/>
  <c r="F8"/>
  <c r="D9"/>
  <c r="E9"/>
  <c r="F9"/>
  <c r="D10"/>
  <c r="E10"/>
  <c r="F10"/>
  <c r="D11"/>
  <c r="E11"/>
  <c r="F11"/>
  <c r="D12"/>
  <c r="E12"/>
  <c r="F12"/>
  <c r="D13"/>
  <c r="E13"/>
  <c r="F13"/>
  <c r="D14"/>
  <c r="F14"/>
  <c r="E14"/>
  <c r="E15"/>
  <c r="F15"/>
  <c r="E16" i="50" l="1"/>
  <c r="E15" l="1"/>
  <c r="E14" l="1"/>
  <c r="E13" l="1"/>
  <c r="E12" l="1"/>
  <c r="E10" l="1"/>
  <c r="D8"/>
  <c r="C8"/>
  <c r="E19" i="48" l="1"/>
  <c r="E18" l="1"/>
  <c r="E17" l="1"/>
  <c r="E15" l="1"/>
  <c r="E14" l="1"/>
  <c r="E13" l="1"/>
  <c r="E11" l="1"/>
  <c r="E10" l="1"/>
  <c r="E9" l="1"/>
  <c r="D7"/>
  <c r="C7"/>
  <c r="F11" i="47" l="1"/>
  <c r="F10" l="1"/>
  <c r="F9" l="1"/>
  <c r="E8"/>
  <c r="D8"/>
  <c r="C13" i="46"/>
  <c r="I52"/>
  <c r="H52"/>
  <c r="G52"/>
  <c r="F52"/>
  <c r="E52"/>
  <c r="D52"/>
  <c r="J39"/>
  <c r="I39"/>
  <c r="H39"/>
  <c r="G39"/>
  <c r="F39"/>
  <c r="D39"/>
  <c r="J26"/>
  <c r="I26"/>
  <c r="G26"/>
  <c r="F26"/>
  <c r="E26"/>
  <c r="D26" l="1"/>
  <c r="H26"/>
  <c r="E39"/>
  <c r="J52"/>
  <c r="G15"/>
  <c r="F15"/>
  <c r="G16"/>
  <c r="E18"/>
  <c r="H14"/>
  <c r="E15"/>
  <c r="I15"/>
  <c r="F16"/>
  <c r="J16"/>
  <c r="G17"/>
  <c r="D18"/>
  <c r="H18"/>
  <c r="E19"/>
  <c r="I19"/>
  <c r="F20"/>
  <c r="J20"/>
  <c r="G21"/>
  <c r="D22"/>
  <c r="H22"/>
  <c r="E23"/>
  <c r="I23"/>
  <c r="F24"/>
  <c r="J24"/>
  <c r="G25"/>
  <c r="E27"/>
  <c r="I27"/>
  <c r="F28"/>
  <c r="J28"/>
  <c r="G29"/>
  <c r="D30"/>
  <c r="H30"/>
  <c r="E31"/>
  <c r="I31"/>
  <c r="F32"/>
  <c r="J32"/>
  <c r="G33"/>
  <c r="D34"/>
  <c r="H34"/>
  <c r="E35"/>
  <c r="I35"/>
  <c r="F36"/>
  <c r="J36"/>
  <c r="G37"/>
  <c r="D38"/>
  <c r="H38"/>
  <c r="F40"/>
  <c r="J40"/>
  <c r="G41"/>
  <c r="D42"/>
  <c r="H42"/>
  <c r="E43"/>
  <c r="I43"/>
  <c r="F44"/>
  <c r="J44"/>
  <c r="G45"/>
  <c r="D46"/>
  <c r="H46"/>
  <c r="E47"/>
  <c r="I47"/>
  <c r="F48"/>
  <c r="J48"/>
  <c r="G49"/>
  <c r="D50"/>
  <c r="H50"/>
  <c r="E51"/>
  <c r="I51"/>
  <c r="J14"/>
  <c r="D16"/>
  <c r="I14"/>
  <c r="J15"/>
  <c r="H17"/>
  <c r="D14"/>
  <c r="G14"/>
  <c r="D15"/>
  <c r="H15"/>
  <c r="E16"/>
  <c r="I16"/>
  <c r="F17"/>
  <c r="J17"/>
  <c r="G18"/>
  <c r="D19"/>
  <c r="H19"/>
  <c r="E20"/>
  <c r="I20"/>
  <c r="F21"/>
  <c r="J21"/>
  <c r="G22"/>
  <c r="D23"/>
  <c r="H23"/>
  <c r="E24"/>
  <c r="I24"/>
  <c r="F25"/>
  <c r="J25"/>
  <c r="D27"/>
  <c r="H27"/>
  <c r="E28"/>
  <c r="I28"/>
  <c r="F29"/>
  <c r="J29"/>
  <c r="G30"/>
  <c r="D31"/>
  <c r="H31"/>
  <c r="E32"/>
  <c r="I32"/>
  <c r="F33"/>
  <c r="J33"/>
  <c r="G34"/>
  <c r="D35"/>
  <c r="H35"/>
  <c r="E36"/>
  <c r="I36"/>
  <c r="F37"/>
  <c r="J37"/>
  <c r="G38"/>
  <c r="E40"/>
  <c r="I40"/>
  <c r="F41"/>
  <c r="J41"/>
  <c r="G42"/>
  <c r="D43"/>
  <c r="H43"/>
  <c r="E44"/>
  <c r="I44"/>
  <c r="F45"/>
  <c r="J45"/>
  <c r="G46"/>
  <c r="D47"/>
  <c r="H47"/>
  <c r="E48"/>
  <c r="I48"/>
  <c r="F49"/>
  <c r="J49"/>
  <c r="G50"/>
  <c r="D51"/>
  <c r="H51"/>
  <c r="F14"/>
  <c r="H16"/>
  <c r="E17"/>
  <c r="I17"/>
  <c r="F18"/>
  <c r="J18"/>
  <c r="G19"/>
  <c r="D20"/>
  <c r="H20"/>
  <c r="E21"/>
  <c r="I21"/>
  <c r="F22"/>
  <c r="J22"/>
  <c r="G23"/>
  <c r="D24"/>
  <c r="H24"/>
  <c r="E25"/>
  <c r="I25"/>
  <c r="G27"/>
  <c r="D28"/>
  <c r="H28"/>
  <c r="E29"/>
  <c r="I29"/>
  <c r="F30"/>
  <c r="J30"/>
  <c r="G31"/>
  <c r="D32"/>
  <c r="H32"/>
  <c r="E33"/>
  <c r="I33"/>
  <c r="F34"/>
  <c r="J34"/>
  <c r="G35"/>
  <c r="D36"/>
  <c r="H36"/>
  <c r="E37"/>
  <c r="I37"/>
  <c r="F38"/>
  <c r="J38"/>
  <c r="D40"/>
  <c r="H40"/>
  <c r="E41"/>
  <c r="I41"/>
  <c r="F42"/>
  <c r="J42"/>
  <c r="G43"/>
  <c r="D44"/>
  <c r="H44"/>
  <c r="E45"/>
  <c r="I45"/>
  <c r="F46"/>
  <c r="J46"/>
  <c r="G47"/>
  <c r="D48"/>
  <c r="H48"/>
  <c r="E49"/>
  <c r="I49"/>
  <c r="F50"/>
  <c r="J50"/>
  <c r="G51"/>
  <c r="E14"/>
  <c r="D17"/>
  <c r="I18"/>
  <c r="F19"/>
  <c r="J19"/>
  <c r="G20"/>
  <c r="D21"/>
  <c r="H21"/>
  <c r="E22"/>
  <c r="I22"/>
  <c r="F23"/>
  <c r="J23"/>
  <c r="G24"/>
  <c r="D25"/>
  <c r="H25"/>
  <c r="F27"/>
  <c r="J27"/>
  <c r="G28"/>
  <c r="D29"/>
  <c r="H29"/>
  <c r="E30"/>
  <c r="I30"/>
  <c r="F31"/>
  <c r="J31"/>
  <c r="G32"/>
  <c r="D33"/>
  <c r="H33"/>
  <c r="E34"/>
  <c r="I34"/>
  <c r="F35"/>
  <c r="J35"/>
  <c r="G36"/>
  <c r="D37"/>
  <c r="H37"/>
  <c r="E38"/>
  <c r="I38"/>
  <c r="G40"/>
  <c r="D41"/>
  <c r="H41"/>
  <c r="E42"/>
  <c r="I42"/>
  <c r="F43"/>
  <c r="J43"/>
  <c r="G44"/>
  <c r="D45"/>
  <c r="H45"/>
  <c r="E46"/>
  <c r="I46"/>
  <c r="F47"/>
  <c r="J47"/>
  <c r="G48"/>
  <c r="D49"/>
  <c r="H49"/>
  <c r="E50"/>
  <c r="I50"/>
  <c r="F51"/>
  <c r="J51"/>
  <c r="C13" i="45"/>
  <c r="D5" i="46" l="1"/>
  <c r="H5"/>
  <c r="E6"/>
  <c r="I6"/>
  <c r="F7"/>
  <c r="J7"/>
  <c r="G8"/>
  <c r="D9"/>
  <c r="H9"/>
  <c r="E10"/>
  <c r="I10"/>
  <c r="F11"/>
  <c r="J11"/>
  <c r="G12"/>
  <c r="G5"/>
  <c r="D6"/>
  <c r="H6"/>
  <c r="E7"/>
  <c r="I7"/>
  <c r="F8"/>
  <c r="J8"/>
  <c r="G9"/>
  <c r="D10"/>
  <c r="H10"/>
  <c r="E11"/>
  <c r="I11"/>
  <c r="F12"/>
  <c r="J12"/>
  <c r="F5"/>
  <c r="J5"/>
  <c r="G6"/>
  <c r="D7"/>
  <c r="H7"/>
  <c r="E8"/>
  <c r="I8"/>
  <c r="F9"/>
  <c r="J9"/>
  <c r="G10"/>
  <c r="D11"/>
  <c r="H11"/>
  <c r="E12"/>
  <c r="I12"/>
  <c r="E5"/>
  <c r="I5"/>
  <c r="F6"/>
  <c r="J6"/>
  <c r="G7"/>
  <c r="D8"/>
  <c r="H8"/>
  <c r="E9"/>
  <c r="I9"/>
  <c r="F10"/>
  <c r="J10"/>
  <c r="G11"/>
  <c r="D12"/>
  <c r="H12"/>
  <c r="C14" i="44"/>
  <c r="F53"/>
  <c r="D53"/>
  <c r="F40"/>
  <c r="E40"/>
  <c r="D40"/>
  <c r="F27"/>
  <c r="E27"/>
  <c r="D27" l="1"/>
  <c r="E53"/>
  <c r="E16"/>
  <c r="E15"/>
  <c r="H16"/>
  <c r="G17"/>
  <c r="H15"/>
  <c r="K16"/>
  <c r="J17"/>
  <c r="I18"/>
  <c r="H19"/>
  <c r="G20"/>
  <c r="K20"/>
  <c r="F21"/>
  <c r="J21"/>
  <c r="E22"/>
  <c r="I22"/>
  <c r="D23"/>
  <c r="H23"/>
  <c r="L23"/>
  <c r="G24"/>
  <c r="K24"/>
  <c r="F25"/>
  <c r="J25"/>
  <c r="E26"/>
  <c r="I26"/>
  <c r="H27"/>
  <c r="L27"/>
  <c r="G28"/>
  <c r="K28"/>
  <c r="F29"/>
  <c r="J29"/>
  <c r="E30"/>
  <c r="I30"/>
  <c r="D31"/>
  <c r="H31"/>
  <c r="L31"/>
  <c r="G32"/>
  <c r="K32"/>
  <c r="F33"/>
  <c r="J33"/>
  <c r="E34"/>
  <c r="I34"/>
  <c r="D35"/>
  <c r="H35"/>
  <c r="L35"/>
  <c r="G36"/>
  <c r="K36"/>
  <c r="F37"/>
  <c r="J37"/>
  <c r="E38"/>
  <c r="I38"/>
  <c r="D39"/>
  <c r="H39"/>
  <c r="L39"/>
  <c r="G40"/>
  <c r="K40"/>
  <c r="F41"/>
  <c r="J41"/>
  <c r="E42"/>
  <c r="I42"/>
  <c r="D43"/>
  <c r="H43"/>
  <c r="L43"/>
  <c r="G44"/>
  <c r="K44"/>
  <c r="F45"/>
  <c r="J45"/>
  <c r="E46"/>
  <c r="I46"/>
  <c r="D47"/>
  <c r="H47"/>
  <c r="L47"/>
  <c r="G48"/>
  <c r="K48"/>
  <c r="F49"/>
  <c r="J49"/>
  <c r="E50"/>
  <c r="I50"/>
  <c r="D51"/>
  <c r="H51"/>
  <c r="L51"/>
  <c r="G52"/>
  <c r="K52"/>
  <c r="J53"/>
  <c r="F15"/>
  <c r="I16"/>
  <c r="I15"/>
  <c r="L16"/>
  <c r="D15"/>
  <c r="L15"/>
  <c r="G16"/>
  <c r="F17"/>
  <c r="E18"/>
  <c r="D19"/>
  <c r="L19"/>
  <c r="G15"/>
  <c r="K15"/>
  <c r="F16"/>
  <c r="J16"/>
  <c r="E17"/>
  <c r="I17"/>
  <c r="D18"/>
  <c r="H18"/>
  <c r="L18"/>
  <c r="G19"/>
  <c r="K19"/>
  <c r="F20"/>
  <c r="J20"/>
  <c r="E21"/>
  <c r="I21"/>
  <c r="D22"/>
  <c r="H22"/>
  <c r="L22"/>
  <c r="G23"/>
  <c r="K23"/>
  <c r="F24"/>
  <c r="J24"/>
  <c r="E25"/>
  <c r="I25"/>
  <c r="D26"/>
  <c r="H26"/>
  <c r="L26"/>
  <c r="G27"/>
  <c r="K27"/>
  <c r="F28"/>
  <c r="J28"/>
  <c r="E29"/>
  <c r="I29"/>
  <c r="D30"/>
  <c r="H30"/>
  <c r="L30"/>
  <c r="G31"/>
  <c r="K31"/>
  <c r="F32"/>
  <c r="J32"/>
  <c r="E33"/>
  <c r="I33"/>
  <c r="D34"/>
  <c r="H34"/>
  <c r="L34"/>
  <c r="G35"/>
  <c r="K35"/>
  <c r="F36"/>
  <c r="J36"/>
  <c r="E37"/>
  <c r="I37"/>
  <c r="D38"/>
  <c r="H38"/>
  <c r="L38"/>
  <c r="G39"/>
  <c r="K39"/>
  <c r="J40"/>
  <c r="E41"/>
  <c r="I41"/>
  <c r="D42"/>
  <c r="H42"/>
  <c r="L42"/>
  <c r="G43"/>
  <c r="K43"/>
  <c r="F44"/>
  <c r="J44"/>
  <c r="E45"/>
  <c r="I45"/>
  <c r="D46"/>
  <c r="H46"/>
  <c r="L46"/>
  <c r="G47"/>
  <c r="K47"/>
  <c r="F48"/>
  <c r="J48"/>
  <c r="E49"/>
  <c r="I49"/>
  <c r="D50"/>
  <c r="H50"/>
  <c r="L50"/>
  <c r="G51"/>
  <c r="K51"/>
  <c r="F52"/>
  <c r="J52"/>
  <c r="I53"/>
  <c r="J15"/>
  <c r="D17"/>
  <c r="H17"/>
  <c r="L17"/>
  <c r="G18"/>
  <c r="K18"/>
  <c r="F19"/>
  <c r="J19"/>
  <c r="E20"/>
  <c r="I20"/>
  <c r="D21"/>
  <c r="H21"/>
  <c r="L21"/>
  <c r="G22"/>
  <c r="K22"/>
  <c r="F23"/>
  <c r="J23"/>
  <c r="E24"/>
  <c r="I24"/>
  <c r="D25"/>
  <c r="H25"/>
  <c r="L25"/>
  <c r="G26"/>
  <c r="K26"/>
  <c r="J27"/>
  <c r="E28"/>
  <c r="I28"/>
  <c r="D29"/>
  <c r="H29"/>
  <c r="L29"/>
  <c r="G30"/>
  <c r="K30"/>
  <c r="F31"/>
  <c r="J31"/>
  <c r="E32"/>
  <c r="I32"/>
  <c r="D33"/>
  <c r="H33"/>
  <c r="L33"/>
  <c r="G34"/>
  <c r="K34"/>
  <c r="F35"/>
  <c r="J35"/>
  <c r="E36"/>
  <c r="I36"/>
  <c r="D37"/>
  <c r="H37"/>
  <c r="L37"/>
  <c r="G38"/>
  <c r="K38"/>
  <c r="F39"/>
  <c r="J39"/>
  <c r="I40"/>
  <c r="D41"/>
  <c r="H41"/>
  <c r="L41"/>
  <c r="G42"/>
  <c r="K42"/>
  <c r="F43"/>
  <c r="J43"/>
  <c r="E44"/>
  <c r="I44"/>
  <c r="D45"/>
  <c r="H45"/>
  <c r="L45"/>
  <c r="G46"/>
  <c r="K46"/>
  <c r="F47"/>
  <c r="J47"/>
  <c r="E48"/>
  <c r="I48"/>
  <c r="D49"/>
  <c r="H49"/>
  <c r="L49"/>
  <c r="G50"/>
  <c r="K50"/>
  <c r="F51"/>
  <c r="J51"/>
  <c r="E52"/>
  <c r="I52"/>
  <c r="H53"/>
  <c r="L53"/>
  <c r="D16"/>
  <c r="K17"/>
  <c r="F18"/>
  <c r="J18"/>
  <c r="E19"/>
  <c r="I19"/>
  <c r="D20"/>
  <c r="H20"/>
  <c r="L20"/>
  <c r="G21"/>
  <c r="K21"/>
  <c r="F22"/>
  <c r="J22"/>
  <c r="E23"/>
  <c r="I23"/>
  <c r="D24"/>
  <c r="H24"/>
  <c r="L24"/>
  <c r="G25"/>
  <c r="K25"/>
  <c r="F26"/>
  <c r="J26"/>
  <c r="I27"/>
  <c r="D28"/>
  <c r="H28"/>
  <c r="L28"/>
  <c r="G29"/>
  <c r="K29"/>
  <c r="F30"/>
  <c r="J30"/>
  <c r="E31"/>
  <c r="I31"/>
  <c r="D32"/>
  <c r="H32"/>
  <c r="L32"/>
  <c r="G33"/>
  <c r="K33"/>
  <c r="F34"/>
  <c r="J34"/>
  <c r="E35"/>
  <c r="I35"/>
  <c r="D36"/>
  <c r="H36"/>
  <c r="L36"/>
  <c r="G37"/>
  <c r="K37"/>
  <c r="F38"/>
  <c r="J38"/>
  <c r="E39"/>
  <c r="I39"/>
  <c r="H40"/>
  <c r="L40"/>
  <c r="G41"/>
  <c r="K41"/>
  <c r="F42"/>
  <c r="J42"/>
  <c r="E43"/>
  <c r="I43"/>
  <c r="D44"/>
  <c r="H44"/>
  <c r="L44"/>
  <c r="G45"/>
  <c r="K45"/>
  <c r="F46"/>
  <c r="J46"/>
  <c r="E47"/>
  <c r="I47"/>
  <c r="D48"/>
  <c r="H48"/>
  <c r="L48"/>
  <c r="G49"/>
  <c r="K49"/>
  <c r="F50"/>
  <c r="J50"/>
  <c r="E51"/>
  <c r="I51"/>
  <c r="D52"/>
  <c r="H52"/>
  <c r="L52"/>
  <c r="G53"/>
  <c r="K53"/>
  <c r="C14" i="43"/>
  <c r="D30" i="41" l="1"/>
  <c r="E30"/>
  <c r="F30"/>
  <c r="D32"/>
  <c r="E32"/>
  <c r="F32"/>
  <c r="D36"/>
  <c r="E36"/>
  <c r="F36"/>
  <c r="F37"/>
  <c r="D37"/>
  <c r="E37"/>
  <c r="D40"/>
  <c r="F40"/>
  <c r="E40"/>
  <c r="F42"/>
  <c r="E42"/>
  <c r="E54"/>
  <c r="F17"/>
  <c r="D17"/>
  <c r="E17"/>
  <c r="F18"/>
  <c r="E18"/>
  <c r="D18"/>
  <c r="F19"/>
  <c r="D19"/>
  <c r="E19"/>
  <c r="F20"/>
  <c r="E20"/>
  <c r="D20"/>
  <c r="F21"/>
  <c r="D21"/>
  <c r="E21"/>
  <c r="F22"/>
  <c r="D22"/>
  <c r="E22"/>
  <c r="F23"/>
  <c r="D23"/>
  <c r="E23"/>
  <c r="F24"/>
  <c r="D24"/>
  <c r="E24"/>
  <c r="F25"/>
  <c r="D25"/>
  <c r="E25"/>
  <c r="F26"/>
  <c r="D26"/>
  <c r="E26"/>
  <c r="F27"/>
  <c r="D27"/>
  <c r="E27"/>
  <c r="E28"/>
  <c r="F28"/>
  <c r="E43"/>
  <c r="D43"/>
  <c r="E47"/>
  <c r="D47"/>
  <c r="E51"/>
  <c r="D51"/>
  <c r="D57"/>
  <c r="D59"/>
  <c r="D61"/>
  <c r="D63"/>
  <c r="D65"/>
  <c r="F6" i="44"/>
  <c r="J6"/>
  <c r="E7"/>
  <c r="I7"/>
  <c r="D8"/>
  <c r="H8"/>
  <c r="L8"/>
  <c r="G9"/>
  <c r="K9"/>
  <c r="F10"/>
  <c r="J10"/>
  <c r="E11"/>
  <c r="I11"/>
  <c r="D12"/>
  <c r="H12"/>
  <c r="L12"/>
  <c r="G13"/>
  <c r="K13"/>
  <c r="D31" i="41"/>
  <c r="F31"/>
  <c r="E31"/>
  <c r="D33"/>
  <c r="F33"/>
  <c r="E33"/>
  <c r="D35"/>
  <c r="F35"/>
  <c r="E35"/>
  <c r="D38"/>
  <c r="F38"/>
  <c r="E38"/>
  <c r="E41"/>
  <c r="F41"/>
  <c r="E46"/>
  <c r="D46"/>
  <c r="D50"/>
  <c r="E50"/>
  <c r="F29"/>
  <c r="E29"/>
  <c r="D44"/>
  <c r="E44"/>
  <c r="D48"/>
  <c r="E48"/>
  <c r="E52"/>
  <c r="D52"/>
  <c r="E55"/>
  <c r="F55"/>
  <c r="E6" i="44"/>
  <c r="I6"/>
  <c r="D7"/>
  <c r="H7"/>
  <c r="L7"/>
  <c r="G8"/>
  <c r="K8"/>
  <c r="F9"/>
  <c r="J9"/>
  <c r="E10"/>
  <c r="I10"/>
  <c r="D11"/>
  <c r="H11"/>
  <c r="L11"/>
  <c r="G12"/>
  <c r="K12"/>
  <c r="F13"/>
  <c r="J13"/>
  <c r="D34" i="41"/>
  <c r="E34"/>
  <c r="F34"/>
  <c r="D39"/>
  <c r="E39"/>
  <c r="F39"/>
  <c r="D45"/>
  <c r="E45"/>
  <c r="D49"/>
  <c r="E49"/>
  <c r="D53"/>
  <c r="E53"/>
  <c r="D56"/>
  <c r="D58"/>
  <c r="D60"/>
  <c r="D62"/>
  <c r="D64"/>
  <c r="D66"/>
  <c r="D6" i="44"/>
  <c r="H6"/>
  <c r="L6"/>
  <c r="G7"/>
  <c r="K7"/>
  <c r="F8"/>
  <c r="J8"/>
  <c r="E9"/>
  <c r="I9"/>
  <c r="D10"/>
  <c r="H10"/>
  <c r="L10"/>
  <c r="G11"/>
  <c r="K11"/>
  <c r="F12"/>
  <c r="J12"/>
  <c r="E13"/>
  <c r="I13"/>
  <c r="G6"/>
  <c r="K6"/>
  <c r="F7"/>
  <c r="J7"/>
  <c r="E8"/>
  <c r="I8"/>
  <c r="D9"/>
  <c r="H9"/>
  <c r="L9"/>
  <c r="G10"/>
  <c r="K10"/>
  <c r="F11"/>
  <c r="J11"/>
  <c r="E12"/>
  <c r="I12"/>
  <c r="D13"/>
  <c r="H13"/>
  <c r="L13"/>
  <c r="B16" i="41"/>
  <c r="F11" l="1"/>
  <c r="D11"/>
  <c r="E11"/>
  <c r="E15"/>
  <c r="F15"/>
  <c r="F8"/>
  <c r="D8"/>
  <c r="E8"/>
  <c r="F9"/>
  <c r="E9"/>
  <c r="D9"/>
  <c r="F10"/>
  <c r="D10"/>
  <c r="E10"/>
  <c r="F12"/>
  <c r="D12"/>
  <c r="E12"/>
  <c r="F13"/>
  <c r="D13"/>
  <c r="E13"/>
  <c r="F14"/>
  <c r="D14"/>
  <c r="E14"/>
  <c r="G18" i="39" l="1"/>
  <c r="G16" l="1"/>
  <c r="G15" l="1"/>
  <c r="G14" l="1"/>
  <c r="G13" l="1"/>
  <c r="G12" l="1"/>
  <c r="F18" l="1"/>
  <c r="F16"/>
  <c r="F15"/>
  <c r="F14"/>
  <c r="F13"/>
  <c r="F12"/>
  <c r="F10"/>
  <c r="D18" l="1"/>
  <c r="D16"/>
  <c r="D15"/>
  <c r="D14"/>
  <c r="D13"/>
  <c r="D12"/>
  <c r="G10"/>
  <c r="D10"/>
  <c r="E8"/>
  <c r="C8"/>
  <c r="G16" i="38" l="1"/>
  <c r="G15" l="1"/>
  <c r="F16" l="1"/>
  <c r="F15"/>
  <c r="F14"/>
  <c r="D16" l="1"/>
  <c r="D15"/>
  <c r="G14"/>
  <c r="D14"/>
  <c r="E12"/>
  <c r="C12"/>
  <c r="C13" i="37"/>
  <c r="C13" i="36"/>
  <c r="D5" i="37" l="1"/>
  <c r="H5"/>
  <c r="E6"/>
  <c r="I6"/>
  <c r="F7"/>
  <c r="J7"/>
  <c r="G8"/>
  <c r="D9"/>
  <c r="H9"/>
  <c r="E10"/>
  <c r="I10"/>
  <c r="F11"/>
  <c r="J11"/>
  <c r="G12"/>
  <c r="D14"/>
  <c r="H14"/>
  <c r="E15"/>
  <c r="I15"/>
  <c r="F16"/>
  <c r="J16"/>
  <c r="G17"/>
  <c r="D18"/>
  <c r="H18"/>
  <c r="E19"/>
  <c r="I19"/>
  <c r="F20"/>
  <c r="J20"/>
  <c r="G21"/>
  <c r="D22"/>
  <c r="H22"/>
  <c r="E23"/>
  <c r="I23"/>
  <c r="F24"/>
  <c r="J24"/>
  <c r="G25"/>
  <c r="D26"/>
  <c r="H26"/>
  <c r="E27"/>
  <c r="I27"/>
  <c r="F28"/>
  <c r="J28"/>
  <c r="G29"/>
  <c r="D30"/>
  <c r="H30"/>
  <c r="E31"/>
  <c r="I31"/>
  <c r="F32"/>
  <c r="J32"/>
  <c r="G33"/>
  <c r="D34"/>
  <c r="H34"/>
  <c r="E35"/>
  <c r="I35"/>
  <c r="F36"/>
  <c r="J36"/>
  <c r="G37"/>
  <c r="D38"/>
  <c r="H38"/>
  <c r="E39"/>
  <c r="I39"/>
  <c r="F40"/>
  <c r="J40"/>
  <c r="G41"/>
  <c r="D42"/>
  <c r="H42"/>
  <c r="E43"/>
  <c r="I43"/>
  <c r="F44"/>
  <c r="J44"/>
  <c r="G45"/>
  <c r="D46"/>
  <c r="H46"/>
  <c r="E47"/>
  <c r="I47"/>
  <c r="F48"/>
  <c r="J48"/>
  <c r="G49"/>
  <c r="D50"/>
  <c r="H50"/>
  <c r="E51"/>
  <c r="I51"/>
  <c r="F52"/>
  <c r="J52"/>
  <c r="G5"/>
  <c r="D6"/>
  <c r="H6"/>
  <c r="E7"/>
  <c r="I7"/>
  <c r="F8"/>
  <c r="J8"/>
  <c r="G9"/>
  <c r="D10"/>
  <c r="H10"/>
  <c r="E11"/>
  <c r="I11"/>
  <c r="F12"/>
  <c r="J12"/>
  <c r="G14"/>
  <c r="D15"/>
  <c r="H15"/>
  <c r="E16"/>
  <c r="I16"/>
  <c r="F17"/>
  <c r="J17"/>
  <c r="G18"/>
  <c r="D19"/>
  <c r="H19"/>
  <c r="E20"/>
  <c r="I20"/>
  <c r="F21"/>
  <c r="J21"/>
  <c r="G22"/>
  <c r="D23"/>
  <c r="H23"/>
  <c r="E24"/>
  <c r="I24"/>
  <c r="F25"/>
  <c r="J25"/>
  <c r="G26"/>
  <c r="D27"/>
  <c r="H27"/>
  <c r="E28"/>
  <c r="I28"/>
  <c r="F29"/>
  <c r="J29"/>
  <c r="G30"/>
  <c r="D31"/>
  <c r="H31"/>
  <c r="E32"/>
  <c r="I32"/>
  <c r="F33"/>
  <c r="J33"/>
  <c r="G34"/>
  <c r="D35"/>
  <c r="H35"/>
  <c r="E36"/>
  <c r="I36"/>
  <c r="F37"/>
  <c r="J37"/>
  <c r="G38"/>
  <c r="D39"/>
  <c r="H39"/>
  <c r="E40"/>
  <c r="I40"/>
  <c r="F41"/>
  <c r="J41"/>
  <c r="G42"/>
  <c r="D43"/>
  <c r="H43"/>
  <c r="E44"/>
  <c r="I44"/>
  <c r="F45"/>
  <c r="J45"/>
  <c r="G46"/>
  <c r="D47"/>
  <c r="H47"/>
  <c r="E48"/>
  <c r="I48"/>
  <c r="F49"/>
  <c r="J49"/>
  <c r="G50"/>
  <c r="D51"/>
  <c r="H51"/>
  <c r="E52"/>
  <c r="I52"/>
  <c r="F5"/>
  <c r="J5"/>
  <c r="G6"/>
  <c r="D7"/>
  <c r="H7"/>
  <c r="E8"/>
  <c r="I8"/>
  <c r="F9"/>
  <c r="J9"/>
  <c r="G10"/>
  <c r="D11"/>
  <c r="H11"/>
  <c r="E12"/>
  <c r="I12"/>
  <c r="F14"/>
  <c r="J14"/>
  <c r="G15"/>
  <c r="D16"/>
  <c r="H16"/>
  <c r="E17"/>
  <c r="I17"/>
  <c r="F18"/>
  <c r="J18"/>
  <c r="G19"/>
  <c r="D20"/>
  <c r="H20"/>
  <c r="E21"/>
  <c r="I21"/>
  <c r="F22"/>
  <c r="J22"/>
  <c r="G23"/>
  <c r="D24"/>
  <c r="H24"/>
  <c r="E25"/>
  <c r="I25"/>
  <c r="F26"/>
  <c r="J26"/>
  <c r="G27"/>
  <c r="D28"/>
  <c r="H28"/>
  <c r="E29"/>
  <c r="I29"/>
  <c r="F30"/>
  <c r="J30"/>
  <c r="G31"/>
  <c r="D32"/>
  <c r="H32"/>
  <c r="E33"/>
  <c r="I33"/>
  <c r="F34"/>
  <c r="J34"/>
  <c r="G35"/>
  <c r="D36"/>
  <c r="H36"/>
  <c r="E37"/>
  <c r="I37"/>
  <c r="F38"/>
  <c r="J38"/>
  <c r="G39"/>
  <c r="D40"/>
  <c r="H40"/>
  <c r="E41"/>
  <c r="I41"/>
  <c r="F42"/>
  <c r="J42"/>
  <c r="G43"/>
  <c r="D44"/>
  <c r="H44"/>
  <c r="E45"/>
  <c r="I45"/>
  <c r="F46"/>
  <c r="J46"/>
  <c r="G47"/>
  <c r="D48"/>
  <c r="H48"/>
  <c r="E49"/>
  <c r="I49"/>
  <c r="F50"/>
  <c r="J50"/>
  <c r="G51"/>
  <c r="D52"/>
  <c r="H52"/>
  <c r="E5"/>
  <c r="I5"/>
  <c r="F6"/>
  <c r="J6"/>
  <c r="G7"/>
  <c r="D8"/>
  <c r="H8"/>
  <c r="E9"/>
  <c r="I9"/>
  <c r="F10"/>
  <c r="J10"/>
  <c r="G11"/>
  <c r="D12"/>
  <c r="H12"/>
  <c r="E14"/>
  <c r="I14"/>
  <c r="F15"/>
  <c r="J15"/>
  <c r="G16"/>
  <c r="D17"/>
  <c r="H17"/>
  <c r="E18"/>
  <c r="I18"/>
  <c r="F19"/>
  <c r="J19"/>
  <c r="G20"/>
  <c r="D21"/>
  <c r="H21"/>
  <c r="E22"/>
  <c r="I22"/>
  <c r="F23"/>
  <c r="J23"/>
  <c r="G24"/>
  <c r="D25"/>
  <c r="H25"/>
  <c r="E26"/>
  <c r="I26"/>
  <c r="F27"/>
  <c r="J27"/>
  <c r="G28"/>
  <c r="D29"/>
  <c r="H29"/>
  <c r="E30"/>
  <c r="I30"/>
  <c r="F31"/>
  <c r="J31"/>
  <c r="G32"/>
  <c r="D33"/>
  <c r="H33"/>
  <c r="E34"/>
  <c r="I34"/>
  <c r="F35"/>
  <c r="J35"/>
  <c r="G36"/>
  <c r="D37"/>
  <c r="H37"/>
  <c r="E38"/>
  <c r="I38"/>
  <c r="F39"/>
  <c r="J39"/>
  <c r="G40"/>
  <c r="D41"/>
  <c r="H41"/>
  <c r="E42"/>
  <c r="I42"/>
  <c r="F43"/>
  <c r="J43"/>
  <c r="G44"/>
  <c r="D45"/>
  <c r="H45"/>
  <c r="E46"/>
  <c r="I46"/>
  <c r="F47"/>
  <c r="J47"/>
  <c r="G48"/>
  <c r="D49"/>
  <c r="H49"/>
  <c r="E50"/>
  <c r="I50"/>
  <c r="F51"/>
  <c r="J51"/>
  <c r="G52"/>
  <c r="C14" i="35"/>
  <c r="C14" i="34"/>
  <c r="D20" i="32" l="1"/>
  <c r="F20"/>
  <c r="E20"/>
  <c r="D22"/>
  <c r="F22"/>
  <c r="E22"/>
  <c r="D25"/>
  <c r="E25"/>
  <c r="F25"/>
  <c r="E28"/>
  <c r="F28"/>
  <c r="D44"/>
  <c r="E44"/>
  <c r="D52"/>
  <c r="E52"/>
  <c r="D45"/>
  <c r="E45"/>
  <c r="E49"/>
  <c r="D49"/>
  <c r="D53"/>
  <c r="E53"/>
  <c r="D56"/>
  <c r="D60"/>
  <c r="D64"/>
  <c r="H6" i="35"/>
  <c r="K7"/>
  <c r="J8"/>
  <c r="I9"/>
  <c r="L10"/>
  <c r="K11"/>
  <c r="J12"/>
  <c r="E13"/>
  <c r="I13"/>
  <c r="J15"/>
  <c r="I16"/>
  <c r="H17"/>
  <c r="I20"/>
  <c r="F30" i="32"/>
  <c r="D30"/>
  <c r="E30"/>
  <c r="F31"/>
  <c r="D31"/>
  <c r="E31"/>
  <c r="F32"/>
  <c r="D32"/>
  <c r="E32"/>
  <c r="F33"/>
  <c r="D33"/>
  <c r="E33"/>
  <c r="E34"/>
  <c r="F34"/>
  <c r="D34"/>
  <c r="F35"/>
  <c r="D35"/>
  <c r="E35"/>
  <c r="F36"/>
  <c r="D36"/>
  <c r="E36"/>
  <c r="F37"/>
  <c r="D37"/>
  <c r="E37"/>
  <c r="F38"/>
  <c r="D38"/>
  <c r="E38"/>
  <c r="E39"/>
  <c r="F39"/>
  <c r="D39"/>
  <c r="F40"/>
  <c r="D40"/>
  <c r="E40"/>
  <c r="E41"/>
  <c r="F41"/>
  <c r="D46"/>
  <c r="E46"/>
  <c r="D50"/>
  <c r="E50"/>
  <c r="E54"/>
  <c r="G6" i="35"/>
  <c r="K6"/>
  <c r="F7"/>
  <c r="J7"/>
  <c r="E8"/>
  <c r="I8"/>
  <c r="D9"/>
  <c r="H9"/>
  <c r="L9"/>
  <c r="G10"/>
  <c r="K10"/>
  <c r="F11"/>
  <c r="J11"/>
  <c r="E12"/>
  <c r="I12"/>
  <c r="D13"/>
  <c r="H13"/>
  <c r="L13"/>
  <c r="E15"/>
  <c r="I15"/>
  <c r="D16"/>
  <c r="H16"/>
  <c r="L16"/>
  <c r="G17"/>
  <c r="K17"/>
  <c r="F18"/>
  <c r="J18"/>
  <c r="E19"/>
  <c r="I19"/>
  <c r="D20"/>
  <c r="H20"/>
  <c r="L20"/>
  <c r="G21"/>
  <c r="K21"/>
  <c r="F22"/>
  <c r="J22"/>
  <c r="E23"/>
  <c r="I23"/>
  <c r="D24"/>
  <c r="H24"/>
  <c r="L24"/>
  <c r="G25"/>
  <c r="K25"/>
  <c r="F26"/>
  <c r="J26"/>
  <c r="E27"/>
  <c r="I27"/>
  <c r="D28"/>
  <c r="H28"/>
  <c r="L28"/>
  <c r="G29"/>
  <c r="K29"/>
  <c r="F30"/>
  <c r="J30"/>
  <c r="E31"/>
  <c r="I31"/>
  <c r="D32"/>
  <c r="H32"/>
  <c r="L32"/>
  <c r="G33"/>
  <c r="K33"/>
  <c r="F34"/>
  <c r="J34"/>
  <c r="E35"/>
  <c r="I35"/>
  <c r="D36"/>
  <c r="H36"/>
  <c r="L36"/>
  <c r="G37"/>
  <c r="K37"/>
  <c r="F38"/>
  <c r="J38"/>
  <c r="E39"/>
  <c r="I39"/>
  <c r="D40"/>
  <c r="H40"/>
  <c r="L40"/>
  <c r="G41"/>
  <c r="K41"/>
  <c r="F42"/>
  <c r="J42"/>
  <c r="E43"/>
  <c r="I43"/>
  <c r="D44"/>
  <c r="H44"/>
  <c r="L44"/>
  <c r="G45"/>
  <c r="K45"/>
  <c r="F46"/>
  <c r="J46"/>
  <c r="E47"/>
  <c r="I47"/>
  <c r="D48"/>
  <c r="H48"/>
  <c r="L48"/>
  <c r="G49"/>
  <c r="K49"/>
  <c r="F50"/>
  <c r="J50"/>
  <c r="E51"/>
  <c r="I51"/>
  <c r="D52"/>
  <c r="H52"/>
  <c r="L52"/>
  <c r="G53"/>
  <c r="K53"/>
  <c r="D19" i="32"/>
  <c r="F19"/>
  <c r="E19"/>
  <c r="D21"/>
  <c r="E21"/>
  <c r="F21"/>
  <c r="D24"/>
  <c r="F24"/>
  <c r="E24"/>
  <c r="D27"/>
  <c r="E27"/>
  <c r="F27"/>
  <c r="D43"/>
  <c r="F43"/>
  <c r="E43"/>
  <c r="D48"/>
  <c r="E48"/>
  <c r="E55"/>
  <c r="F55"/>
  <c r="F29"/>
  <c r="E29"/>
  <c r="D58"/>
  <c r="D62"/>
  <c r="D66"/>
  <c r="D6" i="35"/>
  <c r="L6"/>
  <c r="G7"/>
  <c r="F8"/>
  <c r="E9"/>
  <c r="D10"/>
  <c r="G11"/>
  <c r="F12"/>
  <c r="F15"/>
  <c r="E16"/>
  <c r="L17"/>
  <c r="E20"/>
  <c r="E42" i="32"/>
  <c r="F42"/>
  <c r="E47"/>
  <c r="D47"/>
  <c r="E51"/>
  <c r="D51"/>
  <c r="D57"/>
  <c r="D59"/>
  <c r="D61"/>
  <c r="D63"/>
  <c r="D65"/>
  <c r="F6" i="35"/>
  <c r="J6"/>
  <c r="E7"/>
  <c r="I7"/>
  <c r="D8"/>
  <c r="H8"/>
  <c r="L8"/>
  <c r="G9"/>
  <c r="K9"/>
  <c r="F10"/>
  <c r="J10"/>
  <c r="E11"/>
  <c r="I11"/>
  <c r="D12"/>
  <c r="H12"/>
  <c r="L12"/>
  <c r="G13"/>
  <c r="K13"/>
  <c r="D15"/>
  <c r="H15"/>
  <c r="L15"/>
  <c r="G16"/>
  <c r="K16"/>
  <c r="F17"/>
  <c r="J17"/>
  <c r="E18"/>
  <c r="I18"/>
  <c r="D19"/>
  <c r="H19"/>
  <c r="L19"/>
  <c r="G20"/>
  <c r="K20"/>
  <c r="F21"/>
  <c r="J21"/>
  <c r="E22"/>
  <c r="I22"/>
  <c r="D23"/>
  <c r="H23"/>
  <c r="L23"/>
  <c r="G24"/>
  <c r="K24"/>
  <c r="F25"/>
  <c r="J25"/>
  <c r="E26"/>
  <c r="I26"/>
  <c r="D27"/>
  <c r="H27"/>
  <c r="L27"/>
  <c r="G28"/>
  <c r="K28"/>
  <c r="F29"/>
  <c r="J29"/>
  <c r="E30"/>
  <c r="I30"/>
  <c r="D31"/>
  <c r="H31"/>
  <c r="L31"/>
  <c r="G32"/>
  <c r="K32"/>
  <c r="F33"/>
  <c r="J33"/>
  <c r="E34"/>
  <c r="I34"/>
  <c r="D35"/>
  <c r="H35"/>
  <c r="L35"/>
  <c r="G36"/>
  <c r="K36"/>
  <c r="F37"/>
  <c r="J37"/>
  <c r="E38"/>
  <c r="I38"/>
  <c r="D39"/>
  <c r="H39"/>
  <c r="L39"/>
  <c r="G40"/>
  <c r="K40"/>
  <c r="F41"/>
  <c r="J41"/>
  <c r="E42"/>
  <c r="I42"/>
  <c r="D43"/>
  <c r="H43"/>
  <c r="L43"/>
  <c r="G44"/>
  <c r="K44"/>
  <c r="F45"/>
  <c r="J45"/>
  <c r="E46"/>
  <c r="I46"/>
  <c r="D47"/>
  <c r="H47"/>
  <c r="L47"/>
  <c r="G48"/>
  <c r="K48"/>
  <c r="F49"/>
  <c r="J49"/>
  <c r="E50"/>
  <c r="I50"/>
  <c r="D51"/>
  <c r="H51"/>
  <c r="L51"/>
  <c r="G52"/>
  <c r="K52"/>
  <c r="F53"/>
  <c r="J53"/>
  <c r="D17" i="32"/>
  <c r="F17"/>
  <c r="E17"/>
  <c r="D26"/>
  <c r="F26"/>
  <c r="E26"/>
  <c r="E6" i="35"/>
  <c r="I6"/>
  <c r="D7"/>
  <c r="H7"/>
  <c r="L7"/>
  <c r="G8"/>
  <c r="K8"/>
  <c r="F9"/>
  <c r="J9"/>
  <c r="E10"/>
  <c r="I10"/>
  <c r="D11"/>
  <c r="H11"/>
  <c r="L11"/>
  <c r="G12"/>
  <c r="K12"/>
  <c r="F13"/>
  <c r="J13"/>
  <c r="G15"/>
  <c r="K15"/>
  <c r="F16"/>
  <c r="J16"/>
  <c r="E17"/>
  <c r="I17"/>
  <c r="D18"/>
  <c r="H18"/>
  <c r="L18"/>
  <c r="G19"/>
  <c r="K19"/>
  <c r="F20"/>
  <c r="J20"/>
  <c r="E21"/>
  <c r="I21"/>
  <c r="D22"/>
  <c r="H22"/>
  <c r="L22"/>
  <c r="G23"/>
  <c r="K23"/>
  <c r="F24"/>
  <c r="J24"/>
  <c r="E25"/>
  <c r="I25"/>
  <c r="D26"/>
  <c r="H26"/>
  <c r="L26"/>
  <c r="G27"/>
  <c r="K27"/>
  <c r="F28"/>
  <c r="J28"/>
  <c r="E29"/>
  <c r="I29"/>
  <c r="D30"/>
  <c r="H30"/>
  <c r="L30"/>
  <c r="G31"/>
  <c r="K31"/>
  <c r="F32"/>
  <c r="J32"/>
  <c r="E33"/>
  <c r="I33"/>
  <c r="D34"/>
  <c r="H34"/>
  <c r="L34"/>
  <c r="G35"/>
  <c r="K35"/>
  <c r="F36"/>
  <c r="J36"/>
  <c r="E37"/>
  <c r="I37"/>
  <c r="D38"/>
  <c r="H38"/>
  <c r="L38"/>
  <c r="G39"/>
  <c r="K39"/>
  <c r="F40"/>
  <c r="J40"/>
  <c r="E41"/>
  <c r="I41"/>
  <c r="D42"/>
  <c r="H42"/>
  <c r="L42"/>
  <c r="G43"/>
  <c r="K43"/>
  <c r="F44"/>
  <c r="J44"/>
  <c r="E45"/>
  <c r="I45"/>
  <c r="D46"/>
  <c r="H46"/>
  <c r="L46"/>
  <c r="G47"/>
  <c r="K47"/>
  <c r="F48"/>
  <c r="J48"/>
  <c r="E49"/>
  <c r="I49"/>
  <c r="D50"/>
  <c r="H50"/>
  <c r="L50"/>
  <c r="G51"/>
  <c r="K51"/>
  <c r="F52"/>
  <c r="J52"/>
  <c r="E53"/>
  <c r="I53"/>
  <c r="D18" i="32"/>
  <c r="E18"/>
  <c r="F18"/>
  <c r="D23"/>
  <c r="E23"/>
  <c r="F23"/>
  <c r="H10" i="35"/>
  <c r="D17"/>
  <c r="G18"/>
  <c r="K18"/>
  <c r="F19"/>
  <c r="J19"/>
  <c r="D21"/>
  <c r="H21"/>
  <c r="L21"/>
  <c r="G22"/>
  <c r="K22"/>
  <c r="F23"/>
  <c r="J23"/>
  <c r="E24"/>
  <c r="I24"/>
  <c r="D25"/>
  <c r="H25"/>
  <c r="L25"/>
  <c r="G26"/>
  <c r="K26"/>
  <c r="F27"/>
  <c r="J27"/>
  <c r="E28"/>
  <c r="I28"/>
  <c r="D29"/>
  <c r="H29"/>
  <c r="L29"/>
  <c r="G30"/>
  <c r="K30"/>
  <c r="F31"/>
  <c r="J31"/>
  <c r="E32"/>
  <c r="I32"/>
  <c r="D33"/>
  <c r="H33"/>
  <c r="L33"/>
  <c r="G34"/>
  <c r="K34"/>
  <c r="F35"/>
  <c r="J35"/>
  <c r="E36"/>
  <c r="I36"/>
  <c r="D37"/>
  <c r="H37"/>
  <c r="L37"/>
  <c r="G38"/>
  <c r="K38"/>
  <c r="F39"/>
  <c r="J39"/>
  <c r="E40"/>
  <c r="I40"/>
  <c r="D41"/>
  <c r="H41"/>
  <c r="L41"/>
  <c r="G42"/>
  <c r="K42"/>
  <c r="F43"/>
  <c r="J43"/>
  <c r="E44"/>
  <c r="I44"/>
  <c r="D45"/>
  <c r="H45"/>
  <c r="L45"/>
  <c r="G46"/>
  <c r="K46"/>
  <c r="F47"/>
  <c r="J47"/>
  <c r="E48"/>
  <c r="I48"/>
  <c r="D49"/>
  <c r="H49"/>
  <c r="L49"/>
  <c r="G50"/>
  <c r="K50"/>
  <c r="F51"/>
  <c r="J51"/>
  <c r="E52"/>
  <c r="I52"/>
  <c r="D53"/>
  <c r="H53"/>
  <c r="L53"/>
  <c r="B16" i="32"/>
  <c r="B15" i="31"/>
  <c r="B8" i="30"/>
  <c r="F8" i="32" l="1"/>
  <c r="D8"/>
  <c r="E8"/>
  <c r="F9"/>
  <c r="D9"/>
  <c r="E9"/>
  <c r="F10"/>
  <c r="D10"/>
  <c r="E10"/>
  <c r="F11"/>
  <c r="D11"/>
  <c r="E11"/>
  <c r="F12"/>
  <c r="D12"/>
  <c r="E12"/>
  <c r="F13"/>
  <c r="D13"/>
  <c r="E13"/>
  <c r="F14"/>
  <c r="D14"/>
  <c r="E14"/>
  <c r="E15"/>
  <c r="F15"/>
  <c r="B6" i="29"/>
  <c r="B5" i="28"/>
  <c r="C33" i="30" l="1"/>
  <c r="D33"/>
  <c r="E33"/>
  <c r="F33"/>
  <c r="G33"/>
  <c r="H33"/>
  <c r="I33"/>
  <c r="C20" l="1"/>
  <c r="D20"/>
  <c r="E20"/>
  <c r="F20"/>
  <c r="G20"/>
  <c r="H20"/>
  <c r="I20"/>
  <c r="C21"/>
  <c r="D21"/>
  <c r="E21"/>
  <c r="F21"/>
  <c r="G21"/>
  <c r="H21"/>
  <c r="I21"/>
  <c r="C22"/>
  <c r="D22"/>
  <c r="E22"/>
  <c r="F22"/>
  <c r="G22"/>
  <c r="H22"/>
  <c r="I22"/>
  <c r="C23"/>
  <c r="D23"/>
  <c r="E23"/>
  <c r="F23"/>
  <c r="G23"/>
  <c r="H23"/>
  <c r="I23"/>
  <c r="C24"/>
  <c r="D24"/>
  <c r="E24"/>
  <c r="F24"/>
  <c r="G24"/>
  <c r="H24"/>
  <c r="I24"/>
  <c r="C25"/>
  <c r="D25"/>
  <c r="E25"/>
  <c r="F25"/>
  <c r="G25"/>
  <c r="H25"/>
  <c r="I25"/>
  <c r="C26"/>
  <c r="D26"/>
  <c r="E26"/>
  <c r="F26"/>
  <c r="G26"/>
  <c r="H26"/>
  <c r="I26"/>
  <c r="C27"/>
  <c r="D27"/>
  <c r="E27"/>
  <c r="F27"/>
  <c r="G27"/>
  <c r="H27"/>
  <c r="I27"/>
  <c r="C28"/>
  <c r="D28"/>
  <c r="E28"/>
  <c r="F28"/>
  <c r="G28"/>
  <c r="H28"/>
  <c r="I28"/>
  <c r="C29"/>
  <c r="D29"/>
  <c r="E29"/>
  <c r="F29"/>
  <c r="G29"/>
  <c r="H29"/>
  <c r="I29"/>
  <c r="C30"/>
  <c r="D30"/>
  <c r="E30"/>
  <c r="F30"/>
  <c r="G30"/>
  <c r="H30"/>
  <c r="I30"/>
  <c r="C31"/>
  <c r="D31"/>
  <c r="E31"/>
  <c r="F31"/>
  <c r="G31"/>
  <c r="H31"/>
  <c r="I31"/>
  <c r="I19" i="27"/>
  <c r="I19" i="30" s="1"/>
  <c r="H19" i="27"/>
  <c r="H19" i="30" s="1"/>
  <c r="G19" i="27"/>
  <c r="G19" i="30" s="1"/>
  <c r="F19" i="27"/>
  <c r="F19" i="30" s="1"/>
  <c r="E19" i="27"/>
  <c r="E19" i="30" s="1"/>
  <c r="D19" i="27"/>
  <c r="D19" i="30" s="1"/>
  <c r="C19" i="27"/>
  <c r="C19" i="30" s="1"/>
  <c r="C11" l="1"/>
  <c r="C32" i="27"/>
  <c r="C32" i="30" s="1"/>
  <c r="D11"/>
  <c r="D32" i="27"/>
  <c r="D32" i="30" s="1"/>
  <c r="E11"/>
  <c r="E32" i="27"/>
  <c r="E32" i="30" s="1"/>
  <c r="F11"/>
  <c r="F32" i="27"/>
  <c r="F32" i="30" s="1"/>
  <c r="G11"/>
  <c r="G32" i="27"/>
  <c r="G32" i="30" s="1"/>
  <c r="H11"/>
  <c r="H32" i="27"/>
  <c r="H32" i="30" s="1"/>
  <c r="I11"/>
  <c r="I32" i="27"/>
  <c r="I32" i="30" s="1"/>
  <c r="C12"/>
  <c r="D12"/>
  <c r="E12"/>
  <c r="F12"/>
  <c r="G12"/>
  <c r="H12"/>
  <c r="I12"/>
  <c r="C13"/>
  <c r="D13"/>
  <c r="E13"/>
  <c r="F13"/>
  <c r="G13"/>
  <c r="H13"/>
  <c r="I13"/>
  <c r="C14"/>
  <c r="D14"/>
  <c r="E14"/>
  <c r="F14"/>
  <c r="G14"/>
  <c r="H14"/>
  <c r="I14"/>
  <c r="C15"/>
  <c r="D15"/>
  <c r="E15"/>
  <c r="F15"/>
  <c r="G15"/>
  <c r="H15"/>
  <c r="I15"/>
  <c r="C16"/>
  <c r="D16"/>
  <c r="E16"/>
  <c r="F16"/>
  <c r="G16"/>
  <c r="H16"/>
  <c r="I16"/>
  <c r="C17"/>
  <c r="D17"/>
  <c r="E17"/>
  <c r="F17"/>
  <c r="G17"/>
  <c r="H17"/>
  <c r="I17"/>
  <c r="C18"/>
  <c r="D18"/>
  <c r="E18"/>
  <c r="F18"/>
  <c r="G18"/>
  <c r="H18"/>
  <c r="I18"/>
  <c r="B8" i="27"/>
  <c r="E5" i="24"/>
  <c r="D5"/>
  <c r="D28" l="1"/>
  <c r="F28" i="23"/>
  <c r="E28" i="24"/>
  <c r="G28" i="23"/>
  <c r="D26" i="24" l="1"/>
  <c r="E26"/>
  <c r="F26" i="23"/>
  <c r="G26"/>
  <c r="D25" i="24" l="1"/>
  <c r="E25"/>
  <c r="F25" i="23"/>
  <c r="G25"/>
  <c r="D24" i="24" l="1"/>
  <c r="E24"/>
  <c r="G24" i="23"/>
  <c r="F24"/>
  <c r="D23" i="24" l="1"/>
  <c r="E23"/>
  <c r="G23" i="23"/>
  <c r="F23"/>
  <c r="D22" i="24" l="1"/>
  <c r="E22"/>
  <c r="F22" i="23"/>
  <c r="G22"/>
  <c r="D21" i="24" l="1"/>
  <c r="E21"/>
  <c r="F21" i="23"/>
  <c r="G21"/>
  <c r="D20" i="24" l="1"/>
  <c r="E20"/>
  <c r="F20" i="23"/>
  <c r="G20"/>
  <c r="D19" i="24" l="1"/>
  <c r="E19"/>
  <c r="G19" i="23"/>
  <c r="F19"/>
  <c r="D18" i="24" l="1"/>
  <c r="E18"/>
  <c r="F18" i="23"/>
  <c r="G18"/>
  <c r="D17" i="24" l="1"/>
  <c r="E17"/>
  <c r="F17" i="23"/>
  <c r="G17"/>
  <c r="D16" i="24" l="1"/>
  <c r="E16"/>
  <c r="F16" i="23"/>
  <c r="G16"/>
  <c r="D15" i="24" l="1"/>
  <c r="E15"/>
  <c r="F15" i="23"/>
  <c r="G15"/>
  <c r="G14"/>
  <c r="F14"/>
  <c r="E14"/>
  <c r="E14" i="24" s="1"/>
  <c r="D14" i="23"/>
  <c r="D14" i="24" s="1"/>
  <c r="D13" l="1"/>
  <c r="E13"/>
  <c r="F13" i="23"/>
  <c r="G13"/>
  <c r="D12" i="24" l="1"/>
  <c r="E12"/>
  <c r="F12" i="23"/>
  <c r="G12"/>
  <c r="D11" i="24" l="1"/>
  <c r="E11"/>
  <c r="F11" i="23"/>
  <c r="G11"/>
  <c r="D10" i="24" l="1"/>
  <c r="E10"/>
  <c r="F10" i="23"/>
  <c r="G10"/>
  <c r="D9" i="24" l="1"/>
  <c r="E9"/>
  <c r="F9" i="23"/>
  <c r="G9"/>
  <c r="D8" i="24" l="1"/>
  <c r="E8"/>
  <c r="F8" i="23"/>
  <c r="G8"/>
  <c r="D7" i="24" l="1"/>
  <c r="E7"/>
  <c r="F7" i="23"/>
  <c r="G7"/>
  <c r="D6" i="24" l="1"/>
  <c r="D27" i="23"/>
  <c r="D27" i="24" s="1"/>
  <c r="E6"/>
  <c r="E27" i="23"/>
  <c r="G6"/>
  <c r="F6"/>
  <c r="E5"/>
  <c r="D5"/>
  <c r="F16" i="22" l="1"/>
  <c r="R16"/>
  <c r="H16"/>
  <c r="L16"/>
  <c r="AB16"/>
  <c r="AJ16"/>
  <c r="AR16"/>
  <c r="AF24"/>
  <c r="AN24"/>
  <c r="AS24"/>
  <c r="AV24"/>
  <c r="J25"/>
  <c r="R25"/>
  <c r="Z25"/>
  <c r="AH25"/>
  <c r="AP25"/>
  <c r="D26"/>
  <c r="L26"/>
  <c r="AB26"/>
  <c r="AJ26"/>
  <c r="AR26"/>
  <c r="F27"/>
  <c r="N27"/>
  <c r="S27"/>
  <c r="V27"/>
  <c r="AD27"/>
  <c r="AL27"/>
  <c r="H28"/>
  <c r="X28"/>
  <c r="AN28"/>
  <c r="J29"/>
  <c r="Z29"/>
  <c r="N16"/>
  <c r="Z16"/>
  <c r="AP16"/>
  <c r="L17"/>
  <c r="X17"/>
  <c r="AF17"/>
  <c r="AN17"/>
  <c r="AS17"/>
  <c r="AV17"/>
  <c r="F18"/>
  <c r="J18"/>
  <c r="R18"/>
  <c r="S18"/>
  <c r="V18"/>
  <c r="Z18"/>
  <c r="AD18"/>
  <c r="AH18"/>
  <c r="AL18"/>
  <c r="AP18"/>
  <c r="D19"/>
  <c r="H19"/>
  <c r="L19"/>
  <c r="P19"/>
  <c r="X19"/>
  <c r="AB19"/>
  <c r="AF19"/>
  <c r="AJ19"/>
  <c r="AN19"/>
  <c r="AR19"/>
  <c r="AS19"/>
  <c r="AV19"/>
  <c r="F20"/>
  <c r="J20"/>
  <c r="N20"/>
  <c r="R20"/>
  <c r="S20"/>
  <c r="V20"/>
  <c r="Z20"/>
  <c r="AD20"/>
  <c r="AH20"/>
  <c r="AL20"/>
  <c r="AP20"/>
  <c r="D21"/>
  <c r="H21"/>
  <c r="L21"/>
  <c r="P21"/>
  <c r="X21"/>
  <c r="AB21"/>
  <c r="AF21"/>
  <c r="AJ21"/>
  <c r="AN21"/>
  <c r="AR21"/>
  <c r="AS21"/>
  <c r="AV21"/>
  <c r="F22"/>
  <c r="J22"/>
  <c r="N22"/>
  <c r="R22"/>
  <c r="S22"/>
  <c r="V22"/>
  <c r="Z22"/>
  <c r="AD22"/>
  <c r="AH22"/>
  <c r="AL22"/>
  <c r="AP22"/>
  <c r="D23"/>
  <c r="H23"/>
  <c r="L23"/>
  <c r="P23"/>
  <c r="X23"/>
  <c r="AB23"/>
  <c r="AF23"/>
  <c r="AJ23"/>
  <c r="AN23"/>
  <c r="AR23"/>
  <c r="AS23"/>
  <c r="AV23"/>
  <c r="F24"/>
  <c r="J24"/>
  <c r="N24"/>
  <c r="R24"/>
  <c r="X24"/>
  <c r="D28"/>
  <c r="AJ28"/>
  <c r="F29"/>
  <c r="V29"/>
  <c r="S29"/>
  <c r="V16"/>
  <c r="S16"/>
  <c r="AD16"/>
  <c r="AH16"/>
  <c r="AL16"/>
  <c r="D17"/>
  <c r="H17"/>
  <c r="P17"/>
  <c r="AB17"/>
  <c r="AJ17"/>
  <c r="AR17"/>
  <c r="N18"/>
  <c r="V24"/>
  <c r="S24"/>
  <c r="AB24"/>
  <c r="AJ24"/>
  <c r="AR24"/>
  <c r="F25"/>
  <c r="N25"/>
  <c r="S25"/>
  <c r="V25"/>
  <c r="AD25"/>
  <c r="AL25"/>
  <c r="H26"/>
  <c r="P26"/>
  <c r="X26"/>
  <c r="AF26"/>
  <c r="AN26"/>
  <c r="AS26"/>
  <c r="AV26"/>
  <c r="J27"/>
  <c r="R27"/>
  <c r="Z27"/>
  <c r="AH27"/>
  <c r="P28"/>
  <c r="AF28"/>
  <c r="AV28"/>
  <c r="AS28"/>
  <c r="R29"/>
  <c r="J16"/>
  <c r="D16"/>
  <c r="P16"/>
  <c r="X16"/>
  <c r="AF16"/>
  <c r="AN16"/>
  <c r="AV16"/>
  <c r="AS16"/>
  <c r="F17"/>
  <c r="J17"/>
  <c r="N17"/>
  <c r="R17"/>
  <c r="V17"/>
  <c r="S17"/>
  <c r="Z17"/>
  <c r="AD17"/>
  <c r="AH17"/>
  <c r="AL17"/>
  <c r="AP17"/>
  <c r="D18"/>
  <c r="H18"/>
  <c r="L18"/>
  <c r="P18"/>
  <c r="X18"/>
  <c r="AB18"/>
  <c r="AF18"/>
  <c r="AJ18"/>
  <c r="AN18"/>
  <c r="AR18"/>
  <c r="AV18"/>
  <c r="AS18"/>
  <c r="F19"/>
  <c r="J19"/>
  <c r="N19"/>
  <c r="R19"/>
  <c r="V19"/>
  <c r="S19"/>
  <c r="Z19"/>
  <c r="AD19"/>
  <c r="AH19"/>
  <c r="AL19"/>
  <c r="AP19"/>
  <c r="D20"/>
  <c r="H20"/>
  <c r="L20"/>
  <c r="P20"/>
  <c r="X20"/>
  <c r="AB20"/>
  <c r="AF20"/>
  <c r="AJ20"/>
  <c r="AN20"/>
  <c r="AR20"/>
  <c r="AV20"/>
  <c r="AS20"/>
  <c r="F21"/>
  <c r="J21"/>
  <c r="N21"/>
  <c r="R21"/>
  <c r="V21"/>
  <c r="S21"/>
  <c r="Z21"/>
  <c r="AD21"/>
  <c r="AH21"/>
  <c r="AL21"/>
  <c r="AP21"/>
  <c r="D22"/>
  <c r="H22"/>
  <c r="L22"/>
  <c r="P22"/>
  <c r="X22"/>
  <c r="AB22"/>
  <c r="AF22"/>
  <c r="AJ22"/>
  <c r="AN22"/>
  <c r="AR22"/>
  <c r="AV22"/>
  <c r="AS22"/>
  <c r="F23"/>
  <c r="J23"/>
  <c r="N23"/>
  <c r="R23"/>
  <c r="V23"/>
  <c r="S23"/>
  <c r="Z23"/>
  <c r="AD23"/>
  <c r="AH23"/>
  <c r="AL23"/>
  <c r="AP23"/>
  <c r="D24"/>
  <c r="H24"/>
  <c r="L24"/>
  <c r="P24"/>
  <c r="Z24"/>
  <c r="AP27"/>
  <c r="L28"/>
  <c r="AB28"/>
  <c r="AR28"/>
  <c r="N29"/>
  <c r="AP45"/>
  <c r="AV45"/>
  <c r="AS45"/>
  <c r="L46"/>
  <c r="R46"/>
  <c r="AB46"/>
  <c r="AH46"/>
  <c r="AR46"/>
  <c r="D47"/>
  <c r="N47"/>
  <c r="AD47"/>
  <c r="AJ47"/>
  <c r="AV47"/>
  <c r="AS47"/>
  <c r="J48"/>
  <c r="R48"/>
  <c r="Z48"/>
  <c r="AH48"/>
  <c r="AP48"/>
  <c r="D49"/>
  <c r="L49"/>
  <c r="AB49"/>
  <c r="AJ49"/>
  <c r="AR49"/>
  <c r="F50"/>
  <c r="N50"/>
  <c r="V50"/>
  <c r="S50"/>
  <c r="AD50"/>
  <c r="AL50"/>
  <c r="J51"/>
  <c r="Z51"/>
  <c r="AP51"/>
  <c r="L52"/>
  <c r="AB52"/>
  <c r="AR52"/>
  <c r="N53"/>
  <c r="AD24"/>
  <c r="AH24"/>
  <c r="AL24"/>
  <c r="AP24"/>
  <c r="D25"/>
  <c r="H25"/>
  <c r="L25"/>
  <c r="P25"/>
  <c r="X25"/>
  <c r="AB25"/>
  <c r="AF25"/>
  <c r="AJ25"/>
  <c r="AN25"/>
  <c r="AR25"/>
  <c r="AV25"/>
  <c r="AS25"/>
  <c r="F26"/>
  <c r="J26"/>
  <c r="N26"/>
  <c r="R26"/>
  <c r="V26"/>
  <c r="S26"/>
  <c r="Z26"/>
  <c r="AD26"/>
  <c r="AH26"/>
  <c r="AL26"/>
  <c r="AP26"/>
  <c r="D27"/>
  <c r="H27"/>
  <c r="L27"/>
  <c r="P27"/>
  <c r="X27"/>
  <c r="AB27"/>
  <c r="AF27"/>
  <c r="AJ27"/>
  <c r="AN27"/>
  <c r="AR27"/>
  <c r="AV27"/>
  <c r="AS27"/>
  <c r="F28"/>
  <c r="J28"/>
  <c r="N28"/>
  <c r="R28"/>
  <c r="V28"/>
  <c r="S28"/>
  <c r="Z28"/>
  <c r="AD28"/>
  <c r="AH28"/>
  <c r="AL28"/>
  <c r="AP28"/>
  <c r="D29"/>
  <c r="H29"/>
  <c r="L29"/>
  <c r="P29"/>
  <c r="X29"/>
  <c r="AB29"/>
  <c r="AF29"/>
  <c r="AJ29"/>
  <c r="AN29"/>
  <c r="AR29"/>
  <c r="AS29"/>
  <c r="AV29"/>
  <c r="F30"/>
  <c r="J30"/>
  <c r="N30"/>
  <c r="R30"/>
  <c r="S30"/>
  <c r="V30"/>
  <c r="Z30"/>
  <c r="AD30"/>
  <c r="AH30"/>
  <c r="AL30"/>
  <c r="AP30"/>
  <c r="D31"/>
  <c r="H31"/>
  <c r="L31"/>
  <c r="P31"/>
  <c r="X31"/>
  <c r="AB31"/>
  <c r="AF31"/>
  <c r="AJ31"/>
  <c r="AN31"/>
  <c r="AR31"/>
  <c r="AS31"/>
  <c r="AV31"/>
  <c r="F32"/>
  <c r="J32"/>
  <c r="N32"/>
  <c r="R32"/>
  <c r="S32"/>
  <c r="V32"/>
  <c r="Z32"/>
  <c r="AD32"/>
  <c r="AH32"/>
  <c r="AL32"/>
  <c r="AP32"/>
  <c r="D33"/>
  <c r="H33"/>
  <c r="L33"/>
  <c r="P33"/>
  <c r="X33"/>
  <c r="AB33"/>
  <c r="AF33"/>
  <c r="AJ33"/>
  <c r="AN33"/>
  <c r="AR33"/>
  <c r="AS33"/>
  <c r="AV33"/>
  <c r="F34"/>
  <c r="J34"/>
  <c r="N34"/>
  <c r="R34"/>
  <c r="S34"/>
  <c r="V34"/>
  <c r="Z34"/>
  <c r="AD34"/>
  <c r="AH34"/>
  <c r="AL34"/>
  <c r="AP34"/>
  <c r="D35"/>
  <c r="H35"/>
  <c r="L35"/>
  <c r="P35"/>
  <c r="X35"/>
  <c r="AB35"/>
  <c r="AF35"/>
  <c r="AJ35"/>
  <c r="AN35"/>
  <c r="AR35"/>
  <c r="AS35"/>
  <c r="AV35"/>
  <c r="F36"/>
  <c r="J36"/>
  <c r="N36"/>
  <c r="R36"/>
  <c r="S36"/>
  <c r="V36"/>
  <c r="Z36"/>
  <c r="AD36"/>
  <c r="AH36"/>
  <c r="AL36"/>
  <c r="AP36"/>
  <c r="D37"/>
  <c r="H37"/>
  <c r="L37"/>
  <c r="P37"/>
  <c r="X37"/>
  <c r="AB37"/>
  <c r="AF37"/>
  <c r="AJ37"/>
  <c r="AN37"/>
  <c r="AR37"/>
  <c r="AS37"/>
  <c r="AV37"/>
  <c r="F38"/>
  <c r="J38"/>
  <c r="N38"/>
  <c r="R38"/>
  <c r="S38"/>
  <c r="V38"/>
  <c r="Z38"/>
  <c r="AD38"/>
  <c r="AH38"/>
  <c r="AL38"/>
  <c r="AP38"/>
  <c r="D39"/>
  <c r="H39"/>
  <c r="L39"/>
  <c r="P39"/>
  <c r="X39"/>
  <c r="AB39"/>
  <c r="AF39"/>
  <c r="AJ39"/>
  <c r="AN39"/>
  <c r="AR39"/>
  <c r="AS39"/>
  <c r="AV39"/>
  <c r="F40"/>
  <c r="J40"/>
  <c r="N40"/>
  <c r="R40"/>
  <c r="S40"/>
  <c r="V40"/>
  <c r="Z40"/>
  <c r="AD40"/>
  <c r="AH40"/>
  <c r="AL40"/>
  <c r="AP40"/>
  <c r="D41"/>
  <c r="H41"/>
  <c r="L41"/>
  <c r="P41"/>
  <c r="X41"/>
  <c r="AB41"/>
  <c r="AF41"/>
  <c r="AJ41"/>
  <c r="AN41"/>
  <c r="AR41"/>
  <c r="AS41"/>
  <c r="AV41"/>
  <c r="F42"/>
  <c r="J42"/>
  <c r="N42"/>
  <c r="R42"/>
  <c r="S42"/>
  <c r="V42"/>
  <c r="Z42"/>
  <c r="AD42"/>
  <c r="AH42"/>
  <c r="AL42"/>
  <c r="AP42"/>
  <c r="D43"/>
  <c r="H43"/>
  <c r="L43"/>
  <c r="P43"/>
  <c r="X43"/>
  <c r="AB43"/>
  <c r="AF43"/>
  <c r="AJ43"/>
  <c r="AN43"/>
  <c r="AR43"/>
  <c r="AS43"/>
  <c r="AV43"/>
  <c r="F44"/>
  <c r="J44"/>
  <c r="N44"/>
  <c r="R44"/>
  <c r="S44"/>
  <c r="V44"/>
  <c r="Z44"/>
  <c r="AD44"/>
  <c r="AH44"/>
  <c r="AL44"/>
  <c r="AP44"/>
  <c r="D45"/>
  <c r="H45"/>
  <c r="L45"/>
  <c r="P45"/>
  <c r="X45"/>
  <c r="AB45"/>
  <c r="AF45"/>
  <c r="AJ45"/>
  <c r="F46"/>
  <c r="P46"/>
  <c r="S46"/>
  <c r="V46"/>
  <c r="AF46"/>
  <c r="AL46"/>
  <c r="AV46"/>
  <c r="AS46"/>
  <c r="H47"/>
  <c r="R47"/>
  <c r="X47"/>
  <c r="AH47"/>
  <c r="AN47"/>
  <c r="H48"/>
  <c r="P48"/>
  <c r="X48"/>
  <c r="AF48"/>
  <c r="AN48"/>
  <c r="AV48"/>
  <c r="AS48"/>
  <c r="J49"/>
  <c r="R49"/>
  <c r="Z49"/>
  <c r="AH49"/>
  <c r="AP49"/>
  <c r="D50"/>
  <c r="L50"/>
  <c r="AB50"/>
  <c r="AJ50"/>
  <c r="AR50"/>
  <c r="F51"/>
  <c r="V51"/>
  <c r="S51"/>
  <c r="AL51"/>
  <c r="H52"/>
  <c r="X52"/>
  <c r="AN52"/>
  <c r="J53"/>
  <c r="AN45"/>
  <c r="D46"/>
  <c r="J46"/>
  <c r="Z46"/>
  <c r="AJ46"/>
  <c r="AP46"/>
  <c r="F47"/>
  <c r="L47"/>
  <c r="V47"/>
  <c r="S47"/>
  <c r="AB47"/>
  <c r="AL47"/>
  <c r="AR47"/>
  <c r="F48"/>
  <c r="N48"/>
  <c r="V48"/>
  <c r="S48"/>
  <c r="AD48"/>
  <c r="AL48"/>
  <c r="H49"/>
  <c r="P49"/>
  <c r="X49"/>
  <c r="AF49"/>
  <c r="AN49"/>
  <c r="AV49"/>
  <c r="AS49"/>
  <c r="J50"/>
  <c r="R50"/>
  <c r="Z50"/>
  <c r="AH50"/>
  <c r="AP50"/>
  <c r="D51"/>
  <c r="R51"/>
  <c r="AH51"/>
  <c r="D52"/>
  <c r="AJ52"/>
  <c r="F53"/>
  <c r="AD29"/>
  <c r="AH29"/>
  <c r="AL29"/>
  <c r="AP29"/>
  <c r="D30"/>
  <c r="H30"/>
  <c r="L30"/>
  <c r="P30"/>
  <c r="X30"/>
  <c r="AB30"/>
  <c r="AF30"/>
  <c r="AJ30"/>
  <c r="AN30"/>
  <c r="AR30"/>
  <c r="AV30"/>
  <c r="AS30"/>
  <c r="F31"/>
  <c r="J31"/>
  <c r="N31"/>
  <c r="R31"/>
  <c r="V31"/>
  <c r="S31"/>
  <c r="T31" s="1"/>
  <c r="Z31"/>
  <c r="AD31"/>
  <c r="AH31"/>
  <c r="AL31"/>
  <c r="AP31"/>
  <c r="D32"/>
  <c r="H32"/>
  <c r="L32"/>
  <c r="P32"/>
  <c r="X32"/>
  <c r="AB32"/>
  <c r="AF32"/>
  <c r="AJ32"/>
  <c r="AN32"/>
  <c r="AR32"/>
  <c r="AV32"/>
  <c r="AS32"/>
  <c r="AT32" s="1"/>
  <c r="F33"/>
  <c r="J33"/>
  <c r="N33"/>
  <c r="R33"/>
  <c r="V33"/>
  <c r="S33"/>
  <c r="T33" s="1"/>
  <c r="Z33"/>
  <c r="AD33"/>
  <c r="AH33"/>
  <c r="AL33"/>
  <c r="AP33"/>
  <c r="D34"/>
  <c r="H34"/>
  <c r="L34"/>
  <c r="P34"/>
  <c r="X34"/>
  <c r="AB34"/>
  <c r="AF34"/>
  <c r="AJ34"/>
  <c r="AN34"/>
  <c r="AR34"/>
  <c r="AV34"/>
  <c r="AS34"/>
  <c r="AT34" s="1"/>
  <c r="F35"/>
  <c r="J35"/>
  <c r="N35"/>
  <c r="R35"/>
  <c r="V35"/>
  <c r="S35"/>
  <c r="T35" s="1"/>
  <c r="Z35"/>
  <c r="AD35"/>
  <c r="AH35"/>
  <c r="AL35"/>
  <c r="AP35"/>
  <c r="D36"/>
  <c r="H36"/>
  <c r="L36"/>
  <c r="P36"/>
  <c r="X36"/>
  <c r="AB36"/>
  <c r="AF36"/>
  <c r="AJ36"/>
  <c r="AN36"/>
  <c r="AR36"/>
  <c r="AV36"/>
  <c r="AS36"/>
  <c r="AT36" s="1"/>
  <c r="F37"/>
  <c r="J37"/>
  <c r="N37"/>
  <c r="R37"/>
  <c r="V37"/>
  <c r="S37"/>
  <c r="T37" s="1"/>
  <c r="Z37"/>
  <c r="AD37"/>
  <c r="AH37"/>
  <c r="AL37"/>
  <c r="AP37"/>
  <c r="D38"/>
  <c r="H38"/>
  <c r="L38"/>
  <c r="P38"/>
  <c r="X38"/>
  <c r="AB38"/>
  <c r="AF38"/>
  <c r="AJ38"/>
  <c r="AN38"/>
  <c r="AR38"/>
  <c r="AV38"/>
  <c r="AS38"/>
  <c r="F39"/>
  <c r="J39"/>
  <c r="N39"/>
  <c r="R39"/>
  <c r="V39"/>
  <c r="S39"/>
  <c r="T39" s="1"/>
  <c r="Z39"/>
  <c r="AD39"/>
  <c r="AH39"/>
  <c r="AL39"/>
  <c r="AP39"/>
  <c r="D40"/>
  <c r="H40"/>
  <c r="L40"/>
  <c r="P40"/>
  <c r="X40"/>
  <c r="AB40"/>
  <c r="AF40"/>
  <c r="AJ40"/>
  <c r="AN40"/>
  <c r="AR40"/>
  <c r="AV40"/>
  <c r="AS40"/>
  <c r="F41"/>
  <c r="J41"/>
  <c r="N41"/>
  <c r="R41"/>
  <c r="V41"/>
  <c r="S41"/>
  <c r="Z41"/>
  <c r="AD41"/>
  <c r="AH41"/>
  <c r="AL41"/>
  <c r="AP41"/>
  <c r="D42"/>
  <c r="H42"/>
  <c r="L42"/>
  <c r="P42"/>
  <c r="X42"/>
  <c r="AB42"/>
  <c r="AF42"/>
  <c r="AJ42"/>
  <c r="AN42"/>
  <c r="AR42"/>
  <c r="AV42"/>
  <c r="AS42"/>
  <c r="F43"/>
  <c r="J43"/>
  <c r="N43"/>
  <c r="R43"/>
  <c r="V43"/>
  <c r="S43"/>
  <c r="Z43"/>
  <c r="AD43"/>
  <c r="AH43"/>
  <c r="AL43"/>
  <c r="AP43"/>
  <c r="D44"/>
  <c r="H44"/>
  <c r="L44"/>
  <c r="P44"/>
  <c r="X44"/>
  <c r="AB44"/>
  <c r="AF44"/>
  <c r="AJ44"/>
  <c r="AN44"/>
  <c r="AR44"/>
  <c r="AV44"/>
  <c r="AS44"/>
  <c r="F45"/>
  <c r="J45"/>
  <c r="N45"/>
  <c r="R45"/>
  <c r="V45"/>
  <c r="S45"/>
  <c r="Z45"/>
  <c r="AD45"/>
  <c r="AH45"/>
  <c r="AL45"/>
  <c r="AR45"/>
  <c r="H46"/>
  <c r="N46"/>
  <c r="X46"/>
  <c r="AD46"/>
  <c r="AN46"/>
  <c r="J47"/>
  <c r="P47"/>
  <c r="Z47"/>
  <c r="AF47"/>
  <c r="AP47"/>
  <c r="D48"/>
  <c r="L48"/>
  <c r="AB48"/>
  <c r="AJ48"/>
  <c r="AR48"/>
  <c r="F49"/>
  <c r="N49"/>
  <c r="V49"/>
  <c r="S49"/>
  <c r="AD49"/>
  <c r="AL49"/>
  <c r="H50"/>
  <c r="P50"/>
  <c r="X50"/>
  <c r="AF50"/>
  <c r="AN50"/>
  <c r="AV50"/>
  <c r="AS50"/>
  <c r="N51"/>
  <c r="AD51"/>
  <c r="P52"/>
  <c r="AF52"/>
  <c r="AV52"/>
  <c r="AS52"/>
  <c r="H51"/>
  <c r="L51"/>
  <c r="P51"/>
  <c r="X51"/>
  <c r="AB51"/>
  <c r="AF51"/>
  <c r="AJ51"/>
  <c r="AN51"/>
  <c r="AR51"/>
  <c r="AV51"/>
  <c r="AS51"/>
  <c r="F52"/>
  <c r="J52"/>
  <c r="N52"/>
  <c r="R52"/>
  <c r="V52"/>
  <c r="S52"/>
  <c r="Z52"/>
  <c r="AD52"/>
  <c r="AH52"/>
  <c r="AL52"/>
  <c r="AP52"/>
  <c r="D53"/>
  <c r="H53"/>
  <c r="L53"/>
  <c r="P53"/>
  <c r="X53"/>
  <c r="AB53"/>
  <c r="AF53"/>
  <c r="AJ53"/>
  <c r="AN53"/>
  <c r="AR53"/>
  <c r="AS53"/>
  <c r="AV53"/>
  <c r="F54"/>
  <c r="J54"/>
  <c r="N54"/>
  <c r="R54"/>
  <c r="S54"/>
  <c r="V54"/>
  <c r="Z54"/>
  <c r="AD54"/>
  <c r="AH54"/>
  <c r="AL54"/>
  <c r="AP54"/>
  <c r="D55"/>
  <c r="H55"/>
  <c r="L55"/>
  <c r="P55"/>
  <c r="X55"/>
  <c r="AB55"/>
  <c r="AF55"/>
  <c r="AJ55"/>
  <c r="AN55"/>
  <c r="AR55"/>
  <c r="AS55"/>
  <c r="AT55" s="1"/>
  <c r="AV55"/>
  <c r="F56"/>
  <c r="J56"/>
  <c r="N56"/>
  <c r="R56"/>
  <c r="S56"/>
  <c r="T56" s="1"/>
  <c r="V56"/>
  <c r="Z56"/>
  <c r="AD56"/>
  <c r="AH56"/>
  <c r="AL56"/>
  <c r="AP56"/>
  <c r="D57"/>
  <c r="H57"/>
  <c r="L57"/>
  <c r="P57"/>
  <c r="X57"/>
  <c r="AB57"/>
  <c r="AF57"/>
  <c r="AJ57"/>
  <c r="AN57"/>
  <c r="AR57"/>
  <c r="AS57"/>
  <c r="AT57" s="1"/>
  <c r="AV57"/>
  <c r="F58"/>
  <c r="J58"/>
  <c r="N58"/>
  <c r="R58"/>
  <c r="S58"/>
  <c r="T58" s="1"/>
  <c r="V58"/>
  <c r="Z58"/>
  <c r="AD58"/>
  <c r="AH58"/>
  <c r="AL58"/>
  <c r="AP58"/>
  <c r="D59"/>
  <c r="H59"/>
  <c r="L59"/>
  <c r="P59"/>
  <c r="X59"/>
  <c r="AB59"/>
  <c r="AF59"/>
  <c r="AJ59"/>
  <c r="AN59"/>
  <c r="AR59"/>
  <c r="AS59"/>
  <c r="AT59" s="1"/>
  <c r="AV59"/>
  <c r="F60"/>
  <c r="J60"/>
  <c r="N60"/>
  <c r="R60"/>
  <c r="S60"/>
  <c r="T60" s="1"/>
  <c r="V60"/>
  <c r="Z60"/>
  <c r="AD60"/>
  <c r="AH60"/>
  <c r="AL60"/>
  <c r="AP60"/>
  <c r="D61"/>
  <c r="H61"/>
  <c r="L61"/>
  <c r="P61"/>
  <c r="X61"/>
  <c r="AB61"/>
  <c r="AF61"/>
  <c r="AJ61"/>
  <c r="AN61"/>
  <c r="AR61"/>
  <c r="AS61"/>
  <c r="AT61" s="1"/>
  <c r="AV61"/>
  <c r="F62"/>
  <c r="J62"/>
  <c r="N62"/>
  <c r="R62"/>
  <c r="S62"/>
  <c r="T62" s="1"/>
  <c r="V62"/>
  <c r="Z62"/>
  <c r="AD62"/>
  <c r="AH62"/>
  <c r="AL62"/>
  <c r="AP62"/>
  <c r="D63"/>
  <c r="H63"/>
  <c r="L63"/>
  <c r="P63"/>
  <c r="X63"/>
  <c r="AB63"/>
  <c r="AF63"/>
  <c r="AJ63"/>
  <c r="AN63"/>
  <c r="AR63"/>
  <c r="AS63"/>
  <c r="AT63" s="1"/>
  <c r="AV63"/>
  <c r="F64"/>
  <c r="J64"/>
  <c r="N64"/>
  <c r="R64"/>
  <c r="S64"/>
  <c r="T64" s="1"/>
  <c r="V64"/>
  <c r="Z64"/>
  <c r="AD64"/>
  <c r="AH64"/>
  <c r="AL64"/>
  <c r="AP64"/>
  <c r="D65"/>
  <c r="H65"/>
  <c r="L65"/>
  <c r="P65"/>
  <c r="X65"/>
  <c r="AB65"/>
  <c r="AF65"/>
  <c r="AJ65"/>
  <c r="AN65"/>
  <c r="AR65"/>
  <c r="AS65"/>
  <c r="AT65" s="1"/>
  <c r="AV65"/>
  <c r="F66"/>
  <c r="J66"/>
  <c r="N66"/>
  <c r="R66"/>
  <c r="S66"/>
  <c r="T66" s="1"/>
  <c r="V66"/>
  <c r="Z66"/>
  <c r="AD66"/>
  <c r="AH66"/>
  <c r="AL66"/>
  <c r="AP66"/>
  <c r="D67"/>
  <c r="H67"/>
  <c r="L67"/>
  <c r="P67"/>
  <c r="X67"/>
  <c r="AB67"/>
  <c r="AF67"/>
  <c r="AJ67"/>
  <c r="AN67"/>
  <c r="AR67"/>
  <c r="AS67"/>
  <c r="AT67" s="1"/>
  <c r="AV67"/>
  <c r="R53"/>
  <c r="V53"/>
  <c r="S53"/>
  <c r="T53" s="1"/>
  <c r="Z53"/>
  <c r="AD53"/>
  <c r="AH53"/>
  <c r="AL53"/>
  <c r="AP53"/>
  <c r="D54"/>
  <c r="H54"/>
  <c r="L54"/>
  <c r="P54"/>
  <c r="X54"/>
  <c r="AB54"/>
  <c r="AF54"/>
  <c r="AJ54"/>
  <c r="AN54"/>
  <c r="AR54"/>
  <c r="AV54"/>
  <c r="AS54"/>
  <c r="AT54" s="1"/>
  <c r="F55"/>
  <c r="J55"/>
  <c r="N55"/>
  <c r="R55"/>
  <c r="V55"/>
  <c r="S55"/>
  <c r="T55" s="1"/>
  <c r="Z55"/>
  <c r="AD55"/>
  <c r="AH55"/>
  <c r="AL55"/>
  <c r="AP55"/>
  <c r="D56"/>
  <c r="H56"/>
  <c r="L56"/>
  <c r="P56"/>
  <c r="X56"/>
  <c r="AB56"/>
  <c r="AF56"/>
  <c r="AJ56"/>
  <c r="AN56"/>
  <c r="AR56"/>
  <c r="AV56"/>
  <c r="AS56"/>
  <c r="AT56" s="1"/>
  <c r="F57"/>
  <c r="J57"/>
  <c r="N57"/>
  <c r="R57"/>
  <c r="V57"/>
  <c r="S57"/>
  <c r="T57" s="1"/>
  <c r="Z57"/>
  <c r="AD57"/>
  <c r="AH57"/>
  <c r="AL57"/>
  <c r="AP57"/>
  <c r="D58"/>
  <c r="H58"/>
  <c r="L58"/>
  <c r="P58"/>
  <c r="X58"/>
  <c r="AB58"/>
  <c r="AF58"/>
  <c r="AJ58"/>
  <c r="AN58"/>
  <c r="AR58"/>
  <c r="AV58"/>
  <c r="AS58"/>
  <c r="AT58" s="1"/>
  <c r="F59"/>
  <c r="J59"/>
  <c r="N59"/>
  <c r="R59"/>
  <c r="V59"/>
  <c r="S59"/>
  <c r="T59" s="1"/>
  <c r="Z59"/>
  <c r="AD59"/>
  <c r="AH59"/>
  <c r="AL59"/>
  <c r="AP59"/>
  <c r="D60"/>
  <c r="H60"/>
  <c r="L60"/>
  <c r="P60"/>
  <c r="X60"/>
  <c r="AB60"/>
  <c r="AF60"/>
  <c r="AJ60"/>
  <c r="AN60"/>
  <c r="AR60"/>
  <c r="AV60"/>
  <c r="AS60"/>
  <c r="AT60" s="1"/>
  <c r="F61"/>
  <c r="J61"/>
  <c r="N61"/>
  <c r="R61"/>
  <c r="V61"/>
  <c r="S61"/>
  <c r="T61" s="1"/>
  <c r="Z61"/>
  <c r="AD61"/>
  <c r="AH61"/>
  <c r="AL61"/>
  <c r="AP61"/>
  <c r="D62"/>
  <c r="H62"/>
  <c r="L62"/>
  <c r="P62"/>
  <c r="X62"/>
  <c r="AB62"/>
  <c r="AF62"/>
  <c r="AJ62"/>
  <c r="AN62"/>
  <c r="AR62"/>
  <c r="AV62"/>
  <c r="AS62"/>
  <c r="AT62" s="1"/>
  <c r="F63"/>
  <c r="J63"/>
  <c r="N63"/>
  <c r="R63"/>
  <c r="V63"/>
  <c r="S63"/>
  <c r="T63" s="1"/>
  <c r="Z63"/>
  <c r="AD63"/>
  <c r="AH63"/>
  <c r="AL63"/>
  <c r="AP63"/>
  <c r="D64"/>
  <c r="H64"/>
  <c r="L64"/>
  <c r="P64"/>
  <c r="X64"/>
  <c r="AB64"/>
  <c r="AF64"/>
  <c r="AJ64"/>
  <c r="AN64"/>
  <c r="AR64"/>
  <c r="AV64"/>
  <c r="AS64"/>
  <c r="AT64" s="1"/>
  <c r="F65"/>
  <c r="J65"/>
  <c r="N65"/>
  <c r="R65"/>
  <c r="V65"/>
  <c r="S65"/>
  <c r="T65" s="1"/>
  <c r="Z65"/>
  <c r="AD65"/>
  <c r="AH65"/>
  <c r="AL65"/>
  <c r="AP65"/>
  <c r="D66"/>
  <c r="H66"/>
  <c r="L66"/>
  <c r="P66"/>
  <c r="X66"/>
  <c r="AB66"/>
  <c r="AF66"/>
  <c r="AJ66"/>
  <c r="AN66"/>
  <c r="AR66"/>
  <c r="AV66"/>
  <c r="AS66"/>
  <c r="AT66" s="1"/>
  <c r="F67"/>
  <c r="J67"/>
  <c r="N67"/>
  <c r="R67"/>
  <c r="V67"/>
  <c r="S67"/>
  <c r="T67" s="1"/>
  <c r="Z67"/>
  <c r="AD67"/>
  <c r="AH67"/>
  <c r="AL67"/>
  <c r="AP67"/>
  <c r="E27" i="24"/>
  <c r="F27" i="23"/>
  <c r="G27"/>
  <c r="AT53" i="22" l="1"/>
  <c r="T52"/>
  <c r="T49"/>
  <c r="T45"/>
  <c r="AT40"/>
  <c r="T44"/>
  <c r="AT39"/>
  <c r="T36"/>
  <c r="AT31"/>
  <c r="AT25"/>
  <c r="T23"/>
  <c r="AT18"/>
  <c r="AT28"/>
  <c r="T24"/>
  <c r="T16"/>
  <c r="AT21"/>
  <c r="T18"/>
  <c r="AT50"/>
  <c r="T43"/>
  <c r="AT38"/>
  <c r="AT30"/>
  <c r="T48"/>
  <c r="T46"/>
  <c r="T42"/>
  <c r="AT37"/>
  <c r="T34"/>
  <c r="AT29"/>
  <c r="T28"/>
  <c r="AT47"/>
  <c r="T21"/>
  <c r="AT16"/>
  <c r="AT19"/>
  <c r="AT24"/>
  <c r="T54"/>
  <c r="AT51"/>
  <c r="AT44"/>
  <c r="T41"/>
  <c r="AT49"/>
  <c r="T47"/>
  <c r="AT48"/>
  <c r="AT46"/>
  <c r="AT43"/>
  <c r="T40"/>
  <c r="AT35"/>
  <c r="T32"/>
  <c r="T26"/>
  <c r="AT45"/>
  <c r="AT22"/>
  <c r="T19"/>
  <c r="T25"/>
  <c r="T29"/>
  <c r="T22"/>
  <c r="AT52"/>
  <c r="AT42"/>
  <c r="T51"/>
  <c r="AT41"/>
  <c r="T38"/>
  <c r="AT33"/>
  <c r="T30"/>
  <c r="AT27"/>
  <c r="T50"/>
  <c r="AT20"/>
  <c r="T17"/>
  <c r="AT26"/>
  <c r="AT23"/>
  <c r="T20"/>
  <c r="AT17"/>
  <c r="T27"/>
  <c r="S15"/>
  <c r="B15"/>
  <c r="F6" i="21" l="1"/>
  <c r="D18"/>
  <c r="G9"/>
  <c r="F10"/>
  <c r="G13"/>
  <c r="F14"/>
  <c r="F15"/>
  <c r="F16"/>
  <c r="F17"/>
  <c r="F24"/>
  <c r="D36"/>
  <c r="G27"/>
  <c r="F28"/>
  <c r="G31"/>
  <c r="F32"/>
  <c r="F33"/>
  <c r="F34"/>
  <c r="F35"/>
  <c r="F42"/>
  <c r="D54"/>
  <c r="G45"/>
  <c r="F46"/>
  <c r="G49"/>
  <c r="F50"/>
  <c r="F51"/>
  <c r="F52"/>
  <c r="F53"/>
  <c r="F60"/>
  <c r="D72"/>
  <c r="G63"/>
  <c r="F64"/>
  <c r="G67"/>
  <c r="F68"/>
  <c r="F69"/>
  <c r="F70"/>
  <c r="F71"/>
  <c r="F78"/>
  <c r="D90"/>
  <c r="G81"/>
  <c r="F82"/>
  <c r="G85"/>
  <c r="F86"/>
  <c r="F87"/>
  <c r="F88"/>
  <c r="F89"/>
  <c r="F96"/>
  <c r="D108"/>
  <c r="G99"/>
  <c r="F100"/>
  <c r="G103"/>
  <c r="F104"/>
  <c r="F105"/>
  <c r="F106"/>
  <c r="F107"/>
  <c r="F114"/>
  <c r="D126"/>
  <c r="G117"/>
  <c r="F118"/>
  <c r="G121"/>
  <c r="F122"/>
  <c r="F123"/>
  <c r="F124"/>
  <c r="F125"/>
  <c r="F132"/>
  <c r="D144"/>
  <c r="G135"/>
  <c r="F136"/>
  <c r="G139"/>
  <c r="F140"/>
  <c r="F141"/>
  <c r="F142"/>
  <c r="F143"/>
  <c r="F150"/>
  <c r="D162"/>
  <c r="G153"/>
  <c r="F154"/>
  <c r="G157"/>
  <c r="F158"/>
  <c r="F159"/>
  <c r="F160"/>
  <c r="F161"/>
  <c r="F168"/>
  <c r="D180"/>
  <c r="G171"/>
  <c r="F172"/>
  <c r="G175"/>
  <c r="F176"/>
  <c r="F177"/>
  <c r="F178"/>
  <c r="F179"/>
  <c r="F186"/>
  <c r="D198"/>
  <c r="G189"/>
  <c r="F190"/>
  <c r="G193"/>
  <c r="F194"/>
  <c r="F195"/>
  <c r="F196"/>
  <c r="F197"/>
  <c r="F204"/>
  <c r="D216"/>
  <c r="G207"/>
  <c r="F208"/>
  <c r="G211"/>
  <c r="F212"/>
  <c r="F213"/>
  <c r="F214"/>
  <c r="F215"/>
  <c r="F222"/>
  <c r="D234"/>
  <c r="G225"/>
  <c r="F226"/>
  <c r="G229"/>
  <c r="F230"/>
  <c r="F231"/>
  <c r="F232"/>
  <c r="F233"/>
  <c r="F240"/>
  <c r="D252"/>
  <c r="G243"/>
  <c r="F244"/>
  <c r="G247"/>
  <c r="F248"/>
  <c r="F249"/>
  <c r="F250"/>
  <c r="F251"/>
  <c r="F258"/>
  <c r="D270"/>
  <c r="G261"/>
  <c r="F262"/>
  <c r="G265"/>
  <c r="F266"/>
  <c r="F267"/>
  <c r="F268"/>
  <c r="F269"/>
  <c r="F276"/>
  <c r="D288"/>
  <c r="G279"/>
  <c r="F280"/>
  <c r="G283"/>
  <c r="F284"/>
  <c r="F285"/>
  <c r="F286"/>
  <c r="F287"/>
  <c r="AS15" i="22"/>
  <c r="C18" i="21"/>
  <c r="G8"/>
  <c r="F9"/>
  <c r="G12"/>
  <c r="F13"/>
  <c r="C36"/>
  <c r="G26"/>
  <c r="F27"/>
  <c r="G30"/>
  <c r="F31"/>
  <c r="C54"/>
  <c r="G44"/>
  <c r="F45"/>
  <c r="G48"/>
  <c r="F49"/>
  <c r="C72"/>
  <c r="G62"/>
  <c r="F63"/>
  <c r="G66"/>
  <c r="F67"/>
  <c r="C90"/>
  <c r="G80"/>
  <c r="F81"/>
  <c r="G84"/>
  <c r="F85"/>
  <c r="C108"/>
  <c r="G98"/>
  <c r="F99"/>
  <c r="G102"/>
  <c r="F103"/>
  <c r="C126"/>
  <c r="G116"/>
  <c r="F117"/>
  <c r="G120"/>
  <c r="F121"/>
  <c r="C144"/>
  <c r="G134"/>
  <c r="F135"/>
  <c r="G138"/>
  <c r="F139"/>
  <c r="C162"/>
  <c r="G152"/>
  <c r="F153"/>
  <c r="G156"/>
  <c r="F157"/>
  <c r="C180"/>
  <c r="G170"/>
  <c r="F171"/>
  <c r="G174"/>
  <c r="F175"/>
  <c r="C198"/>
  <c r="G188"/>
  <c r="F189"/>
  <c r="G192"/>
  <c r="F193"/>
  <c r="C216"/>
  <c r="G206"/>
  <c r="F207"/>
  <c r="G210"/>
  <c r="F211"/>
  <c r="C234"/>
  <c r="G224"/>
  <c r="F225"/>
  <c r="G228"/>
  <c r="F229"/>
  <c r="C252"/>
  <c r="G242"/>
  <c r="F243"/>
  <c r="G246"/>
  <c r="F247"/>
  <c r="C270"/>
  <c r="G260"/>
  <c r="F261"/>
  <c r="G264"/>
  <c r="F265"/>
  <c r="C288"/>
  <c r="G278"/>
  <c r="F279"/>
  <c r="G282"/>
  <c r="F283"/>
  <c r="D7" i="22"/>
  <c r="H7"/>
  <c r="L7"/>
  <c r="P7"/>
  <c r="X7"/>
  <c r="AB7"/>
  <c r="AF7"/>
  <c r="AJ7"/>
  <c r="AN7"/>
  <c r="AR7"/>
  <c r="AS7"/>
  <c r="AT7" s="1"/>
  <c r="AV7"/>
  <c r="F8"/>
  <c r="J8"/>
  <c r="N8"/>
  <c r="R8"/>
  <c r="S8"/>
  <c r="T8" s="1"/>
  <c r="V8"/>
  <c r="Z8"/>
  <c r="AD8"/>
  <c r="AH8"/>
  <c r="AL8"/>
  <c r="AP8"/>
  <c r="D9"/>
  <c r="H9"/>
  <c r="L9"/>
  <c r="P9"/>
  <c r="X9"/>
  <c r="AB9"/>
  <c r="AF9"/>
  <c r="AJ9"/>
  <c r="AN9"/>
  <c r="AR9"/>
  <c r="AS9"/>
  <c r="AT9" s="1"/>
  <c r="AV9"/>
  <c r="F10"/>
  <c r="J10"/>
  <c r="N10"/>
  <c r="R10"/>
  <c r="S10"/>
  <c r="T10" s="1"/>
  <c r="V10"/>
  <c r="Z10"/>
  <c r="AD10"/>
  <c r="AH10"/>
  <c r="AL10"/>
  <c r="AP10"/>
  <c r="D11"/>
  <c r="H11"/>
  <c r="L11"/>
  <c r="P11"/>
  <c r="X11"/>
  <c r="AB11"/>
  <c r="AF11"/>
  <c r="AJ11"/>
  <c r="AN11"/>
  <c r="AR11"/>
  <c r="AS11"/>
  <c r="AT11" s="1"/>
  <c r="AV11"/>
  <c r="F12"/>
  <c r="J12"/>
  <c r="N12"/>
  <c r="R12"/>
  <c r="S12"/>
  <c r="T12" s="1"/>
  <c r="V12"/>
  <c r="Z12"/>
  <c r="AD12"/>
  <c r="AH12"/>
  <c r="AL12"/>
  <c r="AP12"/>
  <c r="D13"/>
  <c r="H13"/>
  <c r="L13"/>
  <c r="P13"/>
  <c r="X13"/>
  <c r="AB13"/>
  <c r="AF13"/>
  <c r="AJ13"/>
  <c r="AN13"/>
  <c r="AR13"/>
  <c r="AS13"/>
  <c r="AT13" s="1"/>
  <c r="AV13"/>
  <c r="F14"/>
  <c r="J14"/>
  <c r="N14"/>
  <c r="R14"/>
  <c r="S14"/>
  <c r="T14" s="1"/>
  <c r="V14"/>
  <c r="Z14"/>
  <c r="AD14"/>
  <c r="AH14"/>
  <c r="AL14"/>
  <c r="AP14"/>
  <c r="G7" i="21"/>
  <c r="F8"/>
  <c r="G11"/>
  <c r="F12"/>
  <c r="G25"/>
  <c r="F26"/>
  <c r="G29"/>
  <c r="F30"/>
  <c r="G43"/>
  <c r="F44"/>
  <c r="G47"/>
  <c r="F48"/>
  <c r="G61"/>
  <c r="F62"/>
  <c r="G65"/>
  <c r="F66"/>
  <c r="G79"/>
  <c r="F80"/>
  <c r="G83"/>
  <c r="F84"/>
  <c r="G97"/>
  <c r="F98"/>
  <c r="G101"/>
  <c r="F102"/>
  <c r="G115"/>
  <c r="F116"/>
  <c r="G119"/>
  <c r="F120"/>
  <c r="G133"/>
  <c r="F134"/>
  <c r="G137"/>
  <c r="F138"/>
  <c r="G151"/>
  <c r="F152"/>
  <c r="G155"/>
  <c r="F156"/>
  <c r="G169"/>
  <c r="F170"/>
  <c r="G173"/>
  <c r="F174"/>
  <c r="G187"/>
  <c r="F188"/>
  <c r="G191"/>
  <c r="F192"/>
  <c r="G205"/>
  <c r="F206"/>
  <c r="G209"/>
  <c r="F210"/>
  <c r="G223"/>
  <c r="F224"/>
  <c r="G227"/>
  <c r="F228"/>
  <c r="G241"/>
  <c r="F242"/>
  <c r="G245"/>
  <c r="F246"/>
  <c r="G259"/>
  <c r="F260"/>
  <c r="G263"/>
  <c r="F264"/>
  <c r="G277"/>
  <c r="F278"/>
  <c r="G281"/>
  <c r="F282"/>
  <c r="E18"/>
  <c r="G6"/>
  <c r="F7"/>
  <c r="G10"/>
  <c r="F11"/>
  <c r="E36"/>
  <c r="G24"/>
  <c r="F25"/>
  <c r="G28"/>
  <c r="F29"/>
  <c r="E54"/>
  <c r="G42"/>
  <c r="F43"/>
  <c r="G46"/>
  <c r="F47"/>
  <c r="E72"/>
  <c r="G60"/>
  <c r="F61"/>
  <c r="G64"/>
  <c r="F65"/>
  <c r="E90"/>
  <c r="G78"/>
  <c r="F79"/>
  <c r="G82"/>
  <c r="F83"/>
  <c r="E108"/>
  <c r="G96"/>
  <c r="F97"/>
  <c r="G100"/>
  <c r="F101"/>
  <c r="E126"/>
  <c r="G114"/>
  <c r="F115"/>
  <c r="G118"/>
  <c r="F119"/>
  <c r="E144"/>
  <c r="G132"/>
  <c r="F133"/>
  <c r="G136"/>
  <c r="F137"/>
  <c r="E162"/>
  <c r="G150"/>
  <c r="F151"/>
  <c r="G154"/>
  <c r="F155"/>
  <c r="E180"/>
  <c r="G168"/>
  <c r="F169"/>
  <c r="G172"/>
  <c r="F173"/>
  <c r="E198"/>
  <c r="G186"/>
  <c r="F187"/>
  <c r="G190"/>
  <c r="F191"/>
  <c r="E216"/>
  <c r="G204"/>
  <c r="F205"/>
  <c r="G208"/>
  <c r="F209"/>
  <c r="E234"/>
  <c r="G222"/>
  <c r="F223"/>
  <c r="G226"/>
  <c r="F227"/>
  <c r="E252"/>
  <c r="G240"/>
  <c r="F241"/>
  <c r="G244"/>
  <c r="F245"/>
  <c r="E270"/>
  <c r="G258"/>
  <c r="F259"/>
  <c r="G262"/>
  <c r="F263"/>
  <c r="E288"/>
  <c r="G276"/>
  <c r="F277"/>
  <c r="G280"/>
  <c r="F281"/>
  <c r="F7" i="22"/>
  <c r="J7"/>
  <c r="N7"/>
  <c r="R7"/>
  <c r="V7"/>
  <c r="S7"/>
  <c r="T7" s="1"/>
  <c r="Z7"/>
  <c r="AD7"/>
  <c r="AH7"/>
  <c r="AL7"/>
  <c r="AP7"/>
  <c r="D8"/>
  <c r="H8"/>
  <c r="L8"/>
  <c r="P8"/>
  <c r="X8"/>
  <c r="AB8"/>
  <c r="AF8"/>
  <c r="AJ8"/>
  <c r="AN8"/>
  <c r="AR8"/>
  <c r="AV8"/>
  <c r="AS8"/>
  <c r="AT8" s="1"/>
  <c r="F9"/>
  <c r="J9"/>
  <c r="N9"/>
  <c r="R9"/>
  <c r="V9"/>
  <c r="S9"/>
  <c r="T9" s="1"/>
  <c r="Z9"/>
  <c r="AD9"/>
  <c r="AH9"/>
  <c r="AL9"/>
  <c r="AP9"/>
  <c r="D10"/>
  <c r="H10"/>
  <c r="L10"/>
  <c r="P10"/>
  <c r="X10"/>
  <c r="AB10"/>
  <c r="AF10"/>
  <c r="AJ10"/>
  <c r="AN10"/>
  <c r="AR10"/>
  <c r="AV10"/>
  <c r="AS10"/>
  <c r="AT10" s="1"/>
  <c r="F11"/>
  <c r="J11"/>
  <c r="N11"/>
  <c r="R11"/>
  <c r="V11"/>
  <c r="S11"/>
  <c r="T11" s="1"/>
  <c r="Z11"/>
  <c r="AD11"/>
  <c r="AH11"/>
  <c r="AL11"/>
  <c r="AP11"/>
  <c r="D12"/>
  <c r="H12"/>
  <c r="L12"/>
  <c r="P12"/>
  <c r="X12"/>
  <c r="AB12"/>
  <c r="AF12"/>
  <c r="AJ12"/>
  <c r="AN12"/>
  <c r="AR12"/>
  <c r="AV12"/>
  <c r="AS12"/>
  <c r="AT12" s="1"/>
  <c r="F13"/>
  <c r="J13"/>
  <c r="N13"/>
  <c r="R13"/>
  <c r="V13"/>
  <c r="S13"/>
  <c r="T13" s="1"/>
  <c r="Z13"/>
  <c r="AD13"/>
  <c r="AH13"/>
  <c r="AL13"/>
  <c r="AP13"/>
  <c r="D14"/>
  <c r="H14"/>
  <c r="L14"/>
  <c r="P14"/>
  <c r="X14"/>
  <c r="AB14"/>
  <c r="AF14"/>
  <c r="AJ14"/>
  <c r="AN14"/>
  <c r="AR14"/>
  <c r="AV14"/>
  <c r="AS14"/>
  <c r="AT14" s="1"/>
  <c r="B13" i="19"/>
  <c r="C13" i="15"/>
  <c r="M57" i="14" l="1"/>
  <c r="N57"/>
  <c r="O57"/>
  <c r="F5" i="19"/>
  <c r="D7"/>
  <c r="E8"/>
  <c r="C10"/>
  <c r="D11"/>
  <c r="E12"/>
  <c r="C15"/>
  <c r="H16"/>
  <c r="F18"/>
  <c r="C19"/>
  <c r="H20"/>
  <c r="G23"/>
  <c r="E5"/>
  <c r="F6"/>
  <c r="G7"/>
  <c r="H8"/>
  <c r="I9"/>
  <c r="C11"/>
  <c r="D12"/>
  <c r="E14"/>
  <c r="F15"/>
  <c r="D17"/>
  <c r="E18"/>
  <c r="F19"/>
  <c r="G20"/>
  <c r="H21"/>
  <c r="I22"/>
  <c r="C24"/>
  <c r="D25"/>
  <c r="E26"/>
  <c r="F27"/>
  <c r="G28"/>
  <c r="E30"/>
  <c r="F31"/>
  <c r="G32"/>
  <c r="H33"/>
  <c r="F35"/>
  <c r="G36"/>
  <c r="E38"/>
  <c r="F39"/>
  <c r="G40"/>
  <c r="I42"/>
  <c r="H45"/>
  <c r="D5"/>
  <c r="H5"/>
  <c r="E6"/>
  <c r="I6"/>
  <c r="F7"/>
  <c r="C8"/>
  <c r="G8"/>
  <c r="D9"/>
  <c r="H9"/>
  <c r="E10"/>
  <c r="I10"/>
  <c r="F11"/>
  <c r="C12"/>
  <c r="G12"/>
  <c r="D14"/>
  <c r="H14"/>
  <c r="E15"/>
  <c r="I15"/>
  <c r="F16"/>
  <c r="C17"/>
  <c r="G17"/>
  <c r="D18"/>
  <c r="H18"/>
  <c r="E19"/>
  <c r="I19"/>
  <c r="F20"/>
  <c r="C21"/>
  <c r="G21"/>
  <c r="D22"/>
  <c r="H22"/>
  <c r="E23"/>
  <c r="I23"/>
  <c r="F24"/>
  <c r="C25"/>
  <c r="G25"/>
  <c r="D26"/>
  <c r="H26"/>
  <c r="E27"/>
  <c r="I27"/>
  <c r="F28"/>
  <c r="C29"/>
  <c r="G29"/>
  <c r="D30"/>
  <c r="H30"/>
  <c r="E31"/>
  <c r="I31"/>
  <c r="F32"/>
  <c r="C33"/>
  <c r="G33"/>
  <c r="D34"/>
  <c r="H34"/>
  <c r="E35"/>
  <c r="I35"/>
  <c r="F36"/>
  <c r="C37"/>
  <c r="G37"/>
  <c r="D38"/>
  <c r="H38"/>
  <c r="E39"/>
  <c r="I39"/>
  <c r="F40"/>
  <c r="C41"/>
  <c r="G41"/>
  <c r="D42"/>
  <c r="H42"/>
  <c r="E43"/>
  <c r="I43"/>
  <c r="F44"/>
  <c r="C45"/>
  <c r="G45"/>
  <c r="D46"/>
  <c r="H46"/>
  <c r="E47"/>
  <c r="I47"/>
  <c r="F48"/>
  <c r="C49"/>
  <c r="G49"/>
  <c r="D50"/>
  <c r="H50"/>
  <c r="E51"/>
  <c r="I51"/>
  <c r="F52"/>
  <c r="G6"/>
  <c r="H7"/>
  <c r="I8"/>
  <c r="G10"/>
  <c r="H11"/>
  <c r="F14"/>
  <c r="D16"/>
  <c r="E17"/>
  <c r="G19"/>
  <c r="E21"/>
  <c r="C23"/>
  <c r="I5"/>
  <c r="C7"/>
  <c r="D8"/>
  <c r="E9"/>
  <c r="F10"/>
  <c r="G11"/>
  <c r="H12"/>
  <c r="I14"/>
  <c r="C16"/>
  <c r="H17"/>
  <c r="I18"/>
  <c r="C20"/>
  <c r="D21"/>
  <c r="E22"/>
  <c r="F23"/>
  <c r="G24"/>
  <c r="H25"/>
  <c r="I26"/>
  <c r="C28"/>
  <c r="H29"/>
  <c r="I30"/>
  <c r="C32"/>
  <c r="D33"/>
  <c r="E34"/>
  <c r="I34"/>
  <c r="C36"/>
  <c r="H37"/>
  <c r="I38"/>
  <c r="C40"/>
  <c r="D41"/>
  <c r="E42"/>
  <c r="F43"/>
  <c r="G44"/>
  <c r="I46"/>
  <c r="C5"/>
  <c r="G5"/>
  <c r="D6"/>
  <c r="H6"/>
  <c r="E7"/>
  <c r="I7"/>
  <c r="F8"/>
  <c r="C9"/>
  <c r="G9"/>
  <c r="D10"/>
  <c r="H10"/>
  <c r="E11"/>
  <c r="I11"/>
  <c r="F12"/>
  <c r="C14"/>
  <c r="G14"/>
  <c r="D15"/>
  <c r="H15"/>
  <c r="E16"/>
  <c r="I16"/>
  <c r="F17"/>
  <c r="C18"/>
  <c r="G18"/>
  <c r="D19"/>
  <c r="H19"/>
  <c r="E20"/>
  <c r="I20"/>
  <c r="F21"/>
  <c r="C22"/>
  <c r="G22"/>
  <c r="D23"/>
  <c r="H23"/>
  <c r="E24"/>
  <c r="I24"/>
  <c r="F25"/>
  <c r="C26"/>
  <c r="G26"/>
  <c r="D27"/>
  <c r="H27"/>
  <c r="E28"/>
  <c r="I28"/>
  <c r="F29"/>
  <c r="C30"/>
  <c r="G30"/>
  <c r="D31"/>
  <c r="H31"/>
  <c r="E32"/>
  <c r="I32"/>
  <c r="F33"/>
  <c r="C34"/>
  <c r="G34"/>
  <c r="D35"/>
  <c r="H35"/>
  <c r="E36"/>
  <c r="I36"/>
  <c r="F37"/>
  <c r="C38"/>
  <c r="G38"/>
  <c r="D39"/>
  <c r="H39"/>
  <c r="E40"/>
  <c r="I40"/>
  <c r="F41"/>
  <c r="C42"/>
  <c r="G42"/>
  <c r="D43"/>
  <c r="H43"/>
  <c r="E44"/>
  <c r="I44"/>
  <c r="F45"/>
  <c r="C46"/>
  <c r="G46"/>
  <c r="D47"/>
  <c r="H47"/>
  <c r="E48"/>
  <c r="I48"/>
  <c r="F49"/>
  <c r="C50"/>
  <c r="G50"/>
  <c r="D51"/>
  <c r="H51"/>
  <c r="E52"/>
  <c r="I52"/>
  <c r="C6"/>
  <c r="F9"/>
  <c r="I12"/>
  <c r="G15"/>
  <c r="I17"/>
  <c r="D20"/>
  <c r="I21"/>
  <c r="F22"/>
  <c r="D24"/>
  <c r="H24"/>
  <c r="E25"/>
  <c r="I25"/>
  <c r="F26"/>
  <c r="C27"/>
  <c r="G27"/>
  <c r="D28"/>
  <c r="H28"/>
  <c r="E29"/>
  <c r="I29"/>
  <c r="F30"/>
  <c r="C31"/>
  <c r="G31"/>
  <c r="D32"/>
  <c r="H32"/>
  <c r="E33"/>
  <c r="I33"/>
  <c r="F34"/>
  <c r="C35"/>
  <c r="G35"/>
  <c r="D36"/>
  <c r="H36"/>
  <c r="E37"/>
  <c r="I37"/>
  <c r="F38"/>
  <c r="C39"/>
  <c r="G39"/>
  <c r="D40"/>
  <c r="H40"/>
  <c r="E41"/>
  <c r="I41"/>
  <c r="F42"/>
  <c r="C43"/>
  <c r="G43"/>
  <c r="D44"/>
  <c r="H44"/>
  <c r="E45"/>
  <c r="I45"/>
  <c r="F46"/>
  <c r="C47"/>
  <c r="G47"/>
  <c r="D48"/>
  <c r="H48"/>
  <c r="E49"/>
  <c r="I49"/>
  <c r="F50"/>
  <c r="C51"/>
  <c r="G51"/>
  <c r="D52"/>
  <c r="H52"/>
  <c r="G16"/>
  <c r="D29"/>
  <c r="D37"/>
  <c r="H41"/>
  <c r="C44"/>
  <c r="D45"/>
  <c r="E46"/>
  <c r="F47"/>
  <c r="C48"/>
  <c r="G48"/>
  <c r="D49"/>
  <c r="H49"/>
  <c r="E50"/>
  <c r="I50"/>
  <c r="F51"/>
  <c r="C52"/>
  <c r="G52"/>
  <c r="F288" i="21"/>
  <c r="F216"/>
  <c r="F144"/>
  <c r="F72"/>
  <c r="F234"/>
  <c r="F162"/>
  <c r="F90"/>
  <c r="F18"/>
  <c r="F252"/>
  <c r="F180"/>
  <c r="F108"/>
  <c r="F36"/>
  <c r="F270"/>
  <c r="F198"/>
  <c r="F126"/>
  <c r="F54"/>
  <c r="M56" i="14" l="1"/>
  <c r="N56"/>
  <c r="O56"/>
  <c r="M55" l="1"/>
  <c r="N55"/>
  <c r="O55"/>
  <c r="M54" l="1"/>
  <c r="N54"/>
  <c r="O54"/>
  <c r="M53" l="1"/>
  <c r="N53"/>
  <c r="O53"/>
  <c r="M52" l="1"/>
  <c r="N52"/>
  <c r="O52"/>
  <c r="P52"/>
  <c r="Q52"/>
  <c r="R52"/>
  <c r="M51" l="1"/>
  <c r="N51"/>
  <c r="O51"/>
  <c r="P51"/>
  <c r="Q51"/>
  <c r="R51"/>
  <c r="M50" l="1"/>
  <c r="N50"/>
  <c r="O50"/>
  <c r="P50"/>
  <c r="Q50"/>
  <c r="R50"/>
  <c r="M49" l="1"/>
  <c r="N49"/>
  <c r="O49"/>
  <c r="P49"/>
  <c r="Q49"/>
  <c r="R49"/>
  <c r="M48" l="1"/>
  <c r="N48"/>
  <c r="O48"/>
  <c r="P48"/>
  <c r="Q48"/>
  <c r="R48"/>
  <c r="M47" l="1"/>
  <c r="N47"/>
  <c r="O47"/>
  <c r="P47"/>
  <c r="Q47"/>
  <c r="R47"/>
  <c r="M46" l="1"/>
  <c r="N46"/>
  <c r="O46"/>
  <c r="P46"/>
  <c r="Q46"/>
  <c r="R46"/>
  <c r="M45" l="1"/>
  <c r="N45"/>
  <c r="O45"/>
  <c r="P45"/>
  <c r="Q45"/>
  <c r="R45"/>
  <c r="M37" l="1"/>
  <c r="N37"/>
  <c r="O37"/>
  <c r="M36" l="1"/>
  <c r="N36"/>
  <c r="O36"/>
  <c r="M35" l="1"/>
  <c r="N35"/>
  <c r="O35"/>
  <c r="M34" l="1"/>
  <c r="N34"/>
  <c r="O34"/>
  <c r="M33" l="1"/>
  <c r="N33"/>
  <c r="O33"/>
  <c r="M32" l="1"/>
  <c r="N32"/>
  <c r="O32"/>
  <c r="P32"/>
  <c r="Q32"/>
  <c r="R32"/>
  <c r="M31" l="1"/>
  <c r="N31"/>
  <c r="O31"/>
  <c r="P31"/>
  <c r="Q31"/>
  <c r="R31"/>
  <c r="M30" l="1"/>
  <c r="N30"/>
  <c r="O30"/>
  <c r="P30"/>
  <c r="Q30"/>
  <c r="R30"/>
  <c r="M29" l="1"/>
  <c r="N29"/>
  <c r="O29"/>
  <c r="P29"/>
  <c r="Q29"/>
  <c r="R29"/>
  <c r="M28" l="1"/>
  <c r="N28"/>
  <c r="O28"/>
  <c r="P28"/>
  <c r="Q28"/>
  <c r="R28"/>
  <c r="M27" l="1"/>
  <c r="N27"/>
  <c r="O27"/>
  <c r="P27"/>
  <c r="Q27"/>
  <c r="R27"/>
  <c r="M26" l="1"/>
  <c r="N26"/>
  <c r="O26"/>
  <c r="P26"/>
  <c r="Q26"/>
  <c r="R26"/>
  <c r="M25" l="1"/>
  <c r="N25"/>
  <c r="O25"/>
  <c r="P25"/>
  <c r="Q25"/>
  <c r="R25"/>
  <c r="M18" l="1"/>
  <c r="N18"/>
  <c r="O18"/>
  <c r="M17" l="1"/>
  <c r="N17"/>
  <c r="O17"/>
  <c r="M16" l="1"/>
  <c r="N16"/>
  <c r="O16"/>
  <c r="M15" l="1"/>
  <c r="N15"/>
  <c r="O15"/>
  <c r="M14" l="1"/>
  <c r="N14"/>
  <c r="O14"/>
  <c r="M13" l="1"/>
  <c r="N13"/>
  <c r="O13"/>
  <c r="P13"/>
  <c r="Q13"/>
  <c r="R13"/>
  <c r="M12" l="1"/>
  <c r="N12"/>
  <c r="O12"/>
  <c r="P12"/>
  <c r="Q12"/>
  <c r="R12"/>
  <c r="M11" l="1"/>
  <c r="N11"/>
  <c r="O11"/>
  <c r="P11"/>
  <c r="Q11"/>
  <c r="R11"/>
  <c r="M10" l="1"/>
  <c r="N10"/>
  <c r="O10"/>
  <c r="P10"/>
  <c r="Q10"/>
  <c r="R10"/>
  <c r="M9" l="1"/>
  <c r="N9"/>
  <c r="O9"/>
  <c r="P9"/>
  <c r="Q9"/>
  <c r="R9"/>
  <c r="M8" l="1"/>
  <c r="N8"/>
  <c r="O8"/>
  <c r="P8"/>
  <c r="Q8"/>
  <c r="R8"/>
  <c r="M7" l="1"/>
  <c r="N7"/>
  <c r="O7"/>
  <c r="P7"/>
  <c r="Q7"/>
  <c r="R7"/>
  <c r="M6" l="1"/>
  <c r="N6"/>
  <c r="O6"/>
  <c r="P6"/>
  <c r="Q6"/>
  <c r="R6"/>
  <c r="H5" i="12" l="1"/>
  <c r="I6"/>
  <c r="J7"/>
  <c r="H9"/>
  <c r="I10"/>
  <c r="J11"/>
  <c r="H13"/>
  <c r="I14"/>
  <c r="I16"/>
  <c r="F35"/>
  <c r="I23"/>
  <c r="J24"/>
  <c r="H26"/>
  <c r="I27"/>
  <c r="J28"/>
  <c r="H30"/>
  <c r="I31"/>
  <c r="H33"/>
  <c r="G54"/>
  <c r="J42"/>
  <c r="H44"/>
  <c r="I45"/>
  <c r="J46"/>
  <c r="H48"/>
  <c r="I49"/>
  <c r="J50"/>
  <c r="I52"/>
  <c r="H6"/>
  <c r="I7"/>
  <c r="J8"/>
  <c r="H10"/>
  <c r="I11"/>
  <c r="J12"/>
  <c r="H14"/>
  <c r="H16"/>
  <c r="H23"/>
  <c r="E35"/>
  <c r="H35" s="1"/>
  <c r="I24"/>
  <c r="J25"/>
  <c r="H27"/>
  <c r="I28"/>
  <c r="J29"/>
  <c r="H31"/>
  <c r="I32"/>
  <c r="I34"/>
  <c r="I42"/>
  <c r="F54"/>
  <c r="J43"/>
  <c r="H45"/>
  <c r="I46"/>
  <c r="J47"/>
  <c r="H49"/>
  <c r="I50"/>
  <c r="H52"/>
  <c r="J5"/>
  <c r="H7"/>
  <c r="I8"/>
  <c r="J9"/>
  <c r="H11"/>
  <c r="I12"/>
  <c r="J13"/>
  <c r="I15"/>
  <c r="I17"/>
  <c r="D35"/>
  <c r="H24"/>
  <c r="I25"/>
  <c r="J26"/>
  <c r="H28"/>
  <c r="I29"/>
  <c r="J30"/>
  <c r="H32"/>
  <c r="H34"/>
  <c r="H42"/>
  <c r="E54"/>
  <c r="H54" s="1"/>
  <c r="I43"/>
  <c r="J44"/>
  <c r="H46"/>
  <c r="I47"/>
  <c r="J48"/>
  <c r="H50"/>
  <c r="I51"/>
  <c r="I53"/>
  <c r="I5"/>
  <c r="J6"/>
  <c r="H8"/>
  <c r="I9"/>
  <c r="J10"/>
  <c r="H12"/>
  <c r="I13"/>
  <c r="H15"/>
  <c r="H17"/>
  <c r="G35"/>
  <c r="J23"/>
  <c r="H25"/>
  <c r="I26"/>
  <c r="J27"/>
  <c r="H29"/>
  <c r="I30"/>
  <c r="J31"/>
  <c r="I33"/>
  <c r="D54"/>
  <c r="H43"/>
  <c r="I44"/>
  <c r="J45"/>
  <c r="H47"/>
  <c r="I48"/>
  <c r="J49"/>
  <c r="H51"/>
  <c r="H53"/>
  <c r="B14" i="11"/>
  <c r="C14" i="10"/>
  <c r="J6" i="11" l="1"/>
  <c r="I7"/>
  <c r="C9"/>
  <c r="G9"/>
  <c r="J10"/>
  <c r="I11"/>
  <c r="H12"/>
  <c r="K13"/>
  <c r="C16"/>
  <c r="E6"/>
  <c r="H7"/>
  <c r="G8"/>
  <c r="F9"/>
  <c r="E10"/>
  <c r="D11"/>
  <c r="C12"/>
  <c r="K12"/>
  <c r="J13"/>
  <c r="G15"/>
  <c r="F16"/>
  <c r="E17"/>
  <c r="H18"/>
  <c r="G19"/>
  <c r="F20"/>
  <c r="E21"/>
  <c r="I21"/>
  <c r="C23"/>
  <c r="K23"/>
  <c r="J24"/>
  <c r="I25"/>
  <c r="H26"/>
  <c r="G27"/>
  <c r="F28"/>
  <c r="I29"/>
  <c r="C31"/>
  <c r="C6"/>
  <c r="G6"/>
  <c r="K6"/>
  <c r="F7"/>
  <c r="J7"/>
  <c r="E8"/>
  <c r="I8"/>
  <c r="D9"/>
  <c r="H9"/>
  <c r="C10"/>
  <c r="G10"/>
  <c r="K10"/>
  <c r="F11"/>
  <c r="J11"/>
  <c r="E12"/>
  <c r="I12"/>
  <c r="D13"/>
  <c r="H13"/>
  <c r="E15"/>
  <c r="I15"/>
  <c r="D16"/>
  <c r="H16"/>
  <c r="C17"/>
  <c r="G17"/>
  <c r="K17"/>
  <c r="F18"/>
  <c r="J18"/>
  <c r="E19"/>
  <c r="I19"/>
  <c r="D20"/>
  <c r="H20"/>
  <c r="C21"/>
  <c r="G21"/>
  <c r="K21"/>
  <c r="F22"/>
  <c r="J22"/>
  <c r="E23"/>
  <c r="I23"/>
  <c r="D24"/>
  <c r="H24"/>
  <c r="C25"/>
  <c r="G25"/>
  <c r="K25"/>
  <c r="F26"/>
  <c r="J26"/>
  <c r="E27"/>
  <c r="I27"/>
  <c r="D28"/>
  <c r="H28"/>
  <c r="C29"/>
  <c r="G29"/>
  <c r="K29"/>
  <c r="F30"/>
  <c r="J30"/>
  <c r="E31"/>
  <c r="I31"/>
  <c r="D32"/>
  <c r="H32"/>
  <c r="C33"/>
  <c r="G33"/>
  <c r="K33"/>
  <c r="F34"/>
  <c r="J34"/>
  <c r="E35"/>
  <c r="I35"/>
  <c r="D36"/>
  <c r="H36"/>
  <c r="C37"/>
  <c r="G37"/>
  <c r="K37"/>
  <c r="F38"/>
  <c r="J38"/>
  <c r="E39"/>
  <c r="I39"/>
  <c r="D40"/>
  <c r="H40"/>
  <c r="C41"/>
  <c r="G41"/>
  <c r="K41"/>
  <c r="F42"/>
  <c r="J42"/>
  <c r="E43"/>
  <c r="I43"/>
  <c r="D44"/>
  <c r="H44"/>
  <c r="C45"/>
  <c r="G45"/>
  <c r="K45"/>
  <c r="F46"/>
  <c r="J46"/>
  <c r="E47"/>
  <c r="I47"/>
  <c r="D48"/>
  <c r="H48"/>
  <c r="C49"/>
  <c r="G49"/>
  <c r="K49"/>
  <c r="F50"/>
  <c r="J50"/>
  <c r="E51"/>
  <c r="I51"/>
  <c r="D52"/>
  <c r="H52"/>
  <c r="C53"/>
  <c r="G53"/>
  <c r="K53"/>
  <c r="F6"/>
  <c r="H8"/>
  <c r="F10"/>
  <c r="C13"/>
  <c r="D15"/>
  <c r="G16"/>
  <c r="F17"/>
  <c r="J17"/>
  <c r="E18"/>
  <c r="I18"/>
  <c r="D19"/>
  <c r="H19"/>
  <c r="C20"/>
  <c r="G20"/>
  <c r="K20"/>
  <c r="F21"/>
  <c r="J21"/>
  <c r="E22"/>
  <c r="I22"/>
  <c r="D23"/>
  <c r="H23"/>
  <c r="C24"/>
  <c r="G24"/>
  <c r="K24"/>
  <c r="F25"/>
  <c r="J25"/>
  <c r="E26"/>
  <c r="I26"/>
  <c r="D27"/>
  <c r="H27"/>
  <c r="C28"/>
  <c r="G28"/>
  <c r="K28"/>
  <c r="F29"/>
  <c r="J29"/>
  <c r="E30"/>
  <c r="I30"/>
  <c r="D31"/>
  <c r="H31"/>
  <c r="C32"/>
  <c r="G32"/>
  <c r="K32"/>
  <c r="F33"/>
  <c r="J33"/>
  <c r="E34"/>
  <c r="I34"/>
  <c r="D35"/>
  <c r="H35"/>
  <c r="C36"/>
  <c r="G36"/>
  <c r="K36"/>
  <c r="F37"/>
  <c r="J37"/>
  <c r="E38"/>
  <c r="I38"/>
  <c r="D39"/>
  <c r="H39"/>
  <c r="C40"/>
  <c r="G40"/>
  <c r="K40"/>
  <c r="F41"/>
  <c r="J41"/>
  <c r="E42"/>
  <c r="I42"/>
  <c r="D43"/>
  <c r="H43"/>
  <c r="C44"/>
  <c r="G44"/>
  <c r="K44"/>
  <c r="F45"/>
  <c r="J45"/>
  <c r="E46"/>
  <c r="I46"/>
  <c r="D47"/>
  <c r="H47"/>
  <c r="C48"/>
  <c r="G48"/>
  <c r="K48"/>
  <c r="F49"/>
  <c r="J49"/>
  <c r="E50"/>
  <c r="I50"/>
  <c r="D51"/>
  <c r="H51"/>
  <c r="C52"/>
  <c r="G52"/>
  <c r="K52"/>
  <c r="F53"/>
  <c r="J53"/>
  <c r="I6"/>
  <c r="D18"/>
  <c r="E25"/>
  <c r="J28"/>
  <c r="D30"/>
  <c r="H30"/>
  <c r="K31"/>
  <c r="F32"/>
  <c r="J32"/>
  <c r="E33"/>
  <c r="I33"/>
  <c r="D34"/>
  <c r="H34"/>
  <c r="C35"/>
  <c r="G35"/>
  <c r="K35"/>
  <c r="F36"/>
  <c r="J36"/>
  <c r="E37"/>
  <c r="I37"/>
  <c r="D38"/>
  <c r="H38"/>
  <c r="C39"/>
  <c r="G39"/>
  <c r="K39"/>
  <c r="F40"/>
  <c r="J40"/>
  <c r="E41"/>
  <c r="I41"/>
  <c r="D42"/>
  <c r="H42"/>
  <c r="C43"/>
  <c r="G43"/>
  <c r="K43"/>
  <c r="F44"/>
  <c r="J44"/>
  <c r="E45"/>
  <c r="I45"/>
  <c r="D46"/>
  <c r="H46"/>
  <c r="C47"/>
  <c r="G47"/>
  <c r="K47"/>
  <c r="F48"/>
  <c r="J48"/>
  <c r="E49"/>
  <c r="I49"/>
  <c r="D50"/>
  <c r="H50"/>
  <c r="C51"/>
  <c r="G51"/>
  <c r="K51"/>
  <c r="F52"/>
  <c r="J52"/>
  <c r="E53"/>
  <c r="I53"/>
  <c r="E7"/>
  <c r="D8"/>
  <c r="K9"/>
  <c r="E11"/>
  <c r="D12"/>
  <c r="G13"/>
  <c r="H15"/>
  <c r="K16"/>
  <c r="D7"/>
  <c r="C8"/>
  <c r="K8"/>
  <c r="J9"/>
  <c r="I10"/>
  <c r="H11"/>
  <c r="G12"/>
  <c r="F13"/>
  <c r="C15"/>
  <c r="K15"/>
  <c r="J16"/>
  <c r="I17"/>
  <c r="C19"/>
  <c r="K19"/>
  <c r="J20"/>
  <c r="D22"/>
  <c r="H22"/>
  <c r="G23"/>
  <c r="F24"/>
  <c r="D26"/>
  <c r="C27"/>
  <c r="K27"/>
  <c r="E29"/>
  <c r="G31"/>
  <c r="D6"/>
  <c r="H6"/>
  <c r="C7"/>
  <c r="G7"/>
  <c r="K7"/>
  <c r="F8"/>
  <c r="J8"/>
  <c r="E9"/>
  <c r="I9"/>
  <c r="D10"/>
  <c r="H10"/>
  <c r="C11"/>
  <c r="G11"/>
  <c r="K11"/>
  <c r="F12"/>
  <c r="J12"/>
  <c r="E13"/>
  <c r="I13"/>
  <c r="F15"/>
  <c r="J15"/>
  <c r="E16"/>
  <c r="I16"/>
  <c r="D17"/>
  <c r="H17"/>
  <c r="C18"/>
  <c r="G18"/>
  <c r="K18"/>
  <c r="F19"/>
  <c r="J19"/>
  <c r="E20"/>
  <c r="I20"/>
  <c r="D21"/>
  <c r="H21"/>
  <c r="C22"/>
  <c r="G22"/>
  <c r="K22"/>
  <c r="F23"/>
  <c r="J23"/>
  <c r="E24"/>
  <c r="I24"/>
  <c r="D25"/>
  <c r="H25"/>
  <c r="C26"/>
  <c r="G26"/>
  <c r="K26"/>
  <c r="F27"/>
  <c r="J27"/>
  <c r="E28"/>
  <c r="I28"/>
  <c r="D29"/>
  <c r="H29"/>
  <c r="C30"/>
  <c r="G30"/>
  <c r="K30"/>
  <c r="F31"/>
  <c r="J31"/>
  <c r="E32"/>
  <c r="I32"/>
  <c r="D33"/>
  <c r="H33"/>
  <c r="C34"/>
  <c r="G34"/>
  <c r="K34"/>
  <c r="F35"/>
  <c r="J35"/>
  <c r="E36"/>
  <c r="I36"/>
  <c r="D37"/>
  <c r="H37"/>
  <c r="C38"/>
  <c r="G38"/>
  <c r="K38"/>
  <c r="F39"/>
  <c r="J39"/>
  <c r="E40"/>
  <c r="I40"/>
  <c r="D41"/>
  <c r="H41"/>
  <c r="C42"/>
  <c r="G42"/>
  <c r="K42"/>
  <c r="F43"/>
  <c r="J43"/>
  <c r="E44"/>
  <c r="I44"/>
  <c r="D45"/>
  <c r="H45"/>
  <c r="C46"/>
  <c r="G46"/>
  <c r="K46"/>
  <c r="F47"/>
  <c r="J47"/>
  <c r="E48"/>
  <c r="I48"/>
  <c r="D49"/>
  <c r="H49"/>
  <c r="C50"/>
  <c r="G50"/>
  <c r="K50"/>
  <c r="F51"/>
  <c r="J51"/>
  <c r="E52"/>
  <c r="I52"/>
  <c r="D53"/>
  <c r="H53"/>
  <c r="I35" i="12"/>
  <c r="H16" i="8" l="1"/>
  <c r="H15" l="1"/>
  <c r="G16" l="1"/>
  <c r="G15"/>
  <c r="G14"/>
  <c r="E16" l="1"/>
  <c r="E15"/>
  <c r="H14"/>
  <c r="E14"/>
  <c r="H12" l="1"/>
  <c r="H11" l="1"/>
  <c r="G12" l="1"/>
  <c r="G11"/>
  <c r="G10"/>
  <c r="E12" l="1"/>
  <c r="E11"/>
  <c r="H10"/>
  <c r="E10"/>
  <c r="H8" l="1"/>
  <c r="H7" l="1"/>
  <c r="G8" l="1"/>
  <c r="G7"/>
  <c r="G6"/>
  <c r="E8" l="1"/>
  <c r="E7"/>
  <c r="H6"/>
  <c r="E6"/>
  <c r="F4"/>
  <c r="D4"/>
  <c r="F12" i="7" l="1"/>
  <c r="G24"/>
  <c r="F24"/>
  <c r="D12"/>
  <c r="E24"/>
  <c r="E25" s="1"/>
  <c r="E12"/>
  <c r="E13" s="1"/>
  <c r="G12"/>
  <c r="G13" s="1"/>
  <c r="D24"/>
  <c r="F13" l="1"/>
  <c r="F25"/>
  <c r="C14" i="5"/>
  <c r="C13" i="3"/>
  <c r="D10" i="5" l="1"/>
  <c r="E8"/>
  <c r="D11"/>
  <c r="F6"/>
  <c r="D8"/>
  <c r="E9"/>
  <c r="F10"/>
  <c r="D12"/>
  <c r="E13"/>
  <c r="F15"/>
  <c r="D17"/>
  <c r="E18"/>
  <c r="F19"/>
  <c r="D21"/>
  <c r="E22"/>
  <c r="F23"/>
  <c r="D25"/>
  <c r="E26"/>
  <c r="F27"/>
  <c r="D29"/>
  <c r="E30"/>
  <c r="F31"/>
  <c r="D33"/>
  <c r="E34"/>
  <c r="F35"/>
  <c r="D37"/>
  <c r="E38"/>
  <c r="F39"/>
  <c r="D41"/>
  <c r="E42"/>
  <c r="F43"/>
  <c r="D45"/>
  <c r="E46"/>
  <c r="F47"/>
  <c r="D49"/>
  <c r="E50"/>
  <c r="F51"/>
  <c r="D53"/>
  <c r="D6"/>
  <c r="F8"/>
  <c r="F9"/>
  <c r="E12"/>
  <c r="E6"/>
  <c r="F7"/>
  <c r="D9"/>
  <c r="E10"/>
  <c r="F11"/>
  <c r="D13"/>
  <c r="E15"/>
  <c r="F16"/>
  <c r="D18"/>
  <c r="E19"/>
  <c r="F20"/>
  <c r="D22"/>
  <c r="E23"/>
  <c r="F24"/>
  <c r="D26"/>
  <c r="E27"/>
  <c r="F28"/>
  <c r="D30"/>
  <c r="E31"/>
  <c r="F32"/>
  <c r="D34"/>
  <c r="E35"/>
  <c r="F36"/>
  <c r="D38"/>
  <c r="E39"/>
  <c r="F40"/>
  <c r="D42"/>
  <c r="E43"/>
  <c r="F44"/>
  <c r="D46"/>
  <c r="E47"/>
  <c r="F48"/>
  <c r="D50"/>
  <c r="E51"/>
  <c r="F52"/>
  <c r="E7"/>
  <c r="E11"/>
  <c r="F12"/>
  <c r="D15"/>
  <c r="E16"/>
  <c r="F17"/>
  <c r="D19"/>
  <c r="E20"/>
  <c r="F21"/>
  <c r="D23"/>
  <c r="E24"/>
  <c r="F25"/>
  <c r="D27"/>
  <c r="E28"/>
  <c r="F29"/>
  <c r="D31"/>
  <c r="E32"/>
  <c r="F33"/>
  <c r="D35"/>
  <c r="E36"/>
  <c r="F37"/>
  <c r="D39"/>
  <c r="E40"/>
  <c r="F41"/>
  <c r="D43"/>
  <c r="E44"/>
  <c r="F45"/>
  <c r="D47"/>
  <c r="E48"/>
  <c r="F49"/>
  <c r="D51"/>
  <c r="E52"/>
  <c r="F53"/>
  <c r="D7"/>
  <c r="F13"/>
  <c r="D16"/>
  <c r="E17"/>
  <c r="F18"/>
  <c r="D20"/>
  <c r="E21"/>
  <c r="F22"/>
  <c r="D24"/>
  <c r="E25"/>
  <c r="F26"/>
  <c r="D28"/>
  <c r="E29"/>
  <c r="F30"/>
  <c r="D32"/>
  <c r="E33"/>
  <c r="F34"/>
  <c r="D36"/>
  <c r="E37"/>
  <c r="F38"/>
  <c r="D40"/>
  <c r="E41"/>
  <c r="F42"/>
  <c r="D44"/>
  <c r="E45"/>
  <c r="F46"/>
  <c r="D48"/>
  <c r="E49"/>
  <c r="F50"/>
  <c r="D52"/>
  <c r="E53"/>
  <c r="H14" i="2" l="1"/>
  <c r="H13" l="1"/>
  <c r="G14" l="1"/>
  <c r="G13"/>
  <c r="G12"/>
  <c r="E14" l="1"/>
  <c r="E13"/>
  <c r="H12"/>
  <c r="E12"/>
  <c r="F11"/>
  <c r="D11"/>
  <c r="D6" i="1"/>
</calcChain>
</file>

<file path=xl/comments1.xml><?xml version="1.0" encoding="utf-8"?>
<comments xmlns="http://schemas.openxmlformats.org/spreadsheetml/2006/main">
  <authors>
    <author>silvia</author>
  </authors>
  <commentList>
    <comment ref="E76" authorId="0">
      <text>
        <r>
          <rPr>
            <sz val="8"/>
            <color indexed="81"/>
            <rFont val="Tahoma"/>
            <family val="2"/>
          </rPr>
          <t>Los datos relativos a estas plazas son una estimación y no debe ser tomados como cifra de plazas autorizadas</t>
        </r>
      </text>
    </comment>
  </commentList>
</comments>
</file>

<file path=xl/comments2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<sst xmlns="http://schemas.openxmlformats.org/spreadsheetml/2006/main" count="3904" uniqueCount="494">
  <si>
    <t>TURISMO EN CIFRAS ADEJE</t>
  </si>
  <si>
    <t xml:space="preserve">Turismo alojado 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</si>
  <si>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</si>
  <si>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</si>
  <si>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</si>
  <si>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</si>
  <si>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</si>
  <si>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</si>
  <si>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</si>
  <si>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</si>
  <si>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</si>
  <si>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</si>
  <si>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</si>
  <si>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</si>
  <si>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</si>
  <si>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</si>
  <si>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</si>
  <si>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</si>
  <si>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</si>
  <si>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</si>
  <si>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</si>
  <si>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</si>
  <si>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</si>
  <si>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</si>
  <si>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</si>
  <si>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</si>
  <si>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</si>
  <si>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</si>
  <si>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</si>
  <si>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</si>
  <si>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</si>
  <si>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</si>
  <si>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</si>
  <si>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</si>
  <si>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</si>
  <si>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</si>
  <si>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</si>
  <si>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</si>
  <si>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</si>
  <si>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</si>
  <si>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>Municipios turísticos</t>
  </si>
  <si>
    <t>Alojados por municipio y tipología acumulado año en curso</t>
  </si>
  <si>
    <t>Alojados por municipio y categoría acumulado año en curso</t>
  </si>
  <si>
    <t>Pernoctaciones por municipio y tipología acumulado año en curso</t>
  </si>
  <si>
    <t>Pernoctaciones por municipio y categoría acumulado año en curso</t>
  </si>
  <si>
    <t>Indices de ocupación por municipio y tipología acumulado año en curso</t>
  </si>
  <si>
    <t>Indices de ocupación por municipio y categoría acumulado año en curso</t>
  </si>
  <si>
    <t>Estancia media por municipio y tipología acumulado año en curso</t>
  </si>
  <si>
    <t>Estancia media por municipio y categoría acumulado año en curso</t>
  </si>
  <si>
    <t>Alojados por nacionalidad y municipio acumulado año en curso</t>
  </si>
  <si>
    <t>Evolución de turistas alojados por nacionalidad y municipio acumulado año en curso</t>
  </si>
  <si>
    <t>Distribución por nacionalidad según municipio acumulado año en curso</t>
  </si>
  <si>
    <t>Plazas alojativas estimadas</t>
  </si>
  <si>
    <t>Zona turística y tipología de establecimiento</t>
  </si>
  <si>
    <t>Tipología y categoría de establecimiento</t>
  </si>
  <si>
    <t>Plazas alojativas autorizadas</t>
  </si>
  <si>
    <t>Tipología del establecimiento - municipios</t>
  </si>
  <si>
    <t xml:space="preserve">Distribución por tipología de establecimiento - municipios </t>
  </si>
  <si>
    <t>Distribución según tipología y categoría alojativa</t>
  </si>
  <si>
    <t xml:space="preserve">Turismo de Tenerife </t>
  </si>
  <si>
    <t>TURISMO ALOJADO EN ADEJE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</si>
  <si>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</si>
  <si>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</si>
  <si>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</si>
  <si>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</si>
  <si>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</si>
  <si>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</si>
  <si>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</si>
  <si>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ADEJE POR TIPOLOGÍA DE ESTABLECIMIENTO</t>
  </si>
  <si>
    <t>Hotelero</t>
  </si>
  <si>
    <t xml:space="preserve"> Extrahoteleros</t>
  </si>
  <si>
    <t xml:space="preserve"> TOTAL GENERAL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</si>
  <si>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</si>
  <si>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</si>
  <si>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</si>
  <si>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</si>
  <si>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</si>
  <si>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</si>
  <si>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</si>
  <si>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</si>
  <si>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</si>
  <si>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</si>
  <si>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</si>
  <si>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</si>
  <si>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</si>
  <si>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
ELABORACIÓN: Turismo de Tenerife.</t>
  </si>
  <si>
    <t>Tabla</t>
  </si>
  <si>
    <t>TURISTAS  ALOJADOS EN ADEJE POR TIPOLOGÍA DE ESTABLECIMIENTO
VARIACIONES INTERANUALES</t>
  </si>
  <si>
    <t xml:space="preserve">Hotelero </t>
  </si>
  <si>
    <t>TURISTAS ALOJADOS EN ADEJE SEGÚN TIPOLOGÍA DEL ESTABLECIMIENTO</t>
  </si>
  <si>
    <t xml:space="preserve"> HOTELERO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</si>
  <si>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</si>
  <si>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</si>
  <si>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</si>
  <si>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</si>
  <si>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</si>
  <si>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</si>
  <si>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</si>
  <si>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</si>
  <si>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</si>
  <si>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</si>
  <si>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</si>
  <si>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</si>
  <si>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</si>
  <si>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</si>
  <si>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ADEJE EN LA TEMPORADA DE INVIERNO</t>
  </si>
  <si>
    <t>Inv. 06/07</t>
  </si>
  <si>
    <t>Inv. 07/08</t>
  </si>
  <si>
    <t>Inv. 08/09</t>
  </si>
  <si>
    <t>Inv. 09/10</t>
  </si>
  <si>
    <t>Temporada invierno</t>
  </si>
  <si>
    <t>FUENTE: STDE Cabildo Insular de Tenerife.  ELABORACIÓN: Turismo de Tenerife.</t>
  </si>
  <si>
    <t>EVOLUCIÓN MENSUAL DE TURISTAS  ALOJADOS EN ADEJE EN LA TEMPORADA DE VERANO</t>
  </si>
  <si>
    <t>Temporada Verano</t>
  </si>
  <si>
    <t>TURISMO ALOJADO POR ZONAS TURÍSTICAS Y TIPOLOGÍA DE ESTABLECIMIENTO</t>
  </si>
  <si>
    <t>ZONAS</t>
  </si>
  <si>
    <t>TOTAL TENERIFE</t>
  </si>
  <si>
    <t>ZONA SUR</t>
  </si>
  <si>
    <t>ADEJE</t>
  </si>
  <si>
    <t xml:space="preserve">FUENTE: STDE Cabildo Insular de Tenerife. ELABORACIÓN: Turismo de Tenerife </t>
  </si>
  <si>
    <t xml:space="preserve">TURISTAS ALOJADOS EN TENERIFE POR ZONAS Y TIPOLOGÍA </t>
  </si>
  <si>
    <t>Zona Sur</t>
  </si>
  <si>
    <t>TOTAL</t>
  </si>
  <si>
    <t xml:space="preserve">Hotel </t>
  </si>
  <si>
    <t>Extrahotelero</t>
  </si>
  <si>
    <t xml:space="preserve"> Hotel</t>
  </si>
  <si>
    <t xml:space="preserve">VARIACIONES INTERANUALES DE LOS TURISTAS ALOJADOS EN TENERIFE POR ZONAS Y TIPOLOGÍA </t>
  </si>
  <si>
    <t>TURISTAS  ALOJADOS EN ADEJE</t>
  </si>
  <si>
    <t>Var. 08/07</t>
  </si>
  <si>
    <t>Var. 09/08</t>
  </si>
  <si>
    <t>Var. 10/09</t>
  </si>
  <si>
    <t>Total general</t>
  </si>
  <si>
    <t>TURISTAS  ALOJADOS EN LA ZONA SUR</t>
  </si>
  <si>
    <t>TURISTAS  ALOJADOS EN TENERIFE</t>
  </si>
  <si>
    <t>2009/2008</t>
  </si>
  <si>
    <t>2010/2009</t>
  </si>
  <si>
    <t>Total</t>
  </si>
  <si>
    <t>var. interanual hotelero</t>
  </si>
  <si>
    <t>Var. inter. extrahotelero</t>
  </si>
  <si>
    <t>Var. inter. total</t>
  </si>
  <si>
    <t xml:space="preserve">EVOLUCIÓN DEL TURISMO  ALOJADO EN ADEJE POR CATEGORÍA </t>
  </si>
  <si>
    <t xml:space="preserve"> 1 * y 2 *</t>
  </si>
  <si>
    <t xml:space="preserve"> 3 *</t>
  </si>
  <si>
    <t xml:space="preserve"> 4 *</t>
  </si>
  <si>
    <t xml:space="preserve"> 5 *</t>
  </si>
  <si>
    <t>Extrahoteleros</t>
  </si>
  <si>
    <t>Gráfica 1</t>
  </si>
  <si>
    <t>Gráfica 2</t>
  </si>
  <si>
    <t xml:space="preserve">VARIACIÓN INTERANUAL DEL TURISMO ALOJADO EN ADEJE POR CATEGORÍA 
VARIACIONES INTERANUALES </t>
  </si>
  <si>
    <t xml:space="preserve"> TOTAL HOTELERO</t>
  </si>
  <si>
    <t xml:space="preserve">TURISTAS ALOJADOS EN ADEJE POR CATEGORÍA </t>
  </si>
  <si>
    <t>MES</t>
  </si>
  <si>
    <t xml:space="preserve"> 1* y 2 *</t>
  </si>
  <si>
    <t>EVOLUCIÓN MENSUAL DEL TURISMO ALOJADO EN ADEJE</t>
  </si>
  <si>
    <t>EVOLUCIÓN MENSUAL DE LOS TURISTAS ALOJADOS EN ADEJE
TOTAL TURISTAS</t>
  </si>
  <si>
    <t>var. 09/08</t>
  </si>
  <si>
    <t>var. 10/09</t>
  </si>
  <si>
    <t>FUENTE: STDE del Cabildo Insular de Tenerife. 
ELABORACIÓN: Turismo de Tenerife</t>
  </si>
  <si>
    <t>EVOLUCIÓN MENSUAL DE LOS TURISTAS ALOJADOS EN ADEJE
REINO UNIDO</t>
  </si>
  <si>
    <t>EVOLUCIÓN MENSUAL DE LOS TURISTAS ALOJADOS EN ADEJE
ESPAÑA</t>
  </si>
  <si>
    <t>EVOLUCIÓN MENSUAL DE LOS TURISTAS ALOJADOS EN ADEJE
ALEMANIA</t>
  </si>
  <si>
    <t>EVOLUCIÓN MENSUAL DE LOS TURISTAS ALOJADOS EN ADEJE
DINAMARCA</t>
  </si>
  <si>
    <t>EVOLUCIÓN MENSUAL DE LOS TURISTAS ALOJADOS EN ADEJE
FINLANDIA</t>
  </si>
  <si>
    <t>EVOLUCIÓN MENSUAL DE LOS TURISTAS ALOJADOS EN ADEJE
NORUEGA</t>
  </si>
  <si>
    <t>EVOLUCIÓN MENSUAL DE LOS TURISTAS ALOJADOS EN ADEJE
SUECIA</t>
  </si>
  <si>
    <t>EVOLUCIÓN MENSUAL DE LOS TURISTAS ALOJADOS EN ADEJE
FRANCIA</t>
  </si>
  <si>
    <t>EVOLUCIÓN MENSUAL DE LOS TURISTAS ALOJADOS EN ADEJE
HOLANDA</t>
  </si>
  <si>
    <t>EVOLUCIÓN MENSUAL DE LOS TURISTAS ALOJADOS EN ADEJE
BÉLGICA</t>
  </si>
  <si>
    <t>EVOLUCIÓN MENSUAL DE LOS TURISTAS ALOJADOS EN ADEJE
ITALIA</t>
  </si>
  <si>
    <t>EVOLUCIÓN MENSUAL DE LOS TURISTAS ALOJADOS EN ADEJE
RUSIA</t>
  </si>
  <si>
    <t>EVOLUCIÓN MENSUAL DE LOS TURISTAS ALOJADOS EN ADEJE
OTROS PAISES DEL ESTE</t>
  </si>
  <si>
    <t>EVOLUCIÓN MENSUAL DE LOS TURISTAS ALOJADOS EN ADEJE
IRLANDA</t>
  </si>
  <si>
    <t>EVOLUCIÓN MENSUAL DE LOS TURISTAS ALOJADOS EN ADEJE
SUIZA</t>
  </si>
  <si>
    <t xml:space="preserve">EVOLUCIÓN MENSUAL DE TURISTAS ALOJADOS EN ADEJE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</si>
  <si>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</si>
  <si>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</si>
  <si>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</si>
  <si>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</si>
  <si>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</si>
  <si>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</si>
  <si>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</si>
  <si>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</si>
  <si>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</si>
  <si>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</si>
  <si>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</si>
  <si>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</si>
  <si>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</si>
  <si>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</si>
  <si>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</si>
  <si>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</si>
  <si>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</si>
  <si>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</si>
  <si>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</si>
  <si>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</si>
  <si>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</si>
  <si>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</si>
  <si>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</si>
  <si>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</si>
  <si>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ADEJE SEGÚN NACIONALIDAD</t>
  </si>
  <si>
    <t>cuota I semestre 2010</t>
  </si>
  <si>
    <t>FUENTE: STDE Cabildo Insular de Tenerife.
ELABORACIÓN: Turismo de Tenerife</t>
  </si>
  <si>
    <t>DISTRIBUCIÓN DEL TURISMO ALOJADO EN ESTABLECIMIENTOS TURÍSTICOS DE ADEJE SEGÚN NACIONALIDAD</t>
  </si>
  <si>
    <t xml:space="preserve">FUENTE: STDE Cabildo Insular de Tenerife.
ELABORACIÓN: Turismo de Tenerife </t>
  </si>
  <si>
    <t>TURISTAS ALOJADOS EN ADEJE POR NACIONALIDADES SEGÚN TIPOLOGÍA Y CATEGORÍA DEL ESTABLECIMIENTO</t>
  </si>
  <si>
    <t>ESTABLECIMIENTOS HOTELEROS</t>
  </si>
  <si>
    <t>TOTAL EXTRAHOTELERO</t>
  </si>
  <si>
    <t>TOTAL HOTELERO</t>
  </si>
  <si>
    <t>Hoteles 5 *</t>
  </si>
  <si>
    <t>Hoteles 4 *</t>
  </si>
  <si>
    <t>Hoteles 3 *</t>
  </si>
  <si>
    <t xml:space="preserve">Hoteles 1* y 2 * </t>
  </si>
  <si>
    <t>EVOLUCIÓN DEL NÚMERO DE TURISTAS ALOJADOS EN ADEJE POR NACIONALIDADES SEGÚN TIPOLOGÍA Y CATEGORÍA DEL ESTABLECIMIENTO</t>
  </si>
  <si>
    <t xml:space="preserve">DISTRIBUCIÓN DE TURISTAS ALOJADOS EN ADEJE POR TIPOLOGÍA Y CATEGORÍA DEL ESTABLECIMIENTO SEGÚN NACIONALIDADES </t>
  </si>
  <si>
    <t>DISTRIBUCIÓN DE TURISTAS ALOJADOS EN ADEJE POR NACIONALIDADES SEGÚN TIPOLOGÍA Y CATEGORÍA</t>
  </si>
  <si>
    <t xml:space="preserve">CUOTA POR NACIONALIDAD DE TURISTAS ALOJADOS EN ESTABLECIMIENTOS TURÍSTICOS DE ADEJE SOBRE TOTAL DE ALOJADOS </t>
  </si>
  <si>
    <t xml:space="preserve">EVOLUCIÓN MENSUAL DE TURISTAS  ALOJADOS EN ADEJE </t>
  </si>
  <si>
    <t>alojados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</si>
  <si>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</si>
  <si>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</si>
  <si>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</si>
  <si>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</si>
  <si>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</si>
  <si>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</si>
  <si>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</si>
  <si>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</si>
  <si>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</si>
  <si>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</si>
  <si>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</si>
  <si>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</si>
  <si>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</si>
  <si>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</si>
  <si>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</si>
  <si>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-</t>
  </si>
  <si>
    <t>FUENTE: STDE Cabildo Insular de Tenerife. 
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</si>
  <si>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</si>
  <si>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</si>
  <si>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ADEJE POR CATEGORÍA </t>
  </si>
  <si>
    <t xml:space="preserve">VARIACIÓN INTERANUAL DE PERNOCTACIONES POR TURISTAS EN ADEJE EN TENERIFE POR CATEGORÍA </t>
  </si>
  <si>
    <t>PERNOCTACIONES POR LOS TURISTAS EN ADEJE SEGÚN TIPOLOGÍA DE ESTABLECIMIENTO</t>
  </si>
  <si>
    <t>PERNOCTACIONES</t>
  </si>
  <si>
    <t>Pernoctaciones Totales</t>
  </si>
  <si>
    <t>Pernoctaciones Hoteleras</t>
  </si>
  <si>
    <t>Pernoctaciones Extrahoteleras</t>
  </si>
  <si>
    <t>PERNOCTACIONES EN ADEJE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</si>
  <si>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</si>
  <si>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</si>
  <si>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</si>
  <si>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</si>
  <si>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</si>
  <si>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</si>
  <si>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</si>
  <si>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</si>
  <si>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</si>
  <si>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</si>
  <si>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</si>
  <si>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>EVOLUCIÓN  DE PERNOCTACIONES EN ADEJE</t>
  </si>
  <si>
    <t>pernoctaciones</t>
  </si>
  <si>
    <t>INDICE DE OCUPACIÓN SEGÚN ZONAS Y TIPOLOGÍA  (%)</t>
  </si>
  <si>
    <t>VARIACIÓN INTERANUAL DE INDICE DE OCUPACIÓN SEGÚN ZONAS Y TIPOLOGÍA  (%)</t>
  </si>
  <si>
    <t>INDICE DE OCUPACIÓN EN LOS ESTABLECIMIENTOS ALOJATIVOS DE ADEJE POR CATEGORÍA (%)</t>
  </si>
  <si>
    <t>1* y  2 *</t>
  </si>
  <si>
    <t>VARIACIÓN INTERANUAL DE INDICE DE OCUPACIÓN EN LOS ESTABLECIMIENTOS ALOJATIVOS DE ADEJE POR CATEGORÍA (%)</t>
  </si>
  <si>
    <t>1 * y  2 *</t>
  </si>
  <si>
    <t>ÍNDICES DE OCUPACIÓN EN LOS ESTABLECIMIENTOS ALOJATIVOS DE ADEJE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</si>
  <si>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</si>
  <si>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</si>
  <si>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</si>
  <si>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</si>
  <si>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</si>
  <si>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</si>
  <si>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TENERIFE</t>
  </si>
  <si>
    <t>SUR</t>
  </si>
  <si>
    <t>ÍNDICES DE OCUPACIÓN EN LOS ESTABLECIMIENTOS ALOJATIVOS DE ADEJE SEGÚN TIPOLOGÍA Y CATEGORÍA DE ESTABLECIMIENTO (%)</t>
  </si>
  <si>
    <t>EVOLUCIÓN  DE INDICES DE OCUPACIÓN EN ESTABLECIMIENTOS ALOJATIVOS DE ADEJE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</si>
  <si>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</si>
  <si>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</si>
  <si>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</si>
  <si>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ADEJE POR CATEGORÍA </t>
  </si>
  <si>
    <t xml:space="preserve">DIFERENCIA INTERANUAL DE LA ESTANCIA MEDIA DE LOS TURISTAS ALOJADOS EN ADEJE POR CATEGORÍA </t>
  </si>
  <si>
    <t>ESTANCIAS MEDIAS DE LOS TURISTAS ALOJADOS EN ADEJE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</si>
  <si>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</si>
  <si>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</si>
  <si>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</si>
  <si>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</si>
  <si>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</si>
  <si>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FUENTE: STDE Cabildo Insular de Tenerife.  ELABORACIÓN: Turismo de Tenerife</t>
  </si>
  <si>
    <t>ESTANCIAS MEDIAS DE LOS TURISTAS ALOJADOS EN ADEJE SEGÚN TIPOLOGÍA Y CATEGORÍA DE ESTABLECIMIENTO</t>
  </si>
  <si>
    <t>FUENTE: STDE Cabildo Insular de Tenerife. ELABORACIÓN:Turismo de Tenerife</t>
  </si>
  <si>
    <t>EVOLUCIÓN  DE LA ESTANCIA MEDIA  DE LOS TURISTAS ALOJADOS EN ADEJE</t>
  </si>
  <si>
    <t>Estancia media</t>
  </si>
  <si>
    <t>ALOJADOS POR MUNICIPIO TURÍSTICO Y TIPOLOGÍA DE ESTABLECIMIENTO</t>
  </si>
  <si>
    <t>Alojados Totales</t>
  </si>
  <si>
    <t>Alojados Hoteleros</t>
  </si>
  <si>
    <t>Alojados Extrahoteleros</t>
  </si>
  <si>
    <t>ARONA</t>
  </si>
  <si>
    <t>PUERTO DE LA CRUZ</t>
  </si>
  <si>
    <t>SANTA CRUZ</t>
  </si>
  <si>
    <t>TURISMO ALOJADO EN ADEJE SEGÚN TIPOLOGÍA Y CATEGORÍA DE ESTABLECIMIENTO</t>
  </si>
  <si>
    <t>TURISMO ALOJADO EN ARONA SEGÚN TIPOLOGÍA Y CATEGORÍA DE ESTABLECIMIENTO</t>
  </si>
  <si>
    <t>TURISMO ALOJADO EN PUERTO DE LA CRUZ SEGÚN TIPOLOGÍA Y CATEGORÍA DE ESTABLECIMIENTO</t>
  </si>
  <si>
    <t>TURISMO ALOJADO EN SANTA CRUZ SEGÚN TIPOLOGÍA Y CATEGORÍA DE ESTABLECIMIENTO</t>
  </si>
  <si>
    <t>4* y 5*</t>
  </si>
  <si>
    <t>2*</t>
  </si>
  <si>
    <t>1*</t>
  </si>
  <si>
    <t>TURISMO ALOJADO EN TENERIFE SEGÚN TIPOLOGÍA Y CATEGORÍA DE ESTABLECIMIENTO</t>
  </si>
  <si>
    <t>TURISMO ALOJADO EN TENERIFE  Y ADEJE SEGÚN TIPOLOGÍA Y CATEGORÍA DE ESTABLECIMIENTO</t>
  </si>
  <si>
    <t>PERNOCTACIONES POR MUNICIPIO TURÍSTICO Y TIPOLOGÍA DE ESTABLECIMIENTO</t>
  </si>
  <si>
    <t>PERNOCTACIONES EN ARONA SEGÚN TIPOLOGÍA Y CATEGORÍA DE ESTABLECIMIENTO</t>
  </si>
  <si>
    <t>Total Pernoctaciones</t>
  </si>
  <si>
    <t>PERNOCTACIONES EN PUERTO DE LA CRUZ SEGÚN TIPOLOGÍA Y CATEGORÍA DE ESTABLECIMIENTO</t>
  </si>
  <si>
    <t>PERNOCTACIONES EN SANTA CRUZ SEGÚN TIPOLOGÍA Y CATEGORÍA DE ESTABLECIMIENTO</t>
  </si>
  <si>
    <t>PERNOCTACIONES EN TENERIFE SEGÚN TIPOLOGÍA Y CATEGORÍA DE ESTABLECIMIENTO</t>
  </si>
  <si>
    <t>PERNOCTACIONES EN TENERIFE  Y ARONA SEGÚN TIPOLOGÍA Y CATEGORÍA DE ESTABLECIMIENTO</t>
  </si>
  <si>
    <t>ÍNDICES DE OCUPACIÓN POR MUNICIPIO TURÍSTICO Y TIPOLOGÍA DE ESTABLECIMIENTO (%)</t>
  </si>
  <si>
    <t>INDICES DE OCUPACIÓN EN ALOJAMIENTO DE ADEJE SEGÚN TIPOLOGÍA Y CATEGORÍA DE ESTABLECIMIENTO</t>
  </si>
  <si>
    <t>INDICES DE OCUPACIÓN EN ALOJAMIENTO DE ARONA SEGÚN TIPOLOGÍA Y CATEGORÍA DE ESTABLECIMIENTO</t>
  </si>
  <si>
    <t>Indice de ocupación total</t>
  </si>
  <si>
    <t>INDICES DE OCUPACIÓN EN ALOJAMIENTO DE PUERTO DE LA CRUZ SEGÚN TIPOLOGÍA Y CATEGORÍA DE ESTABLECIMIENTO</t>
  </si>
  <si>
    <t>INDICES DE OCUPACIÓN EN ALOJAMIENTO DE SANTA CRUZ SEGÚN TIPOLOGÍA Y CATEGORÍA DE ESTABLECIMIENTO</t>
  </si>
  <si>
    <t>INDICES DE OCUPACIÓN EN ALOJAMIENTO DE TENERIFE SEGÚN TIPOLOGÍA Y CATEGORÍA DE ESTABLECIMIENTO</t>
  </si>
  <si>
    <t xml:space="preserve">INDICES DE OCUPACIÓN EN ALOJAMIENTO DE TENERIFE Y ADEJE SEGÚN TIPOLOGÍA Y CATEGORÍA DE ESTABLECIMIENTO
</t>
  </si>
  <si>
    <t xml:space="preserve">acumulado julio 2010 </t>
  </si>
  <si>
    <t>ESTANCIAS MEDIAS POR MUNICIPIO TURÍSTICO Y TIPOLOGÍA DE ESTABLECIMIENTO</t>
  </si>
  <si>
    <t>ESTANCIA MEDIA DE LOS TURISTAS ALOJADOS EN ADEJE SEGÚN TIPOLOGÍA Y CATEGORÍA DE ESTABLECIMIENTO</t>
  </si>
  <si>
    <t>ESTANCIA MEDIA DE LOS TURISTAS ALOJADOS EN  ARONA SEGÚN TIPOLOGÍA Y CATEGORÍA DE ESTABLECIMIENTO</t>
  </si>
  <si>
    <t>diferencia interanual</t>
  </si>
  <si>
    <t>Estancia media total</t>
  </si>
  <si>
    <t>ESTANCIA MEDIA DE LOS TURISTAS ALOJADOS EN  PUERTO DE LA CRUZ SEGÚN TIPOLOGÍA Y CATEGORÍA DE ESTABLECIMIENTO</t>
  </si>
  <si>
    <t>ESTANCIA MEDIA DE LOS TURISTAS ALOJADOS EN  SANTA CRUZ SEGÚN TIPOLOGÍA Y CATEGORÍA DE ESTABLECIMIENTO</t>
  </si>
  <si>
    <t>ESTANCIA MEDIA DE LOS TURISTAS ALOJADOS EN TENERIFE SEGÚN TIPOLOGÍA Y CATEGORÍA DE ESTABLECIMIENTO</t>
  </si>
  <si>
    <t>ESTANCIA MEDIA DE LOS TURISTAS ALOJADOS EN TENERIFE Y ADEJE SEGÚN TIPOLOGÍA Y CATEGORÍA DE ESTABLECIMIENTO</t>
  </si>
  <si>
    <t>TURISTAS ALOJADOS POR NACIONALIDADES SEGÚN MUNICIPIO TURÍSTICO</t>
  </si>
  <si>
    <t xml:space="preserve">ADEJE </t>
  </si>
  <si>
    <t>Total turismo extranjero</t>
  </si>
  <si>
    <t>EVOLUCIÓN DEL NÚMERO TURISTAS ALOJADOS POR NACIONALIDADES SEGÚN MUNICIPIO TURÍSTICO</t>
  </si>
  <si>
    <t>DISTRIBUCIÓN DE TURISTAS ALOJADOS POR NACIONALIDADES SEGÚN ZONAS TURÍSTICAS</t>
  </si>
  <si>
    <t xml:space="preserve">FUENTE: STDE Cabildo Insular de Tenerife. 
ELABORACIÓN: Turismo de Tenerife </t>
  </si>
  <si>
    <t>PLAZAS ALOJATIVAS ESTIMADAS SEGÚN ZONAS TURÍSTICAS Y TIPOLOGÍAS (*)</t>
  </si>
  <si>
    <t>%/s total zona</t>
  </si>
  <si>
    <t>TOTAL ZONAS</t>
  </si>
  <si>
    <t>Total plazas</t>
  </si>
  <si>
    <t>Hoteleras</t>
  </si>
  <si>
    <t>Extrahoteleras</t>
  </si>
  <si>
    <t>ZONA 1</t>
  </si>
  <si>
    <t>ZONA 2</t>
  </si>
  <si>
    <t>ZONA 3</t>
  </si>
  <si>
    <t>ZONA 4</t>
  </si>
  <si>
    <t>*Los Datos relativos a plazas son una estimación y no debe ser tomada como cifra de plazas autorizadas.
ZONA 1: S/C de Tenerife. ZONA 2: La Laguna, Bajamar, Punta del Hidalgo, Tacoronte
ZONA 3: Puerto de La Cruz y Resto del Norte. ZONA 4: Sur
FUENTE: STDE Cabildo Insular de Tenerife. ELABORACIÓN: Turismo de Tenerife</t>
  </si>
  <si>
    <t>PLAZAS ALOJATIVAS ESTIMADAS EN ADEJE SEGÚN TIPOLOGÍA Y CATEGORÍA (*)</t>
  </si>
  <si>
    <t>PLAZAS ALOJATIVAS ESTIMADAS  EN ADEJE SEGÚN TIPOLOGÍA Y CATEGORÍA (*)</t>
  </si>
  <si>
    <t>TOTAL PLAZAS</t>
  </si>
  <si>
    <t>HOTELERAS</t>
  </si>
  <si>
    <t>5 estrellas</t>
  </si>
  <si>
    <t>4 estrellas</t>
  </si>
  <si>
    <t>3 estrellas</t>
  </si>
  <si>
    <t>1 Y 2 estrellas</t>
  </si>
  <si>
    <t>EXTRAHOTELERAS</t>
  </si>
  <si>
    <t>*Los Datos relativos a plazas son una estimación y no debe ser tomada como cifra de plazas autorizadas.
FUENTE: STDE Cabildo Insular de Tenerife. ELABORACIÓN: Turismo de Tenerife</t>
  </si>
  <si>
    <t>PLAZAS ALOJATIVAS ESTIMADAS EN ARONA SEGÚN TIPOLOGÍA Y CATEGORÍA (*)</t>
  </si>
  <si>
    <t>PLAZAS ALOJATIVAS ESTIMADAS  EN ARONA SEGÚN TIPOLOGÍA Y CATEGORÍA (*)</t>
  </si>
  <si>
    <t>PLAZAS ALOJATIVAS ESTIMADAS EN PUERTO DE LA CRUZ SEGÚN TIPOLOGÍA Y CATEGORÍA (*)</t>
  </si>
  <si>
    <t>4 y 5 estrellas</t>
  </si>
  <si>
    <t>PLAZAS ALOJATIVAS ESTIMADAS EN SANTA CRUZ SEGÚN TIPOLOGÍA Y CATEGORÍA (*)</t>
  </si>
  <si>
    <t>2 estrellas</t>
  </si>
  <si>
    <t>1 estrellas</t>
  </si>
  <si>
    <t>PLAZAS ALOJATIVAS ESTIMADAS EN TENERIFE SEGÚN TIPOLOGÍA Y CATEGORÍA (*)</t>
  </si>
  <si>
    <t>1 estrella</t>
  </si>
  <si>
    <t>PLAZAS ALOJATIVAS ESTIMADAS EN TENERIFE Y ADEJE SEGÚN TIPOLOGÍA Y CATEGORÍA (*)
II SEMESTRE 2010</t>
  </si>
  <si>
    <t>PLAZAS TURISTICAS AUTORIZADAS* SEGÚN TIPOLOGÍA DEL ESTABLECIMIENTO.
Municipios e Isla</t>
  </si>
  <si>
    <t>Municipio</t>
  </si>
  <si>
    <t>HOTELEROS</t>
  </si>
  <si>
    <t>EXTRAHOTELEROS</t>
  </si>
  <si>
    <t>HOTELES RURALES</t>
  </si>
  <si>
    <t>CASAS RURALES</t>
  </si>
  <si>
    <t>ARAFO</t>
  </si>
  <si>
    <t>ARICO</t>
  </si>
  <si>
    <t>BUENAVISTA DEL NORTE</t>
  </si>
  <si>
    <t>CANDELARIA</t>
  </si>
  <si>
    <t>FASNIA</t>
  </si>
  <si>
    <t>GARACHICO</t>
  </si>
  <si>
    <t>GRANADILLA DE ABONA</t>
  </si>
  <si>
    <t>GUANCHA (LA)</t>
  </si>
  <si>
    <t>GUIA DE ISORA</t>
  </si>
  <si>
    <t>GUIMAR</t>
  </si>
  <si>
    <t>ICOD DE LOS VINOS</t>
  </si>
  <si>
    <t>LAGUNA (LA)</t>
  </si>
  <si>
    <t>MATANZA DE ACENTEJO (LA)</t>
  </si>
  <si>
    <t>OROTAVA (LA)</t>
  </si>
  <si>
    <t>REALEJOS (LOS)</t>
  </si>
  <si>
    <t>ROSARIO (EL)</t>
  </si>
  <si>
    <t>SAN JUAN DE LA RAMBLA</t>
  </si>
  <si>
    <t>SAN MIGUEL DE ABONA</t>
  </si>
  <si>
    <t>SANTA CRUZ DE TENERIFE</t>
  </si>
  <si>
    <t>SANTA URSULA</t>
  </si>
  <si>
    <t>SANTIAGO DEL TEIDE</t>
  </si>
  <si>
    <t>SAUZAL (EL)</t>
  </si>
  <si>
    <t>SILOS (LOS)</t>
  </si>
  <si>
    <t>TACORONTE</t>
  </si>
  <si>
    <t>TANQUE (EL)</t>
  </si>
  <si>
    <t>TEGUESTE</t>
  </si>
  <si>
    <t>VICTORIA DE ACENTEJO (LA)</t>
  </si>
  <si>
    <t>VILAFLOR</t>
  </si>
  <si>
    <t>Total Tenerife</t>
  </si>
  <si>
    <t xml:space="preserve">FUENTE: Policía Turística. Cabildo Insular de Tenerife. ELABORACIÓN: Turismo de Tenerife </t>
  </si>
  <si>
    <t>PLAZAS TURÍSTICAS AUTORIZADAS* SEGÚN TIPOLOGÍA  DEL ESTABLECIMIENTO. 
Distribución por Municipios</t>
  </si>
  <si>
    <t>Total Plazas</t>
  </si>
  <si>
    <t>Hoteleros</t>
  </si>
  <si>
    <t>Hoteles Rurales</t>
  </si>
  <si>
    <t>Casas Rurales</t>
  </si>
  <si>
    <t>cuota s/total insular</t>
  </si>
  <si>
    <t>Adeje</t>
  </si>
  <si>
    <t>Arafo</t>
  </si>
  <si>
    <t>Arico</t>
  </si>
  <si>
    <t>Arona</t>
  </si>
  <si>
    <t>Buenavista del Norte</t>
  </si>
  <si>
    <t>Candelaria</t>
  </si>
  <si>
    <t>Fasnia</t>
  </si>
  <si>
    <t>Garachico</t>
  </si>
  <si>
    <t>Granadilla de Abona</t>
  </si>
  <si>
    <t>Guancha (La)</t>
  </si>
  <si>
    <t>Guía de Isora</t>
  </si>
  <si>
    <t>Güímar</t>
  </si>
  <si>
    <t>Icod de los Vinos</t>
  </si>
  <si>
    <t>Laguna (La)</t>
  </si>
  <si>
    <t>Matanza de Acentejo (La)</t>
  </si>
  <si>
    <t>Orotava (La)</t>
  </si>
  <si>
    <t>Puerto de la Cruz</t>
  </si>
  <si>
    <t>Realejos (Los)</t>
  </si>
  <si>
    <t>Rosario (El)</t>
  </si>
  <si>
    <t>San Juan de la Rambla</t>
  </si>
  <si>
    <t>San Miguel de Abona</t>
  </si>
  <si>
    <t>Santa Cruz De Tenerife</t>
  </si>
  <si>
    <t>Santa Ursula</t>
  </si>
  <si>
    <t>Santiago del Teide</t>
  </si>
  <si>
    <t>Sauzal (El)</t>
  </si>
  <si>
    <t>Silos (Los)</t>
  </si>
  <si>
    <t>Tacoronte</t>
  </si>
  <si>
    <t>Tanque (El)</t>
  </si>
  <si>
    <t>Tegueste</t>
  </si>
  <si>
    <t>Victoria de Acentejo (La)</t>
  </si>
  <si>
    <t>Vilaflor</t>
  </si>
  <si>
    <t>Total Isla</t>
  </si>
  <si>
    <t xml:space="preserve">(*) Plazas Autorizadas conforme a Policía Turística.
FUENTE: Policía Turística. Cabildo Insular de Tenerife. ELABORACIÓN: Turismo de Tenerife </t>
  </si>
  <si>
    <t xml:space="preserve"> </t>
  </si>
  <si>
    <t xml:space="preserve">DISTRIBUCIÓN DE LAS PLAZAS TURÍSTICAS AUTORIZADAS EN ADEJE SEGÚN TIPOLOGÍA Y CATEGORÍA </t>
  </si>
  <si>
    <t xml:space="preserve">DISTRIBUCIÓN DE LAS PLAZAS TURÍSTICAS AUTORIZADAS EN ARONA SEGÚN TIPOLOGÍA Y CATEGORÍA </t>
  </si>
  <si>
    <t>1 Estrellas</t>
  </si>
  <si>
    <t>2 Estrellas</t>
  </si>
  <si>
    <t>3 Estrellas</t>
  </si>
  <si>
    <t>4 Estrellas</t>
  </si>
  <si>
    <t>5 Estrellas</t>
  </si>
  <si>
    <t>Sin categoría</t>
  </si>
  <si>
    <t>1 Llave</t>
  </si>
  <si>
    <t>2 Llaves</t>
  </si>
  <si>
    <t>3 Llaves</t>
  </si>
  <si>
    <t>4 Llaves</t>
  </si>
  <si>
    <t>5 Llaves</t>
  </si>
  <si>
    <t>1 Palmera</t>
  </si>
  <si>
    <t>2 Palmeras</t>
  </si>
  <si>
    <t>Conjunto inmueble</t>
  </si>
  <si>
    <t>Compartido con propietarios</t>
  </si>
  <si>
    <t>Exclusivo</t>
  </si>
  <si>
    <t>Compartido con usuarios</t>
  </si>
  <si>
    <t xml:space="preserve">(*) Plazas Autorizadas conforme a Policía Turística 
FUENTE: Policía Turística. Cabildo Insular de Tenerife.
ELABORACIÓN: Turismo de Tenerife </t>
  </si>
  <si>
    <t xml:space="preserve">DISTRIBUCIÓN DE LAS PLAZAS TURÍSTICAS AUTORIZADAS EN PUERTO DE LA CRUZ SEGÚN TIPOLOGÍA Y CATEGORÍA </t>
  </si>
  <si>
    <t xml:space="preserve">DISTRIBUCIÓN DE LAS PLAZAS TURÍSTICAS AUTORIZADAS EN SANTA CRUZ SEGÚN TIPOLOGÍA Y CATEGORÍA </t>
  </si>
  <si>
    <t xml:space="preserve">DISTRIBUCIÓN DE LAS PLAZAS TURÍSTICAS AUTORIZADAS EN TENERIFE SEGÚN TIPOLOGÍA Y CATEGORÍA </t>
  </si>
  <si>
    <t>Apartamentos</t>
  </si>
  <si>
    <t>Bares</t>
  </si>
  <si>
    <t>Cafeterías</t>
  </si>
  <si>
    <t>Restaurantes</t>
  </si>
  <si>
    <t>Gran Canaria</t>
  </si>
  <si>
    <t>Fuerteventura</t>
  </si>
  <si>
    <t>Lanzarote</t>
  </si>
  <si>
    <t>Tenerife</t>
  </si>
  <si>
    <t>La Palma</t>
  </si>
  <si>
    <t>Canarias</t>
  </si>
  <si>
    <t>TOTAL TURISMO ALOJADO</t>
  </si>
  <si>
    <t>Zona SUR</t>
  </si>
  <si>
    <t>ALOJADOS HOTELEROS</t>
  </si>
  <si>
    <t>ALOJADOS EXTRAHOTELEROS</t>
  </si>
  <si>
    <t xml:space="preserve">acumulado agosto 2010 </t>
  </si>
  <si>
    <t>acumulado agosto 2009</t>
  </si>
  <si>
    <t>I semestre 2009</t>
  </si>
  <si>
    <t>I semestre 2010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</si>
  <si>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</si>
  <si>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</si>
  <si>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</si>
  <si>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</si>
  <si>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</si>
  <si>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</si>
  <si>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</si>
  <si>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indicar mes para plazas autorizadas</t>
  </si>
  <si>
    <t>agosto 2010</t>
  </si>
</sst>
</file>

<file path=xl/styles.xml><?xml version="1.0" encoding="utf-8"?>
<styleSheet xmlns="http://schemas.openxmlformats.org/spreadsheetml/2006/main">
  <numFmts count="12">
    <numFmt numFmtId="164" formatCode="#,##0_)"/>
    <numFmt numFmtId="165" formatCode="0.0%"/>
    <numFmt numFmtId="166" formatCode="#,##0.0"/>
    <numFmt numFmtId="167" formatCode="#,##0.00_)"/>
    <numFmt numFmtId="168" formatCode="_-* #,##0.00\ [$€-1]_-;\-* #,##0.00\ [$€-1]_-;_-* &quot;-&quot;??\ [$€-1]_-"/>
    <numFmt numFmtId="169" formatCode="#,#00"/>
    <numFmt numFmtId="170" formatCode="_-* #,##0\ _p_t_a_-;\-* #,##0\ _p_t_a_-;_-* &quot;-&quot;\ _p_t_a_-;_-@_-"/>
    <numFmt numFmtId="171" formatCode="\$#,#00"/>
    <numFmt numFmtId="172" formatCode="\$#,"/>
    <numFmt numFmtId="173" formatCode="%#,#00"/>
    <numFmt numFmtId="174" formatCode="#.##000"/>
    <numFmt numFmtId="175" formatCode="#.##0,"/>
  </numFmts>
  <fonts count="5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color indexed="9"/>
      <name val="Arial"/>
      <family val="2"/>
    </font>
    <font>
      <b/>
      <sz val="14"/>
      <color indexed="9"/>
      <name val="Arial"/>
      <family val="2"/>
    </font>
    <font>
      <sz val="10"/>
      <color indexed="9"/>
      <name val="Arial"/>
      <family val="2"/>
    </font>
    <font>
      <sz val="14"/>
      <color indexed="18"/>
      <name val="Arial"/>
      <family val="2"/>
    </font>
    <font>
      <b/>
      <sz val="14"/>
      <color theme="3" tint="-0.249977111117893"/>
      <name val="Arial"/>
      <family val="2"/>
    </font>
    <font>
      <u/>
      <sz val="7.5"/>
      <color indexed="12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14"/>
      <color indexed="18"/>
      <name val="Arial"/>
      <family val="2"/>
    </font>
    <font>
      <b/>
      <sz val="9"/>
      <color indexed="9"/>
      <name val="Arial"/>
      <family val="2"/>
    </font>
    <font>
      <sz val="11"/>
      <name val="Arial"/>
      <family val="2"/>
    </font>
    <font>
      <sz val="8"/>
      <color indexed="81"/>
      <name val="Tahoma"/>
      <family val="2"/>
    </font>
    <font>
      <b/>
      <sz val="20"/>
      <color indexed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b/>
      <sz val="12"/>
      <color theme="3" tint="-0.249977111117893"/>
      <name val="Arial"/>
      <family val="2"/>
    </font>
    <font>
      <sz val="8"/>
      <color indexed="8"/>
      <name val="Arial"/>
      <family val="2"/>
    </font>
    <font>
      <b/>
      <sz val="11"/>
      <color indexed="9"/>
      <name val="Arial"/>
      <family val="2"/>
    </font>
    <font>
      <b/>
      <sz val="12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indexed="9"/>
      <name val="Arial"/>
      <family val="2"/>
    </font>
    <font>
      <i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i/>
      <sz val="8"/>
      <name val="Arial"/>
      <family val="2"/>
    </font>
    <font>
      <i/>
      <sz val="9"/>
      <name val="Arial"/>
      <family val="2"/>
    </font>
    <font>
      <sz val="10"/>
      <color indexed="8"/>
      <name val="Arial"/>
      <family val="2"/>
    </font>
    <font>
      <b/>
      <sz val="10"/>
      <color indexed="9"/>
      <name val="MS Sans Serif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b/>
      <sz val="10"/>
      <color indexed="8"/>
      <name val="Arial"/>
      <family val="2"/>
    </font>
    <font>
      <sz val="7"/>
      <name val="Arial"/>
      <family val="2"/>
    </font>
    <font>
      <b/>
      <sz val="8"/>
      <color indexed="81"/>
      <name val="Tahoma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67955565050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8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9" fontId="2" fillId="0" borderId="0" applyFont="0" applyFill="0" applyBorder="0" applyProtection="0">
      <alignment vertical="center"/>
    </xf>
    <xf numFmtId="0" fontId="20" fillId="0" borderId="0"/>
    <xf numFmtId="0" fontId="20" fillId="0" borderId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1" fontId="44" fillId="0" borderId="0">
      <protection locked="0"/>
    </xf>
    <xf numFmtId="1" fontId="44" fillId="0" borderId="0">
      <protection locked="0"/>
    </xf>
    <xf numFmtId="0" fontId="45" fillId="30" borderId="17" applyNumberFormat="0" applyAlignment="0" applyProtection="0"/>
    <xf numFmtId="0" fontId="45" fillId="30" borderId="17" applyNumberFormat="0" applyAlignment="0" applyProtection="0"/>
    <xf numFmtId="0" fontId="45" fillId="30" borderId="17" applyNumberFormat="0" applyAlignment="0" applyProtection="0"/>
    <xf numFmtId="0" fontId="45" fillId="30" borderId="17" applyNumberFormat="0" applyAlignment="0" applyProtection="0"/>
    <xf numFmtId="0" fontId="46" fillId="31" borderId="18" applyNumberFormat="0" applyAlignment="0" applyProtection="0"/>
    <xf numFmtId="0" fontId="46" fillId="31" borderId="18" applyNumberFormat="0" applyAlignment="0" applyProtection="0"/>
    <xf numFmtId="0" fontId="46" fillId="31" borderId="18" applyNumberFormat="0" applyAlignment="0" applyProtection="0"/>
    <xf numFmtId="0" fontId="46" fillId="31" borderId="18" applyNumberFormat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9" fillId="21" borderId="17" applyNumberFormat="0" applyAlignment="0" applyProtection="0"/>
    <xf numFmtId="0" fontId="49" fillId="21" borderId="17" applyNumberFormat="0" applyAlignment="0" applyProtection="0"/>
    <xf numFmtId="0" fontId="49" fillId="21" borderId="17" applyNumberFormat="0" applyAlignment="0" applyProtection="0"/>
    <xf numFmtId="0" fontId="49" fillId="21" borderId="17" applyNumberFormat="0" applyAlignment="0" applyProtection="0"/>
    <xf numFmtId="0" fontId="2" fillId="0" borderId="0"/>
    <xf numFmtId="168" fontId="2" fillId="0" borderId="0" applyFont="0" applyFill="0" applyBorder="0" applyAlignment="0" applyProtection="0">
      <alignment vertical="center"/>
    </xf>
    <xf numFmtId="1" fontId="50" fillId="0" borderId="0">
      <protection locked="0"/>
    </xf>
    <xf numFmtId="169" fontId="50" fillId="0" borderId="0">
      <protection locked="0"/>
    </xf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170" fontId="2" fillId="0" borderId="0" applyFont="0" applyFill="0" applyBorder="0" applyAlignment="0" applyProtection="0"/>
    <xf numFmtId="171" fontId="50" fillId="0" borderId="0">
      <protection locked="0"/>
    </xf>
    <xf numFmtId="172" fontId="50" fillId="0" borderId="0">
      <protection locked="0"/>
    </xf>
    <xf numFmtId="0" fontId="52" fillId="36" borderId="0" applyNumberFormat="0" applyBorder="0" applyAlignment="0" applyProtection="0"/>
    <xf numFmtId="0" fontId="52" fillId="36" borderId="0" applyNumberFormat="0" applyBorder="0" applyAlignment="0" applyProtection="0"/>
    <xf numFmtId="0" fontId="52" fillId="36" borderId="0" applyNumberFormat="0" applyBorder="0" applyAlignment="0" applyProtection="0"/>
    <xf numFmtId="0" fontId="52" fillId="36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7" borderId="20" applyNumberFormat="0" applyFont="0" applyAlignment="0" applyProtection="0"/>
    <xf numFmtId="0" fontId="2" fillId="37" borderId="20" applyNumberFormat="0" applyFont="0" applyAlignment="0" applyProtection="0"/>
    <xf numFmtId="0" fontId="2" fillId="37" borderId="20" applyNumberFormat="0" applyFont="0" applyAlignment="0" applyProtection="0"/>
    <xf numFmtId="0" fontId="2" fillId="37" borderId="20" applyNumberFormat="0" applyFont="0" applyAlignment="0" applyProtection="0"/>
    <xf numFmtId="173" fontId="50" fillId="0" borderId="0">
      <protection locked="0"/>
    </xf>
    <xf numFmtId="174" fontId="50" fillId="0" borderId="0">
      <protection locked="0"/>
    </xf>
    <xf numFmtId="175" fontId="50" fillId="0" borderId="0">
      <protection locked="0"/>
    </xf>
    <xf numFmtId="0" fontId="53" fillId="30" borderId="21" applyNumberFormat="0" applyAlignment="0" applyProtection="0"/>
    <xf numFmtId="0" fontId="53" fillId="30" borderId="21" applyNumberFormat="0" applyAlignment="0" applyProtection="0"/>
    <xf numFmtId="0" fontId="53" fillId="30" borderId="21" applyNumberFormat="0" applyAlignment="0" applyProtection="0"/>
    <xf numFmtId="0" fontId="53" fillId="30" borderId="21" applyNumberFormat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22" applyNumberFormat="0" applyFill="0" applyAlignment="0" applyProtection="0"/>
    <xf numFmtId="0" fontId="56" fillId="0" borderId="22" applyNumberFormat="0" applyFill="0" applyAlignment="0" applyProtection="0"/>
    <xf numFmtId="0" fontId="56" fillId="0" borderId="22" applyNumberFormat="0" applyFill="0" applyAlignment="0" applyProtection="0"/>
    <xf numFmtId="0" fontId="56" fillId="0" borderId="22" applyNumberFormat="0" applyFill="0" applyAlignment="0" applyProtection="0"/>
    <xf numFmtId="0" fontId="57" fillId="0" borderId="23" applyNumberFormat="0" applyFill="0" applyAlignment="0" applyProtection="0"/>
    <xf numFmtId="0" fontId="57" fillId="0" borderId="23" applyNumberFormat="0" applyFill="0" applyAlignment="0" applyProtection="0"/>
    <xf numFmtId="0" fontId="57" fillId="0" borderId="23" applyNumberFormat="0" applyFill="0" applyAlignment="0" applyProtection="0"/>
    <xf numFmtId="0" fontId="57" fillId="0" borderId="23" applyNumberFormat="0" applyFill="0" applyAlignment="0" applyProtection="0"/>
    <xf numFmtId="0" fontId="48" fillId="0" borderId="24" applyNumberFormat="0" applyFill="0" applyAlignment="0" applyProtection="0"/>
    <xf numFmtId="0" fontId="48" fillId="0" borderId="24" applyNumberFormat="0" applyFill="0" applyAlignment="0" applyProtection="0"/>
    <xf numFmtId="0" fontId="48" fillId="0" borderId="24" applyNumberFormat="0" applyFill="0" applyAlignment="0" applyProtection="0"/>
    <xf numFmtId="0" fontId="48" fillId="0" borderId="24" applyNumberFormat="0" applyFill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" fontId="50" fillId="0" borderId="25">
      <protection locked="0"/>
    </xf>
    <xf numFmtId="1" fontId="50" fillId="0" borderId="25">
      <protection locked="0"/>
    </xf>
    <xf numFmtId="1" fontId="50" fillId="0" borderId="25">
      <protection locked="0"/>
    </xf>
    <xf numFmtId="1" fontId="50" fillId="0" borderId="25">
      <protection locked="0"/>
    </xf>
  </cellStyleXfs>
  <cellXfs count="645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3" fontId="9" fillId="2" borderId="0" xfId="3" applyNumberFormat="1" applyFont="1" applyFill="1" applyAlignment="1" applyProtection="1">
      <alignment horizontal="left" vertical="center" indent="8"/>
    </xf>
    <xf numFmtId="1" fontId="2" fillId="2" borderId="0" xfId="2" applyFont="1" applyFill="1">
      <alignment vertical="center"/>
    </xf>
    <xf numFmtId="3" fontId="10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0" fillId="2" borderId="0" xfId="0" applyNumberFormat="1" applyFill="1" applyAlignment="1">
      <alignment vertical="center"/>
    </xf>
    <xf numFmtId="1" fontId="0" fillId="4" borderId="0" xfId="0" applyNumberFormat="1" applyFill="1" applyAlignment="1">
      <alignment vertical="center"/>
    </xf>
    <xf numFmtId="1" fontId="0" fillId="0" borderId="0" xfId="0" applyNumberFormat="1" applyAlignment="1">
      <alignment vertical="center"/>
    </xf>
    <xf numFmtId="1" fontId="2" fillId="4" borderId="0" xfId="2" applyFill="1">
      <alignment vertical="center"/>
    </xf>
    <xf numFmtId="1" fontId="9" fillId="2" borderId="0" xfId="2" applyFont="1" applyFill="1" applyAlignment="1">
      <alignment horizontal="left" vertical="center" indent="8"/>
    </xf>
    <xf numFmtId="1" fontId="2" fillId="0" borderId="0" xfId="2" applyProtection="1">
      <alignment vertical="center"/>
      <protection hidden="1"/>
    </xf>
    <xf numFmtId="1" fontId="11" fillId="2" borderId="0" xfId="2" applyFont="1" applyFill="1" applyAlignment="1">
      <alignment horizontal="left" vertical="center" indent="1"/>
    </xf>
    <xf numFmtId="1" fontId="13" fillId="0" borderId="0" xfId="2" applyFont="1">
      <alignment vertical="center"/>
    </xf>
    <xf numFmtId="1" fontId="15" fillId="0" borderId="0" xfId="2" applyFont="1">
      <alignment vertical="center"/>
    </xf>
    <xf numFmtId="1" fontId="17" fillId="5" borderId="1" xfId="2" applyFont="1" applyFill="1" applyBorder="1" applyAlignment="1" applyProtection="1">
      <alignment horizontal="center" vertical="center"/>
      <protection hidden="1"/>
    </xf>
    <xf numFmtId="17" fontId="18" fillId="5" borderId="4" xfId="2" applyNumberFormat="1" applyFont="1" applyFill="1" applyBorder="1" applyAlignment="1" applyProtection="1">
      <alignment horizontal="center" vertical="center" wrapText="1"/>
      <protection hidden="1"/>
    </xf>
    <xf numFmtId="49" fontId="18" fillId="5" borderId="4" xfId="2" applyNumberFormat="1" applyFont="1" applyFill="1" applyBorder="1" applyAlignment="1" applyProtection="1">
      <alignment horizontal="center" vertical="center" wrapText="1"/>
      <protection hidden="1"/>
    </xf>
    <xf numFmtId="1" fontId="2" fillId="6" borderId="5" xfId="2" applyFont="1" applyFill="1" applyBorder="1" applyAlignment="1" applyProtection="1">
      <alignment horizontal="left"/>
      <protection hidden="1"/>
    </xf>
    <xf numFmtId="164" fontId="2" fillId="6" borderId="6" xfId="2" applyNumberFormat="1" applyFont="1" applyFill="1" applyBorder="1" applyProtection="1">
      <alignment vertical="center"/>
      <protection hidden="1"/>
    </xf>
    <xf numFmtId="165" fontId="2" fillId="6" borderId="6" xfId="4" applyNumberFormat="1" applyFont="1" applyFill="1" applyBorder="1" applyProtection="1">
      <alignment vertical="center"/>
      <protection hidden="1"/>
    </xf>
    <xf numFmtId="10" fontId="2" fillId="6" borderId="6" xfId="4" applyNumberFormat="1" applyFont="1" applyFill="1" applyBorder="1" applyProtection="1">
      <alignment vertical="center"/>
      <protection hidden="1"/>
    </xf>
    <xf numFmtId="1" fontId="2" fillId="0" borderId="7" xfId="2" applyFont="1" applyBorder="1" applyAlignment="1" applyProtection="1">
      <alignment horizontal="left"/>
      <protection hidden="1"/>
    </xf>
    <xf numFmtId="164" fontId="2" fillId="0" borderId="8" xfId="2" applyNumberFormat="1" applyFont="1" applyBorder="1" applyProtection="1">
      <alignment vertical="center"/>
      <protection hidden="1"/>
    </xf>
    <xf numFmtId="165" fontId="2" fillId="0" borderId="8" xfId="4" applyNumberFormat="1" applyFont="1" applyBorder="1" applyProtection="1">
      <alignment vertical="center"/>
      <protection hidden="1"/>
    </xf>
    <xf numFmtId="10" fontId="2" fillId="0" borderId="8" xfId="4" applyNumberFormat="1" applyFont="1" applyBorder="1" applyProtection="1">
      <alignment vertical="center"/>
      <protection hidden="1"/>
    </xf>
    <xf numFmtId="165" fontId="2" fillId="0" borderId="9" xfId="4" applyNumberFormat="1" applyFont="1" applyBorder="1" applyProtection="1">
      <alignment vertical="center"/>
      <protection hidden="1"/>
    </xf>
    <xf numFmtId="1" fontId="19" fillId="0" borderId="1" xfId="2" applyFont="1" applyBorder="1" applyAlignment="1" applyProtection="1">
      <protection hidden="1"/>
    </xf>
    <xf numFmtId="1" fontId="2" fillId="0" borderId="2" xfId="2" applyFont="1" applyBorder="1" applyProtection="1">
      <alignment vertical="center"/>
      <protection hidden="1"/>
    </xf>
    <xf numFmtId="1" fontId="2" fillId="0" borderId="3" xfId="2" applyFont="1" applyBorder="1" applyProtection="1">
      <alignment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0" fontId="0" fillId="5" borderId="4" xfId="0" applyFill="1" applyBorder="1" applyAlignment="1">
      <alignment horizontal="center"/>
    </xf>
    <xf numFmtId="0" fontId="0" fillId="7" borderId="4" xfId="0" applyFill="1" applyBorder="1" applyAlignment="1">
      <alignment horizontal="center" vertical="center" wrapText="1"/>
    </xf>
    <xf numFmtId="165" fontId="0" fillId="0" borderId="0" xfId="1" applyNumberFormat="1" applyFont="1"/>
    <xf numFmtId="0" fontId="0" fillId="8" borderId="8" xfId="0" applyFill="1" applyBorder="1" applyAlignment="1">
      <alignment horizontal="right"/>
    </xf>
    <xf numFmtId="3" fontId="0" fillId="0" borderId="8" xfId="0" applyNumberFormat="1" applyBorder="1"/>
    <xf numFmtId="3" fontId="0" fillId="0" borderId="0" xfId="0" applyNumberFormat="1"/>
    <xf numFmtId="1" fontId="0" fillId="9" borderId="8" xfId="0" applyNumberFormat="1" applyFill="1" applyBorder="1" applyAlignment="1">
      <alignment horizontal="center" vertical="center" wrapText="1"/>
    </xf>
    <xf numFmtId="3" fontId="0" fillId="9" borderId="8" xfId="0" applyNumberFormat="1" applyFill="1" applyBorder="1" applyAlignment="1">
      <alignment vertical="center"/>
    </xf>
    <xf numFmtId="0" fontId="0" fillId="6" borderId="8" xfId="0" applyFill="1" applyBorder="1" applyAlignment="1">
      <alignment horizontal="center" vertical="center" wrapText="1"/>
    </xf>
    <xf numFmtId="3" fontId="0" fillId="6" borderId="8" xfId="0" applyNumberFormat="1" applyFill="1" applyBorder="1"/>
    <xf numFmtId="0" fontId="0" fillId="10" borderId="8" xfId="0" applyFill="1" applyBorder="1" applyAlignment="1">
      <alignment horizontal="center" vertical="center" wrapText="1"/>
    </xf>
    <xf numFmtId="3" fontId="0" fillId="10" borderId="8" xfId="0" applyNumberFormat="1" applyFill="1" applyBorder="1"/>
    <xf numFmtId="0" fontId="21" fillId="2" borderId="10" xfId="3" applyNumberFormat="1" applyFont="1" applyFill="1" applyBorder="1" applyAlignment="1" applyProtection="1">
      <alignment horizontal="center" vertical="center" wrapText="1"/>
    </xf>
    <xf numFmtId="10" fontId="0" fillId="0" borderId="8" xfId="0" applyNumberFormat="1" applyBorder="1"/>
    <xf numFmtId="10" fontId="0" fillId="9" borderId="8" xfId="0" applyNumberFormat="1" applyFill="1" applyBorder="1" applyAlignment="1">
      <alignment vertical="center"/>
    </xf>
    <xf numFmtId="10" fontId="0" fillId="0" borderId="0" xfId="0" applyNumberFormat="1"/>
    <xf numFmtId="10" fontId="0" fillId="6" borderId="8" xfId="0" applyNumberFormat="1" applyFill="1" applyBorder="1"/>
    <xf numFmtId="10" fontId="0" fillId="10" borderId="8" xfId="0" applyNumberFormat="1" applyFill="1" applyBorder="1"/>
    <xf numFmtId="0" fontId="0" fillId="5" borderId="4" xfId="0" applyFill="1" applyBorder="1" applyAlignment="1">
      <alignment horizontal="center" vertical="center" wrapText="1"/>
    </xf>
    <xf numFmtId="0" fontId="0" fillId="0" borderId="6" xfId="0" applyBorder="1" applyAlignment="1">
      <alignment horizontal="left"/>
    </xf>
    <xf numFmtId="3" fontId="0" fillId="0" borderId="6" xfId="0" applyNumberFormat="1" applyBorder="1"/>
    <xf numFmtId="0" fontId="0" fillId="0" borderId="8" xfId="0" applyBorder="1" applyAlignment="1">
      <alignment horizontal="left"/>
    </xf>
    <xf numFmtId="0" fontId="0" fillId="6" borderId="9" xfId="0" applyFill="1" applyBorder="1" applyAlignment="1">
      <alignment horizontal="left"/>
    </xf>
    <xf numFmtId="3" fontId="0" fillId="6" borderId="9" xfId="0" applyNumberFormat="1" applyFill="1" applyBorder="1"/>
    <xf numFmtId="0" fontId="0" fillId="5" borderId="4" xfId="0" applyFill="1" applyBorder="1"/>
    <xf numFmtId="0" fontId="0" fillId="5" borderId="4" xfId="0" applyFill="1" applyBorder="1" applyAlignment="1">
      <alignment wrapText="1"/>
    </xf>
    <xf numFmtId="0" fontId="0" fillId="0" borderId="6" xfId="0" applyBorder="1" applyAlignment="1"/>
    <xf numFmtId="0" fontId="0" fillId="0" borderId="8" xfId="0" applyBorder="1" applyAlignment="1"/>
    <xf numFmtId="0" fontId="0" fillId="6" borderId="4" xfId="0" applyFill="1" applyBorder="1" applyAlignment="1"/>
    <xf numFmtId="3" fontId="0" fillId="6" borderId="4" xfId="0" applyNumberFormat="1" applyFill="1" applyBorder="1"/>
    <xf numFmtId="0" fontId="0" fillId="10" borderId="4" xfId="0" applyFill="1" applyBorder="1" applyAlignment="1"/>
    <xf numFmtId="10" fontId="1" fillId="10" borderId="4" xfId="1" applyNumberFormat="1" applyFont="1" applyFill="1" applyBorder="1"/>
    <xf numFmtId="0" fontId="0" fillId="0" borderId="9" xfId="0" applyBorder="1" applyAlignment="1"/>
    <xf numFmtId="0" fontId="0" fillId="10" borderId="4" xfId="0" applyFill="1" applyBorder="1"/>
    <xf numFmtId="1" fontId="17" fillId="5" borderId="1" xfId="2" applyFont="1" applyFill="1" applyBorder="1" applyProtection="1">
      <alignment vertical="center"/>
      <protection hidden="1"/>
    </xf>
    <xf numFmtId="1" fontId="2" fillId="5" borderId="13" xfId="2" applyFont="1" applyFill="1" applyBorder="1" applyProtection="1">
      <alignment vertical="center"/>
      <protection hidden="1"/>
    </xf>
    <xf numFmtId="1" fontId="2" fillId="5" borderId="14" xfId="2" applyFont="1" applyFill="1" applyBorder="1" applyProtection="1">
      <alignment vertical="center"/>
      <protection hidden="1"/>
    </xf>
    <xf numFmtId="1" fontId="2" fillId="6" borderId="6" xfId="2" applyFont="1" applyFill="1" applyBorder="1" applyAlignment="1" applyProtection="1">
      <alignment horizontal="left"/>
      <protection hidden="1"/>
    </xf>
    <xf numFmtId="10" fontId="2" fillId="6" borderId="14" xfId="4" applyNumberFormat="1" applyFont="1" applyFill="1" applyBorder="1" applyProtection="1">
      <alignment vertical="center"/>
      <protection hidden="1"/>
    </xf>
    <xf numFmtId="1" fontId="2" fillId="6" borderId="8" xfId="2" applyFont="1" applyFill="1" applyBorder="1" applyAlignment="1" applyProtection="1">
      <alignment horizontal="left"/>
      <protection hidden="1"/>
    </xf>
    <xf numFmtId="164" fontId="2" fillId="6" borderId="8" xfId="2" applyNumberFormat="1" applyFont="1" applyFill="1" applyBorder="1" applyProtection="1">
      <alignment vertical="center"/>
      <protection hidden="1"/>
    </xf>
    <xf numFmtId="165" fontId="2" fillId="6" borderId="8" xfId="4" applyNumberFormat="1" applyFont="1" applyFill="1" applyBorder="1" applyProtection="1">
      <alignment vertical="center"/>
      <protection hidden="1"/>
    </xf>
    <xf numFmtId="10" fontId="2" fillId="6" borderId="15" xfId="4" applyNumberFormat="1" applyFont="1" applyFill="1" applyBorder="1" applyProtection="1">
      <alignment vertical="center"/>
      <protection hidden="1"/>
    </xf>
    <xf numFmtId="1" fontId="2" fillId="5" borderId="2" xfId="2" applyFont="1" applyFill="1" applyBorder="1" applyProtection="1">
      <alignment vertical="center"/>
      <protection hidden="1"/>
    </xf>
    <xf numFmtId="1" fontId="2" fillId="5" borderId="3" xfId="2" applyFont="1" applyFill="1" applyBorder="1" applyProtection="1">
      <alignment vertical="center"/>
      <protection hidden="1"/>
    </xf>
    <xf numFmtId="1" fontId="2" fillId="0" borderId="6" xfId="2" applyFont="1" applyBorder="1" applyAlignment="1" applyProtection="1">
      <alignment horizontal="left"/>
      <protection hidden="1"/>
    </xf>
    <xf numFmtId="165" fontId="2" fillId="0" borderId="6" xfId="4" applyNumberFormat="1" applyFont="1" applyBorder="1" applyProtection="1">
      <alignment vertical="center"/>
      <protection hidden="1"/>
    </xf>
    <xf numFmtId="1" fontId="2" fillId="0" borderId="8" xfId="2" applyFont="1" applyBorder="1" applyAlignment="1" applyProtection="1">
      <alignment horizontal="left"/>
      <protection hidden="1"/>
    </xf>
    <xf numFmtId="164" fontId="2" fillId="0" borderId="9" xfId="2" applyNumberFormat="1" applyFont="1" applyBorder="1" applyProtection="1">
      <alignment vertical="center"/>
      <protection hidden="1"/>
    </xf>
    <xf numFmtId="10" fontId="2" fillId="0" borderId="15" xfId="4" applyNumberFormat="1" applyFont="1" applyBorder="1" applyProtection="1">
      <alignment vertical="center"/>
      <protection hidden="1"/>
    </xf>
    <xf numFmtId="3" fontId="8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5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0" fontId="0" fillId="0" borderId="0" xfId="0" applyAlignment="1" applyProtection="1">
      <alignment wrapText="1"/>
      <protection hidden="1"/>
    </xf>
    <xf numFmtId="0" fontId="0" fillId="5" borderId="4" xfId="0" applyFill="1" applyBorder="1" applyAlignment="1" applyProtection="1">
      <alignment horizontal="center" vertical="center" wrapText="1"/>
      <protection hidden="1"/>
    </xf>
    <xf numFmtId="3" fontId="0" fillId="0" borderId="8" xfId="0" applyNumberFormat="1" applyBorder="1" applyProtection="1">
      <protection hidden="1"/>
    </xf>
    <xf numFmtId="1" fontId="0" fillId="9" borderId="8" xfId="0" applyNumberFormat="1" applyFill="1" applyBorder="1" applyAlignment="1" applyProtection="1">
      <alignment horizontal="center" vertical="center" wrapText="1"/>
      <protection hidden="1"/>
    </xf>
    <xf numFmtId="3" fontId="0" fillId="9" borderId="8" xfId="0" applyNumberForma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0" fillId="6" borderId="8" xfId="0" applyFill="1" applyBorder="1" applyAlignment="1" applyProtection="1">
      <alignment horizontal="left"/>
      <protection hidden="1"/>
    </xf>
    <xf numFmtId="3" fontId="0" fillId="6" borderId="8" xfId="0" applyNumberFormat="1" applyFill="1" applyBorder="1" applyProtection="1">
      <protection hidden="1"/>
    </xf>
    <xf numFmtId="0" fontId="0" fillId="10" borderId="8" xfId="0" applyFill="1" applyBorder="1" applyAlignment="1" applyProtection="1">
      <alignment horizontal="left"/>
      <protection hidden="1"/>
    </xf>
    <xf numFmtId="3" fontId="0" fillId="10" borderId="8" xfId="0" applyNumberFormat="1" applyFill="1" applyBorder="1" applyProtection="1">
      <protection hidden="1"/>
    </xf>
    <xf numFmtId="0" fontId="0" fillId="0" borderId="0" xfId="0" applyAlignment="1">
      <alignment wrapText="1"/>
    </xf>
    <xf numFmtId="10" fontId="0" fillId="8" borderId="8" xfId="0" applyNumberFormat="1" applyFill="1" applyBorder="1" applyProtection="1">
      <protection hidden="1"/>
    </xf>
    <xf numFmtId="10" fontId="0" fillId="9" borderId="8" xfId="0" applyNumberFormat="1" applyFill="1" applyBorder="1" applyAlignment="1" applyProtection="1">
      <alignment vertical="center"/>
      <protection hidden="1"/>
    </xf>
    <xf numFmtId="10" fontId="0" fillId="6" borderId="8" xfId="0" applyNumberFormat="1" applyFill="1" applyBorder="1" applyProtection="1">
      <protection hidden="1"/>
    </xf>
    <xf numFmtId="10" fontId="0" fillId="10" borderId="8" xfId="0" applyNumberFormat="1" applyFill="1" applyBorder="1" applyProtection="1">
      <protection hidden="1"/>
    </xf>
    <xf numFmtId="10" fontId="0" fillId="0" borderId="0" xfId="1" applyNumberFormat="1" applyFont="1"/>
    <xf numFmtId="0" fontId="0" fillId="5" borderId="7" xfId="0" applyFill="1" applyBorder="1" applyAlignment="1" applyProtection="1">
      <alignment horizontal="center"/>
      <protection hidden="1"/>
    </xf>
    <xf numFmtId="0" fontId="0" fillId="5" borderId="4" xfId="0" applyFill="1" applyBorder="1" applyAlignment="1" applyProtection="1">
      <alignment vertical="center" wrapText="1"/>
      <protection hidden="1"/>
    </xf>
    <xf numFmtId="0" fontId="0" fillId="5" borderId="4" xfId="0" applyFill="1" applyBorder="1" applyAlignment="1" applyProtection="1">
      <alignment wrapText="1"/>
      <protection hidden="1"/>
    </xf>
    <xf numFmtId="0" fontId="0" fillId="0" borderId="8" xfId="0" applyBorder="1" applyAlignment="1" applyProtection="1">
      <protection hidden="1"/>
    </xf>
    <xf numFmtId="10" fontId="0" fillId="0" borderId="8" xfId="0" applyNumberFormat="1" applyBorder="1" applyProtection="1">
      <protection hidden="1"/>
    </xf>
    <xf numFmtId="0" fontId="0" fillId="6" borderId="9" xfId="0" applyFill="1" applyBorder="1" applyAlignment="1" applyProtection="1">
      <alignment horizontal="left"/>
      <protection hidden="1"/>
    </xf>
    <xf numFmtId="3" fontId="0" fillId="6" borderId="9" xfId="0" applyNumberFormat="1" applyFill="1" applyBorder="1" applyProtection="1">
      <protection hidden="1"/>
    </xf>
    <xf numFmtId="10" fontId="0" fillId="6" borderId="9" xfId="0" applyNumberFormat="1" applyFill="1" applyBorder="1" applyProtection="1">
      <protection hidden="1"/>
    </xf>
    <xf numFmtId="0" fontId="0" fillId="5" borderId="4" xfId="0" applyFill="1" applyBorder="1" applyAlignment="1" applyProtection="1">
      <alignment horizontal="center" wrapText="1"/>
      <protection hidden="1"/>
    </xf>
    <xf numFmtId="0" fontId="0" fillId="5" borderId="4" xfId="0" applyFill="1" applyBorder="1" applyAlignment="1" applyProtection="1">
      <alignment horizontal="center"/>
      <protection hidden="1"/>
    </xf>
    <xf numFmtId="0" fontId="0" fillId="12" borderId="4" xfId="0" applyFill="1" applyBorder="1" applyAlignment="1" applyProtection="1">
      <alignment horizontal="center" vertical="center" wrapText="1"/>
      <protection hidden="1"/>
    </xf>
    <xf numFmtId="0" fontId="0" fillId="12" borderId="4" xfId="0" applyFill="1" applyBorder="1" applyAlignment="1" applyProtection="1">
      <alignment horizontal="center" wrapText="1"/>
      <protection hidden="1"/>
    </xf>
    <xf numFmtId="0" fontId="0" fillId="6" borderId="8" xfId="0" applyFill="1" applyBorder="1" applyAlignment="1" applyProtection="1">
      <alignment horizontal="center" vertical="center" wrapText="1"/>
      <protection hidden="1"/>
    </xf>
    <xf numFmtId="0" fontId="0" fillId="10" borderId="8" xfId="0" applyFill="1" applyBorder="1" applyAlignment="1" applyProtection="1">
      <alignment horizontal="center" vertical="center" wrapText="1"/>
      <protection hidden="1"/>
    </xf>
    <xf numFmtId="10" fontId="0" fillId="0" borderId="8" xfId="1" applyNumberFormat="1" applyFont="1" applyBorder="1" applyProtection="1">
      <protection hidden="1"/>
    </xf>
    <xf numFmtId="10" fontId="0" fillId="9" borderId="8" xfId="1" applyNumberFormat="1" applyFont="1" applyFill="1" applyBorder="1" applyAlignment="1" applyProtection="1">
      <alignment vertical="center"/>
      <protection hidden="1"/>
    </xf>
    <xf numFmtId="10" fontId="0" fillId="6" borderId="8" xfId="1" applyNumberFormat="1" applyFont="1" applyFill="1" applyBorder="1" applyProtection="1">
      <protection hidden="1"/>
    </xf>
    <xf numFmtId="10" fontId="0" fillId="10" borderId="8" xfId="1" applyNumberFormat="1" applyFont="1" applyFill="1" applyBorder="1" applyProtection="1">
      <protection hidden="1"/>
    </xf>
    <xf numFmtId="0" fontId="0" fillId="5" borderId="4" xfId="0" applyFill="1" applyBorder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horizontal="left" vertical="center" wrapText="1"/>
      <protection hidden="1"/>
    </xf>
    <xf numFmtId="3" fontId="0" fillId="0" borderId="6" xfId="0" applyNumberFormat="1" applyBorder="1" applyProtection="1">
      <protection hidden="1"/>
    </xf>
    <xf numFmtId="0" fontId="0" fillId="0" borderId="8" xfId="0" applyBorder="1" applyAlignment="1" applyProtection="1">
      <alignment horizontal="left" vertical="center" wrapText="1"/>
      <protection hidden="1"/>
    </xf>
    <xf numFmtId="0" fontId="0" fillId="6" borderId="9" xfId="0" applyFill="1" applyBorder="1" applyAlignment="1" applyProtection="1">
      <alignment horizontal="left" vertical="center" wrapText="1"/>
      <protection hidden="1"/>
    </xf>
    <xf numFmtId="0" fontId="0" fillId="0" borderId="6" xfId="0" applyBorder="1"/>
    <xf numFmtId="165" fontId="0" fillId="0" borderId="6" xfId="1" applyNumberFormat="1" applyFont="1" applyBorder="1"/>
    <xf numFmtId="0" fontId="0" fillId="0" borderId="8" xfId="0" applyBorder="1"/>
    <xf numFmtId="165" fontId="0" fillId="0" borderId="8" xfId="1" applyNumberFormat="1" applyFont="1" applyBorder="1"/>
    <xf numFmtId="0" fontId="0" fillId="6" borderId="9" xfId="0" applyFill="1" applyBorder="1"/>
    <xf numFmtId="165" fontId="0" fillId="6" borderId="9" xfId="1" applyNumberFormat="1" applyFont="1" applyFill="1" applyBorder="1"/>
    <xf numFmtId="0" fontId="26" fillId="0" borderId="0" xfId="0" applyFont="1" applyBorder="1" applyAlignment="1">
      <alignment horizontal="left" wrapText="1"/>
    </xf>
    <xf numFmtId="1" fontId="17" fillId="5" borderId="6" xfId="2" applyFont="1" applyFill="1" applyBorder="1" applyAlignment="1" applyProtection="1">
      <alignment horizontal="left" vertical="center" wrapText="1"/>
      <protection hidden="1"/>
    </xf>
    <xf numFmtId="1" fontId="2" fillId="5" borderId="5" xfId="2" applyFont="1" applyFill="1" applyBorder="1" applyAlignment="1" applyProtection="1">
      <alignment horizontal="left" vertical="center" wrapText="1"/>
      <protection hidden="1"/>
    </xf>
    <xf numFmtId="166" fontId="2" fillId="5" borderId="5" xfId="2" applyNumberFormat="1" applyFont="1" applyFill="1" applyBorder="1" applyAlignment="1" applyProtection="1">
      <alignment horizontal="left" vertical="center" wrapText="1"/>
      <protection hidden="1"/>
    </xf>
    <xf numFmtId="1" fontId="28" fillId="5" borderId="5" xfId="2" applyFont="1" applyFill="1" applyBorder="1" applyAlignment="1" applyProtection="1">
      <alignment horizontal="left" vertical="center" wrapText="1"/>
      <protection hidden="1"/>
    </xf>
    <xf numFmtId="1" fontId="2" fillId="5" borderId="5" xfId="2" applyFill="1" applyBorder="1" applyAlignment="1" applyProtection="1">
      <alignment vertical="center" wrapText="1"/>
      <protection hidden="1"/>
    </xf>
    <xf numFmtId="1" fontId="2" fillId="5" borderId="4" xfId="2" applyFont="1" applyFill="1" applyBorder="1" applyAlignment="1" applyProtection="1">
      <alignment horizontal="left" vertical="center" wrapText="1"/>
      <protection hidden="1"/>
    </xf>
    <xf numFmtId="1" fontId="2" fillId="0" borderId="0" xfId="2" applyAlignment="1">
      <alignment vertical="center" wrapText="1"/>
    </xf>
    <xf numFmtId="165" fontId="2" fillId="0" borderId="8" xfId="1" applyNumberFormat="1" applyFont="1" applyBorder="1" applyAlignment="1" applyProtection="1">
      <alignment vertical="center"/>
      <protection hidden="1"/>
    </xf>
    <xf numFmtId="164" fontId="17" fillId="6" borderId="8" xfId="2" applyNumberFormat="1" applyFont="1" applyFill="1" applyBorder="1" applyProtection="1">
      <alignment vertical="center"/>
      <protection hidden="1"/>
    </xf>
    <xf numFmtId="165" fontId="17" fillId="6" borderId="8" xfId="1" applyNumberFormat="1" applyFont="1" applyFill="1" applyBorder="1" applyAlignment="1" applyProtection="1">
      <alignment vertical="center"/>
      <protection hidden="1"/>
    </xf>
    <xf numFmtId="164" fontId="2" fillId="9" borderId="9" xfId="2" applyNumberFormat="1" applyFont="1" applyFill="1" applyBorder="1" applyProtection="1">
      <alignment vertical="center"/>
      <protection hidden="1"/>
    </xf>
    <xf numFmtId="165" fontId="2" fillId="9" borderId="9" xfId="1" applyNumberFormat="1" applyFont="1" applyFill="1" applyBorder="1" applyAlignment="1" applyProtection="1">
      <alignment vertical="center"/>
      <protection hidden="1"/>
    </xf>
    <xf numFmtId="49" fontId="29" fillId="6" borderId="9" xfId="2" applyNumberFormat="1" applyFont="1" applyFill="1" applyBorder="1" applyAlignment="1" applyProtection="1">
      <alignment horizontal="left" vertical="center" wrapText="1"/>
      <protection hidden="1"/>
    </xf>
    <xf numFmtId="164" fontId="2" fillId="6" borderId="9" xfId="2" applyNumberFormat="1" applyFont="1" applyFill="1" applyBorder="1" applyProtection="1">
      <alignment vertical="center"/>
      <protection hidden="1"/>
    </xf>
    <xf numFmtId="165" fontId="2" fillId="6" borderId="9" xfId="1" applyNumberFormat="1" applyFont="1" applyFill="1" applyBorder="1" applyAlignment="1" applyProtection="1">
      <alignment vertical="center"/>
      <protection hidden="1"/>
    </xf>
    <xf numFmtId="164" fontId="17" fillId="6" borderId="9" xfId="2" applyNumberFormat="1" applyFont="1" applyFill="1" applyBorder="1" applyProtection="1">
      <alignment vertical="center"/>
      <protection hidden="1"/>
    </xf>
    <xf numFmtId="165" fontId="17" fillId="6" borderId="9" xfId="1" applyNumberFormat="1" applyFont="1" applyFill="1" applyBorder="1" applyAlignment="1" applyProtection="1">
      <alignment vertical="center"/>
      <protection hidden="1"/>
    </xf>
    <xf numFmtId="49" fontId="29" fillId="10" borderId="9" xfId="2" applyNumberFormat="1" applyFont="1" applyFill="1" applyBorder="1" applyAlignment="1" applyProtection="1">
      <alignment horizontal="left" vertical="center" wrapText="1"/>
      <protection hidden="1"/>
    </xf>
    <xf numFmtId="164" fontId="2" fillId="10" borderId="9" xfId="2" applyNumberFormat="1" applyFont="1" applyFill="1" applyBorder="1" applyProtection="1">
      <alignment vertical="center"/>
      <protection hidden="1"/>
    </xf>
    <xf numFmtId="165" fontId="2" fillId="10" borderId="9" xfId="1" applyNumberFormat="1" applyFont="1" applyFill="1" applyBorder="1" applyAlignment="1" applyProtection="1">
      <alignment vertical="center"/>
      <protection hidden="1"/>
    </xf>
    <xf numFmtId="164" fontId="2" fillId="10" borderId="8" xfId="2" applyNumberFormat="1" applyFont="1" applyFill="1" applyBorder="1" applyProtection="1">
      <alignment vertical="center"/>
      <protection hidden="1"/>
    </xf>
    <xf numFmtId="165" fontId="2" fillId="10" borderId="8" xfId="1" applyNumberFormat="1" applyFont="1" applyFill="1" applyBorder="1" applyAlignment="1" applyProtection="1">
      <alignment vertical="center"/>
      <protection hidden="1"/>
    </xf>
    <xf numFmtId="1" fontId="17" fillId="5" borderId="6" xfId="2" applyFont="1" applyFill="1" applyBorder="1" applyAlignment="1" applyProtection="1">
      <alignment horizontal="left" vertical="center"/>
      <protection hidden="1"/>
    </xf>
    <xf numFmtId="17" fontId="29" fillId="5" borderId="4" xfId="2" applyNumberFormat="1" applyFont="1" applyFill="1" applyBorder="1" applyAlignment="1" applyProtection="1">
      <alignment horizontal="center" vertical="center" wrapText="1"/>
      <protection hidden="1"/>
    </xf>
    <xf numFmtId="1" fontId="18" fillId="5" borderId="4" xfId="2" applyFont="1" applyFill="1" applyBorder="1" applyAlignment="1" applyProtection="1">
      <alignment horizontal="center" vertical="center" wrapText="1"/>
      <protection hidden="1"/>
    </xf>
    <xf numFmtId="1" fontId="2" fillId="0" borderId="5" xfId="2" applyFont="1" applyBorder="1" applyAlignment="1" applyProtection="1">
      <alignment horizontal="left"/>
      <protection hidden="1"/>
    </xf>
    <xf numFmtId="164" fontId="2" fillId="0" borderId="6" xfId="2" applyNumberFormat="1" applyFont="1" applyBorder="1" applyProtection="1">
      <alignment vertical="center"/>
      <protection hidden="1"/>
    </xf>
    <xf numFmtId="10" fontId="2" fillId="0" borderId="6" xfId="4" applyNumberFormat="1" applyFont="1" applyBorder="1" applyProtection="1">
      <alignment vertical="center"/>
      <protection hidden="1"/>
    </xf>
    <xf numFmtId="165" fontId="2" fillId="0" borderId="0" xfId="1" applyNumberFormat="1" applyFont="1" applyAlignment="1">
      <alignment vertical="center"/>
    </xf>
    <xf numFmtId="166" fontId="2" fillId="0" borderId="7" xfId="2" applyNumberFormat="1" applyFont="1" applyBorder="1" applyAlignment="1" applyProtection="1">
      <alignment horizontal="left"/>
      <protection hidden="1"/>
    </xf>
    <xf numFmtId="1" fontId="28" fillId="0" borderId="7" xfId="2" applyFont="1" applyBorder="1" applyAlignment="1" applyProtection="1">
      <alignment horizontal="left" indent="1"/>
      <protection hidden="1"/>
    </xf>
    <xf numFmtId="1" fontId="2" fillId="0" borderId="7" xfId="2" applyBorder="1" applyProtection="1">
      <alignment vertical="center"/>
      <protection hidden="1"/>
    </xf>
    <xf numFmtId="1" fontId="2" fillId="10" borderId="7" xfId="2" applyFill="1" applyBorder="1" applyProtection="1">
      <alignment vertical="center"/>
      <protection hidden="1"/>
    </xf>
    <xf numFmtId="10" fontId="2" fillId="10" borderId="8" xfId="4" applyNumberFormat="1" applyFont="1" applyFill="1" applyBorder="1" applyProtection="1">
      <alignment vertical="center"/>
      <protection hidden="1"/>
    </xf>
    <xf numFmtId="1" fontId="17" fillId="6" borderId="11" xfId="2" applyFont="1" applyFill="1" applyBorder="1" applyAlignment="1" applyProtection="1">
      <alignment horizontal="left"/>
      <protection hidden="1"/>
    </xf>
    <xf numFmtId="10" fontId="17" fillId="6" borderId="9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6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5" fontId="2" fillId="0" borderId="6" xfId="4" applyNumberFormat="1" applyFont="1" applyBorder="1" applyAlignment="1" applyProtection="1">
      <alignment horizontal="center"/>
      <protection hidden="1"/>
    </xf>
    <xf numFmtId="165" fontId="2" fillId="0" borderId="14" xfId="4" applyNumberFormat="1" applyFont="1" applyBorder="1" applyAlignment="1" applyProtection="1">
      <alignment horizontal="center"/>
      <protection hidden="1"/>
    </xf>
    <xf numFmtId="165" fontId="0" fillId="0" borderId="0" xfId="4" applyNumberFormat="1" applyFont="1">
      <alignment vertical="center"/>
    </xf>
    <xf numFmtId="165" fontId="2" fillId="0" borderId="8" xfId="4" applyNumberFormat="1" applyFont="1" applyBorder="1" applyAlignment="1" applyProtection="1">
      <alignment horizontal="center"/>
      <protection hidden="1"/>
    </xf>
    <xf numFmtId="165" fontId="2" fillId="0" borderId="15" xfId="4" applyNumberFormat="1" applyFont="1" applyBorder="1" applyAlignment="1" applyProtection="1">
      <alignment horizontal="center"/>
      <protection hidden="1"/>
    </xf>
    <xf numFmtId="165" fontId="2" fillId="10" borderId="8" xfId="4" applyNumberFormat="1" applyFont="1" applyFill="1" applyBorder="1" applyAlignment="1" applyProtection="1">
      <alignment horizontal="center"/>
      <protection hidden="1"/>
    </xf>
    <xf numFmtId="165" fontId="2" fillId="10" borderId="15" xfId="4" applyNumberFormat="1" applyFont="1" applyFill="1" applyBorder="1" applyAlignment="1" applyProtection="1">
      <alignment horizontal="center"/>
      <protection hidden="1"/>
    </xf>
    <xf numFmtId="165" fontId="17" fillId="6" borderId="9" xfId="4" applyNumberFormat="1" applyFont="1" applyFill="1" applyBorder="1" applyAlignment="1" applyProtection="1">
      <alignment horizontal="center"/>
      <protection hidden="1"/>
    </xf>
    <xf numFmtId="165" fontId="17" fillId="6" borderId="16" xfId="4" applyNumberFormat="1" applyFont="1" applyFill="1" applyBorder="1" applyAlignment="1" applyProtection="1">
      <alignment horizontal="center"/>
      <protection hidden="1"/>
    </xf>
    <xf numFmtId="1" fontId="30" fillId="0" borderId="0" xfId="2" applyFont="1" applyAlignment="1">
      <alignment vertical="center" wrapText="1"/>
    </xf>
    <xf numFmtId="1" fontId="30" fillId="5" borderId="4" xfId="2" applyFont="1" applyFill="1" applyBorder="1" applyAlignment="1" applyProtection="1">
      <alignment horizontal="center" vertical="center" wrapText="1"/>
      <protection hidden="1"/>
    </xf>
    <xf numFmtId="1" fontId="2" fillId="0" borderId="5" xfId="2" applyFont="1" applyBorder="1" applyAlignment="1" applyProtection="1">
      <alignment horizontal="left" vertical="center" wrapText="1"/>
      <protection hidden="1"/>
    </xf>
    <xf numFmtId="3" fontId="30" fillId="0" borderId="6" xfId="4" applyNumberFormat="1" applyFont="1" applyBorder="1" applyAlignment="1" applyProtection="1">
      <alignment vertical="center" wrapText="1"/>
      <protection hidden="1"/>
    </xf>
    <xf numFmtId="1" fontId="2" fillId="0" borderId="7" xfId="2" applyFont="1" applyBorder="1" applyAlignment="1" applyProtection="1">
      <alignment horizontal="left" vertical="center" wrapText="1"/>
      <protection hidden="1"/>
    </xf>
    <xf numFmtId="3" fontId="30" fillId="0" borderId="8" xfId="4" applyNumberFormat="1" applyFont="1" applyBorder="1" applyAlignment="1" applyProtection="1">
      <alignment vertical="center" wrapText="1"/>
      <protection hidden="1"/>
    </xf>
    <xf numFmtId="166" fontId="2" fillId="0" borderId="7" xfId="2" applyNumberFormat="1" applyFont="1" applyBorder="1" applyAlignment="1" applyProtection="1">
      <alignment horizontal="left" vertical="center" wrapText="1"/>
      <protection hidden="1"/>
    </xf>
    <xf numFmtId="1" fontId="28" fillId="0" borderId="7" xfId="2" applyFont="1" applyBorder="1" applyAlignment="1" applyProtection="1">
      <alignment horizontal="left" vertical="center" wrapText="1" indent="1"/>
      <protection hidden="1"/>
    </xf>
    <xf numFmtId="1" fontId="2" fillId="0" borderId="7" xfId="2" applyBorder="1" applyAlignment="1" applyProtection="1">
      <alignment vertical="center" wrapText="1"/>
      <protection hidden="1"/>
    </xf>
    <xf numFmtId="1" fontId="30" fillId="0" borderId="0" xfId="2" applyFont="1" applyAlignment="1" applyProtection="1">
      <alignment vertical="center" wrapText="1"/>
      <protection hidden="1"/>
    </xf>
    <xf numFmtId="1" fontId="2" fillId="10" borderId="7" xfId="2" applyFont="1" applyFill="1" applyBorder="1" applyAlignment="1" applyProtection="1">
      <alignment vertical="center" wrapText="1"/>
      <protection hidden="1"/>
    </xf>
    <xf numFmtId="3" fontId="30" fillId="10" borderId="8" xfId="4" applyNumberFormat="1" applyFont="1" applyFill="1" applyBorder="1" applyAlignment="1" applyProtection="1">
      <alignment vertical="center" wrapText="1"/>
      <protection hidden="1"/>
    </xf>
    <xf numFmtId="1" fontId="17" fillId="6" borderId="11" xfId="2" applyFont="1" applyFill="1" applyBorder="1" applyAlignment="1" applyProtection="1">
      <alignment horizontal="left" vertical="center" wrapText="1"/>
      <protection hidden="1"/>
    </xf>
    <xf numFmtId="3" fontId="29" fillId="6" borderId="9" xfId="4" applyNumberFormat="1" applyFont="1" applyFill="1" applyBorder="1" applyAlignment="1" applyProtection="1">
      <alignment vertical="center" wrapText="1"/>
      <protection hidden="1"/>
    </xf>
    <xf numFmtId="165" fontId="30" fillId="0" borderId="6" xfId="1" applyNumberFormat="1" applyFont="1" applyBorder="1" applyAlignment="1" applyProtection="1">
      <alignment vertical="center" wrapText="1"/>
      <protection hidden="1"/>
    </xf>
    <xf numFmtId="165" fontId="30" fillId="0" borderId="8" xfId="1" applyNumberFormat="1" applyFont="1" applyBorder="1" applyAlignment="1" applyProtection="1">
      <alignment vertical="center" wrapText="1"/>
      <protection hidden="1"/>
    </xf>
    <xf numFmtId="165" fontId="30" fillId="10" borderId="8" xfId="1" applyNumberFormat="1" applyFont="1" applyFill="1" applyBorder="1" applyAlignment="1" applyProtection="1">
      <alignment vertical="center" wrapText="1"/>
      <protection hidden="1"/>
    </xf>
    <xf numFmtId="165" fontId="29" fillId="6" borderId="9" xfId="1" applyNumberFormat="1" applyFont="1" applyFill="1" applyBorder="1" applyAlignment="1" applyProtection="1">
      <alignment vertical="center" wrapText="1"/>
      <protection hidden="1"/>
    </xf>
    <xf numFmtId="165" fontId="30" fillId="0" borderId="6" xfId="4" applyNumberFormat="1" applyFont="1" applyBorder="1" applyAlignment="1" applyProtection="1">
      <alignment vertical="center" wrapText="1"/>
      <protection hidden="1"/>
    </xf>
    <xf numFmtId="165" fontId="30" fillId="0" borderId="8" xfId="4" applyNumberFormat="1" applyFont="1" applyBorder="1" applyAlignment="1" applyProtection="1">
      <alignment vertical="center" wrapText="1"/>
      <protection hidden="1"/>
    </xf>
    <xf numFmtId="165" fontId="30" fillId="10" borderId="8" xfId="4" applyNumberFormat="1" applyFont="1" applyFill="1" applyBorder="1" applyAlignment="1" applyProtection="1">
      <alignment vertical="center" wrapText="1"/>
      <protection hidden="1"/>
    </xf>
    <xf numFmtId="165" fontId="30" fillId="6" borderId="8" xfId="4" applyNumberFormat="1" applyFont="1" applyFill="1" applyBorder="1" applyAlignment="1" applyProtection="1">
      <alignment vertical="center" wrapText="1"/>
      <protection hidden="1"/>
    </xf>
    <xf numFmtId="165" fontId="17" fillId="9" borderId="9" xfId="1" applyNumberFormat="1" applyFont="1" applyFill="1" applyBorder="1" applyAlignment="1" applyProtection="1">
      <alignment vertical="center"/>
      <protection hidden="1"/>
    </xf>
    <xf numFmtId="165" fontId="17" fillId="10" borderId="9" xfId="1" applyNumberFormat="1" applyFont="1" applyFill="1" applyBorder="1" applyAlignment="1" applyProtection="1">
      <alignment vertical="center"/>
      <protection hidden="1"/>
    </xf>
    <xf numFmtId="1" fontId="30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1" fontId="2" fillId="5" borderId="4" xfId="2" applyFill="1" applyBorder="1" applyAlignment="1" applyProtection="1">
      <alignment horizontal="center" vertical="center"/>
      <protection hidden="1"/>
    </xf>
    <xf numFmtId="0" fontId="29" fillId="5" borderId="4" xfId="2" applyNumberFormat="1" applyFont="1" applyFill="1" applyBorder="1" applyAlignment="1" applyProtection="1">
      <alignment horizontal="center" vertical="center" wrapText="1"/>
      <protection hidden="1"/>
    </xf>
    <xf numFmtId="17" fontId="30" fillId="0" borderId="8" xfId="2" applyNumberFormat="1" applyFont="1" applyFill="1" applyBorder="1" applyAlignment="1" applyProtection="1">
      <alignment horizontal="left" vertical="center"/>
      <protection hidden="1"/>
    </xf>
    <xf numFmtId="165" fontId="30" fillId="0" borderId="8" xfId="1" applyNumberFormat="1" applyFont="1" applyBorder="1" applyAlignment="1" applyProtection="1">
      <alignment horizontal="center" vertical="center"/>
      <protection hidden="1"/>
    </xf>
    <xf numFmtId="164" fontId="17" fillId="9" borderId="8" xfId="2" applyNumberFormat="1" applyFont="1" applyFill="1" applyBorder="1" applyProtection="1">
      <alignment vertical="center"/>
      <protection hidden="1"/>
    </xf>
    <xf numFmtId="165" fontId="17" fillId="9" borderId="8" xfId="4" applyNumberFormat="1" applyFont="1" applyFill="1" applyBorder="1" applyProtection="1">
      <alignment vertical="center"/>
      <protection hidden="1"/>
    </xf>
    <xf numFmtId="165" fontId="17" fillId="9" borderId="8" xfId="6" applyNumberFormat="1" applyFont="1" applyFill="1" applyBorder="1" applyProtection="1">
      <alignment vertical="center"/>
      <protection hidden="1"/>
    </xf>
    <xf numFmtId="49" fontId="30" fillId="6" borderId="8" xfId="2" applyNumberFormat="1" applyFont="1" applyFill="1" applyBorder="1" applyAlignment="1" applyProtection="1">
      <alignment horizontal="left" vertical="center"/>
      <protection hidden="1"/>
    </xf>
    <xf numFmtId="165" fontId="17" fillId="6" borderId="8" xfId="4" applyNumberFormat="1" applyFont="1" applyFill="1" applyBorder="1" applyProtection="1">
      <alignment vertical="center"/>
      <protection hidden="1"/>
    </xf>
    <xf numFmtId="49" fontId="30" fillId="10" borderId="8" xfId="2" applyNumberFormat="1" applyFont="1" applyFill="1" applyBorder="1" applyAlignment="1" applyProtection="1">
      <alignment horizontal="left" vertical="center"/>
      <protection hidden="1"/>
    </xf>
    <xf numFmtId="164" fontId="17" fillId="10" borderId="8" xfId="2" applyNumberFormat="1" applyFont="1" applyFill="1" applyBorder="1" applyProtection="1">
      <alignment vertical="center"/>
      <protection hidden="1"/>
    </xf>
    <xf numFmtId="165" fontId="17" fillId="10" borderId="8" xfId="4" applyNumberFormat="1" applyFont="1" applyFill="1" applyBorder="1" applyProtection="1">
      <alignment vertical="center"/>
      <protection hidden="1"/>
    </xf>
    <xf numFmtId="165" fontId="2" fillId="0" borderId="8" xfId="4" applyNumberFormat="1" applyFont="1" applyBorder="1" applyAlignment="1" applyProtection="1">
      <alignment horizontal="center" vertical="center"/>
      <protection hidden="1"/>
    </xf>
    <xf numFmtId="165" fontId="17" fillId="10" borderId="8" xfId="4" applyNumberFormat="1" applyFont="1" applyFill="1" applyBorder="1" applyAlignment="1" applyProtection="1">
      <alignment horizontal="center" vertical="center"/>
      <protection hidden="1"/>
    </xf>
    <xf numFmtId="165" fontId="0" fillId="0" borderId="0" xfId="1" applyNumberFormat="1" applyFont="1" applyProtection="1">
      <protection hidden="1"/>
    </xf>
    <xf numFmtId="165" fontId="0" fillId="9" borderId="8" xfId="1" applyNumberFormat="1" applyFont="1" applyFill="1" applyBorder="1" applyAlignment="1">
      <alignment vertical="center"/>
    </xf>
    <xf numFmtId="165" fontId="0" fillId="6" borderId="8" xfId="1" applyNumberFormat="1" applyFont="1" applyFill="1" applyBorder="1"/>
    <xf numFmtId="165" fontId="0" fillId="10" borderId="8" xfId="1" applyNumberFormat="1" applyFont="1" applyFill="1" applyBorder="1"/>
    <xf numFmtId="10" fontId="0" fillId="0" borderId="8" xfId="1" applyNumberFormat="1" applyFont="1" applyBorder="1"/>
    <xf numFmtId="10" fontId="0" fillId="9" borderId="8" xfId="1" applyNumberFormat="1" applyFont="1" applyFill="1" applyBorder="1" applyAlignment="1">
      <alignment vertical="center"/>
    </xf>
    <xf numFmtId="10" fontId="0" fillId="6" borderId="8" xfId="1" applyNumberFormat="1" applyFont="1" applyFill="1" applyBorder="1"/>
    <xf numFmtId="10" fontId="0" fillId="10" borderId="8" xfId="1" applyNumberFormat="1" applyFont="1" applyFill="1" applyBorder="1"/>
    <xf numFmtId="17" fontId="17" fillId="5" borderId="4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4" xfId="2" applyNumberFormat="1" applyFont="1" applyFill="1" applyBorder="1" applyAlignment="1" applyProtection="1">
      <alignment horizontal="center" vertical="center" wrapText="1"/>
      <protection hidden="1"/>
    </xf>
    <xf numFmtId="1" fontId="2" fillId="0" borderId="9" xfId="2" applyFont="1" applyBorder="1" applyAlignment="1" applyProtection="1">
      <alignment horizontal="left"/>
      <protection hidden="1"/>
    </xf>
    <xf numFmtId="10" fontId="2" fillId="0" borderId="9" xfId="4" applyNumberFormat="1" applyFont="1" applyBorder="1" applyProtection="1">
      <alignment vertical="center"/>
      <protection hidden="1"/>
    </xf>
    <xf numFmtId="164" fontId="2" fillId="0" borderId="5" xfId="2" applyNumberFormat="1" applyFont="1" applyBorder="1" applyProtection="1">
      <alignment vertical="center"/>
      <protection hidden="1"/>
    </xf>
    <xf numFmtId="10" fontId="2" fillId="0" borderId="14" xfId="4" applyNumberFormat="1" applyFont="1" applyBorder="1" applyProtection="1">
      <alignment vertical="center"/>
      <protection hidden="1"/>
    </xf>
    <xf numFmtId="164" fontId="2" fillId="0" borderId="7" xfId="2" applyNumberFormat="1" applyFont="1" applyBorder="1" applyProtection="1">
      <alignment vertical="center"/>
      <protection hidden="1"/>
    </xf>
    <xf numFmtId="1" fontId="2" fillId="5" borderId="12" xfId="2" applyFont="1" applyFill="1" applyBorder="1" applyProtection="1">
      <alignment vertical="center"/>
      <protection hidden="1"/>
    </xf>
    <xf numFmtId="1" fontId="2" fillId="0" borderId="11" xfId="2" applyFont="1" applyBorder="1" applyAlignment="1" applyProtection="1">
      <alignment horizontal="left"/>
      <protection hidden="1"/>
    </xf>
    <xf numFmtId="1" fontId="2" fillId="0" borderId="0" xfId="2" applyFont="1" applyAlignment="1" applyProtection="1">
      <alignment vertical="center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30" fillId="9" borderId="8" xfId="2" applyNumberFormat="1" applyFont="1" applyFill="1" applyBorder="1" applyAlignment="1" applyProtection="1">
      <alignment horizontal="center" vertical="center" wrapText="1"/>
      <protection hidden="1"/>
    </xf>
    <xf numFmtId="165" fontId="17" fillId="9" borderId="8" xfId="6" applyNumberFormat="1" applyFont="1" applyFill="1" applyBorder="1" applyAlignment="1" applyProtection="1">
      <alignment vertical="center"/>
      <protection hidden="1"/>
    </xf>
    <xf numFmtId="4" fontId="0" fillId="0" borderId="8" xfId="0" applyNumberFormat="1" applyBorder="1" applyProtection="1">
      <protection hidden="1"/>
    </xf>
    <xf numFmtId="4" fontId="0" fillId="9" borderId="8" xfId="0" applyNumberFormat="1" applyFill="1" applyBorder="1" applyAlignment="1" applyProtection="1">
      <alignment vertical="center"/>
      <protection hidden="1"/>
    </xf>
    <xf numFmtId="4" fontId="0" fillId="0" borderId="0" xfId="0" applyNumberFormat="1" applyProtection="1">
      <protection hidden="1"/>
    </xf>
    <xf numFmtId="4" fontId="0" fillId="6" borderId="8" xfId="0" applyNumberFormat="1" applyFill="1" applyBorder="1" applyProtection="1">
      <protection hidden="1"/>
    </xf>
    <xf numFmtId="4" fontId="0" fillId="10" borderId="8" xfId="0" applyNumberFormat="1" applyFill="1" applyBorder="1" applyProtection="1">
      <protection hidden="1"/>
    </xf>
    <xf numFmtId="1" fontId="18" fillId="5" borderId="6" xfId="2" applyNumberFormat="1" applyFont="1" applyFill="1" applyBorder="1" applyAlignment="1" applyProtection="1">
      <alignment horizontal="center" vertical="center" wrapText="1"/>
      <protection hidden="1"/>
    </xf>
    <xf numFmtId="167" fontId="2" fillId="6" borderId="6" xfId="2" applyNumberFormat="1" applyFont="1" applyFill="1" applyBorder="1" applyAlignment="1" applyProtection="1">
      <alignment horizontal="center" vertical="center" wrapText="1"/>
      <protection hidden="1"/>
    </xf>
    <xf numFmtId="4" fontId="2" fillId="0" borderId="0" xfId="2" applyNumberFormat="1" applyFont="1">
      <alignment vertical="center"/>
    </xf>
    <xf numFmtId="167" fontId="2" fillId="0" borderId="8" xfId="2" applyNumberFormat="1" applyFont="1" applyBorder="1" applyAlignment="1" applyProtection="1">
      <alignment horizontal="center" vertical="center" wrapText="1"/>
      <protection hidden="1"/>
    </xf>
    <xf numFmtId="167" fontId="2" fillId="0" borderId="8" xfId="2" applyNumberFormat="1" applyFont="1" applyBorder="1" applyAlignment="1" applyProtection="1">
      <alignment horizontal="center" wrapText="1"/>
      <protection hidden="1"/>
    </xf>
    <xf numFmtId="1" fontId="2" fillId="0" borderId="16" xfId="2" applyFont="1" applyBorder="1" applyProtection="1">
      <alignment vertical="center"/>
      <protection hidden="1"/>
    </xf>
    <xf numFmtId="1" fontId="29" fillId="5" borderId="4" xfId="2" applyNumberFormat="1" applyFont="1" applyFill="1" applyBorder="1" applyAlignment="1" applyProtection="1">
      <alignment horizontal="center" vertical="center" wrapText="1"/>
      <protection hidden="1"/>
    </xf>
    <xf numFmtId="1" fontId="2" fillId="5" borderId="13" xfId="2" applyFont="1" applyFill="1" applyBorder="1" applyAlignment="1" applyProtection="1">
      <alignment vertical="center" wrapText="1"/>
      <protection hidden="1"/>
    </xf>
    <xf numFmtId="1" fontId="2" fillId="5" borderId="2" xfId="2" applyFont="1" applyFill="1" applyBorder="1" applyAlignment="1" applyProtection="1">
      <alignment vertical="center" wrapText="1"/>
      <protection hidden="1"/>
    </xf>
    <xf numFmtId="1" fontId="2" fillId="5" borderId="14" xfId="2" applyFont="1" applyFill="1" applyBorder="1" applyAlignment="1" applyProtection="1">
      <alignment vertical="center" wrapText="1"/>
      <protection hidden="1"/>
    </xf>
    <xf numFmtId="1" fontId="2" fillId="6" borderId="5" xfId="2" applyFont="1" applyFill="1" applyBorder="1" applyAlignment="1" applyProtection="1">
      <alignment horizontal="left" wrapText="1"/>
      <protection hidden="1"/>
    </xf>
    <xf numFmtId="10" fontId="2" fillId="6" borderId="6" xfId="4" applyNumberFormat="1" applyFont="1" applyFill="1" applyBorder="1" applyAlignment="1" applyProtection="1">
      <alignment horizontal="center" vertical="center" wrapText="1"/>
      <protection hidden="1"/>
    </xf>
    <xf numFmtId="1" fontId="2" fillId="0" borderId="7" xfId="2" applyFont="1" applyBorder="1" applyAlignment="1" applyProtection="1">
      <alignment horizontal="left" wrapText="1"/>
      <protection hidden="1"/>
    </xf>
    <xf numFmtId="10" fontId="2" fillId="0" borderId="8" xfId="4" applyNumberFormat="1" applyFont="1" applyBorder="1" applyAlignment="1" applyProtection="1">
      <alignment horizontal="center" vertical="center" wrapText="1"/>
      <protection hidden="1"/>
    </xf>
    <xf numFmtId="4" fontId="2" fillId="0" borderId="0" xfId="2" applyNumberFormat="1" applyFont="1" applyAlignment="1">
      <alignment vertical="center" wrapText="1"/>
    </xf>
    <xf numFmtId="1" fontId="2" fillId="0" borderId="11" xfId="2" applyFont="1" applyBorder="1" applyAlignment="1" applyProtection="1">
      <alignment horizontal="left" wrapText="1"/>
      <protection hidden="1"/>
    </xf>
    <xf numFmtId="167" fontId="2" fillId="0" borderId="9" xfId="2" applyNumberFormat="1" applyFont="1" applyBorder="1" applyAlignment="1" applyProtection="1">
      <alignment horizontal="center" vertical="center" wrapText="1"/>
      <protection hidden="1"/>
    </xf>
    <xf numFmtId="10" fontId="2" fillId="0" borderId="9" xfId="4" applyNumberFormat="1" applyFont="1" applyBorder="1" applyAlignment="1" applyProtection="1">
      <alignment horizontal="center" vertical="center" wrapText="1"/>
      <protection hidden="1"/>
    </xf>
    <xf numFmtId="1" fontId="2" fillId="5" borderId="13" xfId="2" applyFont="1" applyFill="1" applyBorder="1" applyAlignment="1" applyProtection="1">
      <alignment horizontal="center" vertical="center" wrapText="1"/>
      <protection hidden="1"/>
    </xf>
    <xf numFmtId="10" fontId="2" fillId="5" borderId="15" xfId="2" applyNumberFormat="1" applyFont="1" applyFill="1" applyBorder="1" applyAlignment="1" applyProtection="1">
      <alignment horizontal="center" vertical="center" wrapText="1"/>
      <protection hidden="1"/>
    </xf>
    <xf numFmtId="167" fontId="2" fillId="0" borderId="9" xfId="2" applyNumberFormat="1" applyFont="1" applyBorder="1" applyAlignment="1" applyProtection="1">
      <alignment horizontal="center" wrapText="1"/>
      <protection hidden="1"/>
    </xf>
    <xf numFmtId="1" fontId="31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31" fillId="0" borderId="0" xfId="2" applyFont="1" applyBorder="1" applyAlignment="1">
      <alignment vertical="center" wrapText="1"/>
    </xf>
    <xf numFmtId="1" fontId="17" fillId="5" borderId="1" xfId="2" applyFont="1" applyFill="1" applyBorder="1" applyAlignment="1" applyProtection="1">
      <alignment horizontal="center" vertical="center" wrapText="1"/>
      <protection hidden="1"/>
    </xf>
    <xf numFmtId="1" fontId="17" fillId="5" borderId="1" xfId="2" applyFont="1" applyFill="1" applyBorder="1" applyAlignment="1" applyProtection="1">
      <alignment vertical="center" wrapText="1"/>
      <protection hidden="1"/>
    </xf>
    <xf numFmtId="1" fontId="2" fillId="5" borderId="3" xfId="2" applyFont="1" applyFill="1" applyBorder="1" applyAlignment="1" applyProtection="1">
      <alignment vertical="center" wrapText="1"/>
      <protection hidden="1"/>
    </xf>
    <xf numFmtId="1" fontId="2" fillId="6" borderId="5" xfId="2" applyFont="1" applyFill="1" applyBorder="1" applyAlignment="1" applyProtection="1">
      <alignment horizontal="left" vertical="center" wrapText="1"/>
      <protection hidden="1"/>
    </xf>
    <xf numFmtId="10" fontId="2" fillId="6" borderId="6" xfId="1" applyNumberFormat="1" applyFont="1" applyFill="1" applyBorder="1" applyAlignment="1" applyProtection="1">
      <alignment horizontal="center" vertical="center" wrapText="1"/>
      <protection hidden="1"/>
    </xf>
    <xf numFmtId="1" fontId="2" fillId="5" borderId="2" xfId="2" applyFont="1" applyFill="1" applyBorder="1" applyAlignment="1" applyProtection="1">
      <alignment horizontal="center" vertical="center" wrapText="1"/>
      <protection hidden="1"/>
    </xf>
    <xf numFmtId="10" fontId="2" fillId="5" borderId="3" xfId="2" applyNumberFormat="1" applyFont="1" applyFill="1" applyBorder="1" applyAlignment="1" applyProtection="1">
      <alignment horizontal="center" vertical="center" wrapText="1"/>
      <protection hidden="1"/>
    </xf>
    <xf numFmtId="1" fontId="2" fillId="0" borderId="8" xfId="2" applyFont="1" applyBorder="1" applyAlignment="1" applyProtection="1">
      <alignment horizontal="left" vertical="center" wrapText="1"/>
      <protection hidden="1"/>
    </xf>
    <xf numFmtId="1" fontId="2" fillId="0" borderId="1" xfId="2" applyFont="1" applyBorder="1" applyAlignment="1" applyProtection="1">
      <alignment horizontal="left" vertical="center" wrapText="1"/>
      <protection hidden="1"/>
    </xf>
    <xf numFmtId="167" fontId="2" fillId="0" borderId="4" xfId="2" applyNumberFormat="1" applyFont="1" applyBorder="1" applyAlignment="1" applyProtection="1">
      <alignment horizontal="center" vertical="center" wrapText="1"/>
      <protection hidden="1"/>
    </xf>
    <xf numFmtId="10" fontId="2" fillId="0" borderId="4" xfId="4" applyNumberFormat="1" applyFont="1" applyBorder="1" applyAlignment="1" applyProtection="1">
      <alignment horizontal="center" vertical="center" wrapText="1"/>
      <protection hidden="1"/>
    </xf>
    <xf numFmtId="4" fontId="0" fillId="0" borderId="8" xfId="0" applyNumberFormat="1" applyBorder="1"/>
    <xf numFmtId="10" fontId="30" fillId="0" borderId="8" xfId="1" applyNumberFormat="1" applyFont="1" applyBorder="1" applyAlignment="1" applyProtection="1">
      <alignment horizontal="center" vertical="center"/>
      <protection hidden="1"/>
    </xf>
    <xf numFmtId="4" fontId="0" fillId="9" borderId="8" xfId="0" applyNumberFormat="1" applyFill="1" applyBorder="1" applyAlignment="1">
      <alignment vertical="center"/>
    </xf>
    <xf numFmtId="10" fontId="17" fillId="9" borderId="8" xfId="6" applyNumberFormat="1" applyFont="1" applyFill="1" applyBorder="1" applyAlignment="1" applyProtection="1">
      <alignment vertical="center"/>
      <protection hidden="1"/>
    </xf>
    <xf numFmtId="4" fontId="0" fillId="6" borderId="8" xfId="0" applyNumberFormat="1" applyFill="1" applyBorder="1" applyAlignment="1">
      <alignment vertical="center"/>
    </xf>
    <xf numFmtId="10" fontId="17" fillId="6" borderId="8" xfId="4" applyNumberFormat="1" applyFont="1" applyFill="1" applyBorder="1" applyProtection="1">
      <alignment vertical="center"/>
      <protection hidden="1"/>
    </xf>
    <xf numFmtId="4" fontId="0" fillId="10" borderId="8" xfId="0" applyNumberFormat="1" applyFill="1" applyBorder="1" applyAlignment="1">
      <alignment vertical="center"/>
    </xf>
    <xf numFmtId="10" fontId="17" fillId="10" borderId="8" xfId="4" applyNumberFormat="1" applyFont="1" applyFill="1" applyBorder="1" applyProtection="1">
      <alignment vertical="center"/>
      <protection hidden="1"/>
    </xf>
    <xf numFmtId="10" fontId="2" fillId="0" borderId="8" xfId="4" applyNumberFormat="1" applyFont="1" applyBorder="1" applyAlignment="1" applyProtection="1">
      <alignment horizontal="center" vertical="center"/>
      <protection hidden="1"/>
    </xf>
    <xf numFmtId="10" fontId="17" fillId="10" borderId="8" xfId="4" applyNumberFormat="1" applyFont="1" applyFill="1" applyBorder="1" applyAlignment="1" applyProtection="1">
      <alignment horizontal="center" vertical="center"/>
      <protection hidden="1"/>
    </xf>
    <xf numFmtId="1" fontId="18" fillId="5" borderId="4" xfId="2" applyNumberFormat="1" applyFont="1" applyFill="1" applyBorder="1" applyAlignment="1" applyProtection="1">
      <alignment horizontal="center" vertical="center" wrapText="1"/>
      <protection hidden="1"/>
    </xf>
    <xf numFmtId="167" fontId="2" fillId="6" borderId="6" xfId="2" applyNumberFormat="1" applyFont="1" applyFill="1" applyBorder="1" applyAlignment="1" applyProtection="1">
      <alignment horizontal="center" vertical="center"/>
      <protection hidden="1"/>
    </xf>
    <xf numFmtId="167" fontId="2" fillId="6" borderId="6" xfId="4" applyNumberFormat="1" applyFont="1" applyFill="1" applyBorder="1" applyAlignment="1" applyProtection="1">
      <alignment horizontal="center" vertical="center"/>
      <protection hidden="1"/>
    </xf>
    <xf numFmtId="167" fontId="2" fillId="0" borderId="8" xfId="2" applyNumberFormat="1" applyFont="1" applyBorder="1" applyAlignment="1" applyProtection="1">
      <alignment horizontal="center" vertical="center"/>
      <protection hidden="1"/>
    </xf>
    <xf numFmtId="167" fontId="2" fillId="0" borderId="8" xfId="4" applyNumberFormat="1" applyFont="1" applyBorder="1" applyAlignment="1" applyProtection="1">
      <alignment horizontal="center" vertical="center"/>
      <protection hidden="1"/>
    </xf>
    <xf numFmtId="167" fontId="2" fillId="0" borderId="9" xfId="2" applyNumberFormat="1" applyFont="1" applyBorder="1" applyAlignment="1" applyProtection="1">
      <alignment horizontal="center" vertical="center"/>
      <protection hidden="1"/>
    </xf>
    <xf numFmtId="167" fontId="2" fillId="0" borderId="9" xfId="4" applyNumberFormat="1" applyFont="1" applyBorder="1" applyAlignment="1" applyProtection="1">
      <alignment horizontal="center" vertical="center"/>
      <protection hidden="1"/>
    </xf>
    <xf numFmtId="1" fontId="2" fillId="5" borderId="3" xfId="2" applyFont="1" applyFill="1" applyBorder="1" applyAlignment="1" applyProtection="1">
      <alignment horizontal="center" vertical="center"/>
      <protection hidden="1"/>
    </xf>
    <xf numFmtId="167" fontId="2" fillId="6" borderId="6" xfId="4" applyNumberFormat="1" applyFont="1" applyFill="1" applyBorder="1" applyProtection="1">
      <alignment vertical="center"/>
      <protection hidden="1"/>
    </xf>
    <xf numFmtId="167" fontId="2" fillId="0" borderId="8" xfId="4" applyNumberFormat="1" applyFont="1" applyBorder="1" applyProtection="1">
      <alignment vertical="center"/>
      <protection hidden="1"/>
    </xf>
    <xf numFmtId="167" fontId="2" fillId="0" borderId="9" xfId="4" applyNumberFormat="1" applyFont="1" applyBorder="1" applyProtection="1">
      <alignment vertical="center"/>
      <protection hidden="1"/>
    </xf>
    <xf numFmtId="2" fontId="2" fillId="0" borderId="8" xfId="4" applyNumberFormat="1" applyFont="1" applyBorder="1" applyProtection="1">
      <alignment vertical="center"/>
      <protection hidden="1"/>
    </xf>
    <xf numFmtId="2" fontId="30" fillId="0" borderId="8" xfId="1" applyNumberFormat="1" applyFont="1" applyBorder="1" applyAlignment="1" applyProtection="1">
      <alignment horizontal="center" vertical="center"/>
      <protection hidden="1"/>
    </xf>
    <xf numFmtId="2" fontId="17" fillId="9" borderId="8" xfId="6" applyNumberFormat="1" applyFont="1" applyFill="1" applyBorder="1" applyAlignment="1" applyProtection="1">
      <alignment vertical="center"/>
      <protection hidden="1"/>
    </xf>
    <xf numFmtId="2" fontId="17" fillId="9" borderId="8" xfId="6" applyNumberFormat="1" applyFont="1" applyFill="1" applyBorder="1" applyAlignment="1" applyProtection="1">
      <alignment horizontal="center" vertical="center"/>
      <protection hidden="1"/>
    </xf>
    <xf numFmtId="2" fontId="17" fillId="6" borderId="8" xfId="4" applyNumberFormat="1" applyFont="1" applyFill="1" applyBorder="1" applyProtection="1">
      <alignment vertical="center"/>
      <protection hidden="1"/>
    </xf>
    <xf numFmtId="2" fontId="17" fillId="10" borderId="8" xfId="4" applyNumberFormat="1" applyFont="1" applyFill="1" applyBorder="1" applyProtection="1">
      <alignment vertical="center"/>
      <protection hidden="1"/>
    </xf>
    <xf numFmtId="164" fontId="2" fillId="6" borderId="6" xfId="2" applyNumberFormat="1" applyFont="1" applyFill="1" applyBorder="1" applyAlignment="1" applyProtection="1">
      <alignment horizontal="right" vertical="center"/>
      <protection hidden="1"/>
    </xf>
    <xf numFmtId="165" fontId="2" fillId="6" borderId="6" xfId="4" applyNumberFormat="1" applyFont="1" applyFill="1" applyBorder="1" applyAlignment="1" applyProtection="1">
      <alignment horizontal="right" vertical="center"/>
      <protection hidden="1"/>
    </xf>
    <xf numFmtId="10" fontId="2" fillId="6" borderId="6" xfId="4" applyNumberFormat="1" applyFont="1" applyFill="1" applyBorder="1" applyAlignment="1" applyProtection="1">
      <alignment horizontal="right" vertical="center"/>
      <protection hidden="1"/>
    </xf>
    <xf numFmtId="164" fontId="2" fillId="6" borderId="8" xfId="2" applyNumberFormat="1" applyFont="1" applyFill="1" applyBorder="1" applyAlignment="1" applyProtection="1">
      <alignment horizontal="right" vertical="center"/>
      <protection hidden="1"/>
    </xf>
    <xf numFmtId="165" fontId="2" fillId="6" borderId="8" xfId="4" applyNumberFormat="1" applyFont="1" applyFill="1" applyBorder="1" applyAlignment="1" applyProtection="1">
      <alignment horizontal="right" vertical="center"/>
      <protection hidden="1"/>
    </xf>
    <xf numFmtId="10" fontId="2" fillId="6" borderId="8" xfId="4" applyNumberFormat="1" applyFont="1" applyFill="1" applyBorder="1" applyAlignment="1" applyProtection="1">
      <alignment horizontal="right" vertical="center"/>
      <protection hidden="1"/>
    </xf>
    <xf numFmtId="1" fontId="2" fillId="6" borderId="9" xfId="2" applyFont="1" applyFill="1" applyBorder="1" applyAlignment="1" applyProtection="1">
      <alignment horizontal="left"/>
      <protection hidden="1"/>
    </xf>
    <xf numFmtId="164" fontId="2" fillId="6" borderId="9" xfId="2" applyNumberFormat="1" applyFont="1" applyFill="1" applyBorder="1" applyAlignment="1" applyProtection="1">
      <alignment horizontal="right" vertical="center"/>
      <protection hidden="1"/>
    </xf>
    <xf numFmtId="165" fontId="2" fillId="6" borderId="9" xfId="4" applyNumberFormat="1" applyFont="1" applyFill="1" applyBorder="1" applyAlignment="1" applyProtection="1">
      <alignment horizontal="right" vertical="center"/>
      <protection hidden="1"/>
    </xf>
    <xf numFmtId="10" fontId="2" fillId="6" borderId="9" xfId="4" applyNumberFormat="1" applyFont="1" applyFill="1" applyBorder="1" applyAlignment="1" applyProtection="1">
      <alignment horizontal="right" vertical="center"/>
      <protection hidden="1"/>
    </xf>
    <xf numFmtId="1" fontId="2" fillId="5" borderId="2" xfId="2" applyFont="1" applyFill="1" applyBorder="1" applyAlignment="1" applyProtection="1">
      <alignment horizontal="right" vertical="center"/>
      <protection hidden="1"/>
    </xf>
    <xf numFmtId="1" fontId="2" fillId="5" borderId="3" xfId="2" applyFont="1" applyFill="1" applyBorder="1" applyAlignment="1" applyProtection="1">
      <alignment horizontal="right" vertical="center"/>
      <protection hidden="1"/>
    </xf>
    <xf numFmtId="164" fontId="2" fillId="0" borderId="6" xfId="2" applyNumberFormat="1" applyFont="1" applyBorder="1" applyAlignment="1" applyProtection="1">
      <alignment horizontal="right" vertical="center"/>
      <protection hidden="1"/>
    </xf>
    <xf numFmtId="165" fontId="2" fillId="0" borderId="6" xfId="4" applyNumberFormat="1" applyFont="1" applyBorder="1" applyAlignment="1" applyProtection="1">
      <alignment horizontal="right" vertical="center"/>
      <protection hidden="1"/>
    </xf>
    <xf numFmtId="10" fontId="2" fillId="0" borderId="14" xfId="4" applyNumberFormat="1" applyFont="1" applyBorder="1" applyAlignment="1" applyProtection="1">
      <alignment horizontal="right" vertical="center"/>
      <protection hidden="1"/>
    </xf>
    <xf numFmtId="164" fontId="2" fillId="0" borderId="8" xfId="2" applyNumberFormat="1" applyFont="1" applyBorder="1" applyAlignment="1" applyProtection="1">
      <alignment horizontal="right" vertical="center"/>
      <protection hidden="1"/>
    </xf>
    <xf numFmtId="165" fontId="2" fillId="0" borderId="8" xfId="4" applyNumberFormat="1" applyFont="1" applyBorder="1" applyAlignment="1" applyProtection="1">
      <alignment horizontal="right" vertical="center"/>
      <protection hidden="1"/>
    </xf>
    <xf numFmtId="10" fontId="2" fillId="0" borderId="15" xfId="4" applyNumberFormat="1" applyFont="1" applyBorder="1" applyAlignment="1" applyProtection="1">
      <alignment horizontal="right" vertical="center"/>
      <protection hidden="1"/>
    </xf>
    <xf numFmtId="164" fontId="2" fillId="0" borderId="9" xfId="2" applyNumberFormat="1" applyFont="1" applyBorder="1" applyAlignment="1" applyProtection="1">
      <alignment horizontal="right" vertical="center"/>
      <protection hidden="1"/>
    </xf>
    <xf numFmtId="165" fontId="2" fillId="0" borderId="9" xfId="4" applyNumberFormat="1" applyFont="1" applyBorder="1" applyAlignment="1" applyProtection="1">
      <alignment horizontal="right" vertical="center"/>
      <protection hidden="1"/>
    </xf>
    <xf numFmtId="10" fontId="2" fillId="0" borderId="6" xfId="4" applyNumberFormat="1" applyFont="1" applyBorder="1" applyAlignment="1" applyProtection="1">
      <alignment horizontal="right" vertical="center"/>
      <protection hidden="1"/>
    </xf>
    <xf numFmtId="10" fontId="2" fillId="0" borderId="8" xfId="4" applyNumberFormat="1" applyFont="1" applyBorder="1" applyAlignment="1" applyProtection="1">
      <alignment horizontal="right" vertical="center"/>
      <protection hidden="1"/>
    </xf>
    <xf numFmtId="165" fontId="2" fillId="5" borderId="13" xfId="2" applyNumberFormat="1" applyFont="1" applyFill="1" applyBorder="1" applyProtection="1">
      <alignment vertical="center"/>
      <protection hidden="1"/>
    </xf>
    <xf numFmtId="165" fontId="2" fillId="5" borderId="14" xfId="2" applyNumberFormat="1" applyFont="1" applyFill="1" applyBorder="1" applyProtection="1">
      <alignment vertical="center"/>
      <protection hidden="1"/>
    </xf>
    <xf numFmtId="164" fontId="2" fillId="0" borderId="13" xfId="2" applyNumberFormat="1" applyFont="1" applyBorder="1" applyProtection="1">
      <alignment vertical="center"/>
      <protection hidden="1"/>
    </xf>
    <xf numFmtId="165" fontId="2" fillId="0" borderId="14" xfId="4" applyNumberFormat="1" applyFont="1" applyBorder="1" applyProtection="1">
      <alignment vertical="center"/>
      <protection hidden="1"/>
    </xf>
    <xf numFmtId="164" fontId="2" fillId="0" borderId="0" xfId="2" applyNumberFormat="1" applyFont="1" applyBorder="1" applyProtection="1">
      <alignment vertical="center"/>
      <protection hidden="1"/>
    </xf>
    <xf numFmtId="165" fontId="2" fillId="0" borderId="15" xfId="4" applyNumberFormat="1" applyFont="1" applyBorder="1" applyProtection="1">
      <alignment vertical="center"/>
      <protection hidden="1"/>
    </xf>
    <xf numFmtId="165" fontId="2" fillId="5" borderId="2" xfId="2" applyNumberFormat="1" applyFont="1" applyFill="1" applyBorder="1" applyProtection="1">
      <alignment vertical="center"/>
      <protection hidden="1"/>
    </xf>
    <xf numFmtId="165" fontId="2" fillId="5" borderId="3" xfId="2" applyNumberFormat="1" applyFont="1" applyFill="1" applyBorder="1" applyProtection="1">
      <alignment vertical="center"/>
      <protection hidden="1"/>
    </xf>
    <xf numFmtId="165" fontId="2" fillId="6" borderId="6" xfId="6" applyNumberFormat="1" applyFont="1" applyFill="1" applyBorder="1" applyProtection="1">
      <alignment vertical="center"/>
      <protection hidden="1"/>
    </xf>
    <xf numFmtId="165" fontId="2" fillId="0" borderId="6" xfId="6" applyNumberFormat="1" applyFont="1" applyBorder="1" applyProtection="1">
      <alignment vertical="center"/>
      <protection hidden="1"/>
    </xf>
    <xf numFmtId="165" fontId="2" fillId="0" borderId="14" xfId="6" applyNumberFormat="1" applyFont="1" applyBorder="1" applyProtection="1">
      <alignment vertical="center"/>
      <protection hidden="1"/>
    </xf>
    <xf numFmtId="165" fontId="2" fillId="0" borderId="8" xfId="6" applyNumberFormat="1" applyFont="1" applyBorder="1" applyProtection="1">
      <alignment vertical="center"/>
      <protection hidden="1"/>
    </xf>
    <xf numFmtId="165" fontId="2" fillId="0" borderId="15" xfId="6" applyNumberFormat="1" applyFont="1" applyBorder="1" applyProtection="1">
      <alignment vertical="center"/>
      <protection hidden="1"/>
    </xf>
    <xf numFmtId="165" fontId="2" fillId="0" borderId="9" xfId="6" applyNumberFormat="1" applyFont="1" applyBorder="1" applyProtection="1">
      <alignment vertical="center"/>
      <protection hidden="1"/>
    </xf>
    <xf numFmtId="164" fontId="2" fillId="0" borderId="4" xfId="2" applyNumberFormat="1" applyFont="1" applyBorder="1" applyProtection="1">
      <alignment vertical="center"/>
      <protection hidden="1"/>
    </xf>
    <xf numFmtId="164" fontId="2" fillId="0" borderId="8" xfId="2" applyNumberFormat="1" applyFont="1" applyBorder="1" applyAlignment="1" applyProtection="1">
      <alignment horizontal="right"/>
      <protection hidden="1"/>
    </xf>
    <xf numFmtId="10" fontId="2" fillId="6" borderId="6" xfId="6" applyNumberFormat="1" applyFont="1" applyFill="1" applyBorder="1" applyAlignment="1" applyProtection="1">
      <alignment horizontal="center" vertical="center" wrapText="1"/>
      <protection hidden="1"/>
    </xf>
    <xf numFmtId="10" fontId="2" fillId="0" borderId="8" xfId="6" applyNumberFormat="1" applyFont="1" applyBorder="1" applyAlignment="1" applyProtection="1">
      <alignment horizontal="center" vertical="center" wrapText="1"/>
      <protection hidden="1"/>
    </xf>
    <xf numFmtId="10" fontId="2" fillId="0" borderId="9" xfId="6" applyNumberFormat="1" applyFont="1" applyBorder="1" applyAlignment="1" applyProtection="1">
      <alignment horizontal="center" vertical="center" wrapText="1"/>
      <protection hidden="1"/>
    </xf>
    <xf numFmtId="167" fontId="2" fillId="6" borderId="6" xfId="2" applyNumberFormat="1" applyFont="1" applyFill="1" applyBorder="1" applyProtection="1">
      <alignment vertical="center"/>
      <protection hidden="1"/>
    </xf>
    <xf numFmtId="10" fontId="2" fillId="6" borderId="6" xfId="6" applyNumberFormat="1" applyFont="1" applyFill="1" applyBorder="1" applyProtection="1">
      <alignment vertical="center"/>
      <protection hidden="1"/>
    </xf>
    <xf numFmtId="10" fontId="2" fillId="5" borderId="14" xfId="2" applyNumberFormat="1" applyFont="1" applyFill="1" applyBorder="1" applyProtection="1">
      <alignment vertical="center"/>
      <protection hidden="1"/>
    </xf>
    <xf numFmtId="167" fontId="2" fillId="0" borderId="6" xfId="2" applyNumberFormat="1" applyFont="1" applyBorder="1" applyProtection="1">
      <alignment vertical="center"/>
      <protection hidden="1"/>
    </xf>
    <xf numFmtId="10" fontId="2" fillId="0" borderId="6" xfId="6" applyNumberFormat="1" applyFont="1" applyBorder="1" applyProtection="1">
      <alignment vertical="center"/>
      <protection hidden="1"/>
    </xf>
    <xf numFmtId="167" fontId="2" fillId="0" borderId="8" xfId="2" applyNumberFormat="1" applyFont="1" applyBorder="1" applyProtection="1">
      <alignment vertical="center"/>
      <protection hidden="1"/>
    </xf>
    <xf numFmtId="10" fontId="2" fillId="0" borderId="8" xfId="6" applyNumberFormat="1" applyFont="1" applyBorder="1" applyProtection="1">
      <alignment vertical="center"/>
      <protection hidden="1"/>
    </xf>
    <xf numFmtId="167" fontId="2" fillId="0" borderId="9" xfId="2" applyNumberFormat="1" applyFont="1" applyBorder="1" applyProtection="1">
      <alignment vertical="center"/>
      <protection hidden="1"/>
    </xf>
    <xf numFmtId="10" fontId="2" fillId="0" borderId="9" xfId="6" applyNumberFormat="1" applyFont="1" applyBorder="1" applyProtection="1">
      <alignment vertical="center"/>
      <protection hidden="1"/>
    </xf>
    <xf numFmtId="10" fontId="2" fillId="5" borderId="3" xfId="2" applyNumberFormat="1" applyFont="1" applyFill="1" applyBorder="1" applyProtection="1">
      <alignment vertical="center"/>
      <protection hidden="1"/>
    </xf>
    <xf numFmtId="10" fontId="2" fillId="0" borderId="9" xfId="6" applyNumberFormat="1" applyFont="1" applyBorder="1" applyAlignment="1" applyProtection="1">
      <alignment horizontal="right" vertical="center"/>
      <protection hidden="1"/>
    </xf>
    <xf numFmtId="167" fontId="2" fillId="6" borderId="6" xfId="6" applyNumberFormat="1" applyFont="1" applyFill="1" applyBorder="1" applyAlignment="1" applyProtection="1">
      <alignment horizontal="center" vertical="center"/>
      <protection hidden="1"/>
    </xf>
    <xf numFmtId="167" fontId="2" fillId="0" borderId="8" xfId="6" applyNumberFormat="1" applyFont="1" applyBorder="1" applyAlignment="1" applyProtection="1">
      <alignment horizontal="center" vertical="center"/>
      <protection hidden="1"/>
    </xf>
    <xf numFmtId="167" fontId="2" fillId="0" borderId="9" xfId="6" applyNumberFormat="1" applyFont="1" applyBorder="1" applyAlignment="1" applyProtection="1">
      <alignment horizontal="center" vertical="center"/>
      <protection hidden="1"/>
    </xf>
    <xf numFmtId="2" fontId="2" fillId="6" borderId="6" xfId="1" applyNumberFormat="1" applyFont="1" applyFill="1" applyBorder="1" applyAlignment="1" applyProtection="1">
      <alignment vertical="center"/>
      <protection hidden="1"/>
    </xf>
    <xf numFmtId="2" fontId="2" fillId="6" borderId="6" xfId="6" applyNumberFormat="1" applyFont="1" applyFill="1" applyBorder="1" applyProtection="1">
      <alignment vertical="center"/>
      <protection hidden="1"/>
    </xf>
    <xf numFmtId="2" fontId="2" fillId="5" borderId="14" xfId="1" applyNumberFormat="1" applyFont="1" applyFill="1" applyBorder="1" applyAlignment="1" applyProtection="1">
      <alignment vertical="center"/>
      <protection hidden="1"/>
    </xf>
    <xf numFmtId="2" fontId="2" fillId="0" borderId="6" xfId="1" applyNumberFormat="1" applyFont="1" applyBorder="1" applyAlignment="1" applyProtection="1">
      <alignment vertical="center"/>
      <protection hidden="1"/>
    </xf>
    <xf numFmtId="2" fontId="2" fillId="0" borderId="6" xfId="6" applyNumberFormat="1" applyFont="1" applyBorder="1" applyProtection="1">
      <alignment vertical="center"/>
      <protection hidden="1"/>
    </xf>
    <xf numFmtId="2" fontId="2" fillId="0" borderId="8" xfId="1" applyNumberFormat="1" applyFont="1" applyBorder="1" applyAlignment="1" applyProtection="1">
      <alignment vertical="center"/>
      <protection hidden="1"/>
    </xf>
    <xf numFmtId="2" fontId="2" fillId="0" borderId="8" xfId="6" applyNumberFormat="1" applyFont="1" applyBorder="1" applyProtection="1">
      <alignment vertical="center"/>
      <protection hidden="1"/>
    </xf>
    <xf numFmtId="2" fontId="2" fillId="0" borderId="9" xfId="1" applyNumberFormat="1" applyFont="1" applyBorder="1" applyAlignment="1" applyProtection="1">
      <alignment vertical="center"/>
      <protection hidden="1"/>
    </xf>
    <xf numFmtId="2" fontId="2" fillId="0" borderId="9" xfId="6" applyNumberFormat="1" applyFont="1" applyBorder="1" applyProtection="1">
      <alignment vertical="center"/>
      <protection hidden="1"/>
    </xf>
    <xf numFmtId="2" fontId="2" fillId="5" borderId="3" xfId="1" applyNumberFormat="1" applyFont="1" applyFill="1" applyBorder="1" applyAlignment="1" applyProtection="1">
      <alignment vertical="center"/>
      <protection hidden="1"/>
    </xf>
    <xf numFmtId="2" fontId="2" fillId="0" borderId="6" xfId="6" applyNumberFormat="1" applyFont="1" applyBorder="1" applyAlignment="1" applyProtection="1">
      <alignment vertical="center"/>
      <protection hidden="1"/>
    </xf>
    <xf numFmtId="2" fontId="2" fillId="0" borderId="8" xfId="6" applyNumberFormat="1" applyFont="1" applyBorder="1" applyAlignment="1" applyProtection="1">
      <alignment vertical="center"/>
      <protection hidden="1"/>
    </xf>
    <xf numFmtId="1" fontId="30" fillId="0" borderId="0" xfId="2" applyFont="1">
      <alignment vertical="center"/>
    </xf>
    <xf numFmtId="1" fontId="29" fillId="5" borderId="6" xfId="2" applyFont="1" applyFill="1" applyBorder="1" applyAlignment="1" applyProtection="1">
      <alignment horizontal="center" vertical="center"/>
      <protection hidden="1"/>
    </xf>
    <xf numFmtId="1" fontId="29" fillId="5" borderId="11" xfId="2" applyFont="1" applyFill="1" applyBorder="1" applyAlignment="1" applyProtection="1">
      <alignment horizontal="center" vertical="center"/>
      <protection hidden="1"/>
    </xf>
    <xf numFmtId="1" fontId="29" fillId="5" borderId="9" xfId="2" applyFont="1" applyFill="1" applyBorder="1" applyAlignment="1" applyProtection="1">
      <alignment horizontal="center" vertical="center" wrapText="1"/>
      <protection hidden="1"/>
    </xf>
    <xf numFmtId="1" fontId="29" fillId="5" borderId="9" xfId="2" applyFont="1" applyFill="1" applyBorder="1" applyAlignment="1" applyProtection="1">
      <alignment horizontal="center" vertical="center"/>
      <protection hidden="1"/>
    </xf>
    <xf numFmtId="1" fontId="30" fillId="0" borderId="6" xfId="2" applyFont="1" applyFill="1" applyBorder="1" applyAlignment="1" applyProtection="1">
      <alignment horizontal="left" vertical="center"/>
      <protection hidden="1"/>
    </xf>
    <xf numFmtId="3" fontId="30" fillId="0" borderId="6" xfId="4" applyNumberFormat="1" applyFont="1" applyBorder="1" applyAlignment="1" applyProtection="1">
      <alignment vertical="center"/>
      <protection hidden="1"/>
    </xf>
    <xf numFmtId="1" fontId="30" fillId="0" borderId="8" xfId="2" applyFont="1" applyFill="1" applyBorder="1" applyAlignment="1" applyProtection="1">
      <alignment horizontal="left" vertical="center"/>
      <protection hidden="1"/>
    </xf>
    <xf numFmtId="3" fontId="30" fillId="0" borderId="8" xfId="4" applyNumberFormat="1" applyFont="1" applyBorder="1" applyAlignment="1" applyProtection="1">
      <alignment vertical="center"/>
      <protection hidden="1"/>
    </xf>
    <xf numFmtId="1" fontId="32" fillId="0" borderId="8" xfId="2" applyFont="1" applyFill="1" applyBorder="1" applyAlignment="1" applyProtection="1">
      <alignment horizontal="left" vertical="center" indent="1"/>
      <protection hidden="1"/>
    </xf>
    <xf numFmtId="3" fontId="30" fillId="10" borderId="8" xfId="4" applyNumberFormat="1" applyFont="1" applyFill="1" applyBorder="1" applyAlignment="1" applyProtection="1">
      <alignment vertical="center"/>
      <protection hidden="1"/>
    </xf>
    <xf numFmtId="1" fontId="29" fillId="6" borderId="8" xfId="2" applyFont="1" applyFill="1" applyBorder="1" applyAlignment="1" applyProtection="1">
      <alignment horizontal="left" vertical="center"/>
      <protection hidden="1"/>
    </xf>
    <xf numFmtId="3" fontId="29" fillId="6" borderId="9" xfId="4" applyNumberFormat="1" applyFont="1" applyFill="1" applyBorder="1" applyAlignment="1" applyProtection="1">
      <alignment vertical="center"/>
      <protection hidden="1"/>
    </xf>
    <xf numFmtId="165" fontId="30" fillId="0" borderId="6" xfId="1" applyNumberFormat="1" applyFont="1" applyBorder="1" applyAlignment="1" applyProtection="1">
      <alignment vertical="center"/>
      <protection hidden="1"/>
    </xf>
    <xf numFmtId="165" fontId="30" fillId="0" borderId="8" xfId="1" applyNumberFormat="1" applyFont="1" applyBorder="1" applyAlignment="1" applyProtection="1">
      <alignment vertical="center"/>
      <protection hidden="1"/>
    </xf>
    <xf numFmtId="165" fontId="30" fillId="10" borderId="8" xfId="1" applyNumberFormat="1" applyFont="1" applyFill="1" applyBorder="1" applyAlignment="1" applyProtection="1">
      <alignment vertical="center"/>
      <protection hidden="1"/>
    </xf>
    <xf numFmtId="165" fontId="29" fillId="6" borderId="9" xfId="1" applyNumberFormat="1" applyFont="1" applyFill="1" applyBorder="1" applyAlignment="1" applyProtection="1">
      <alignment vertical="center"/>
      <protection hidden="1"/>
    </xf>
    <xf numFmtId="165" fontId="30" fillId="0" borderId="0" xfId="4" applyNumberFormat="1" applyFont="1" applyBorder="1" applyAlignment="1" applyProtection="1">
      <alignment vertical="center"/>
      <protection hidden="1"/>
    </xf>
    <xf numFmtId="165" fontId="30" fillId="0" borderId="6" xfId="4" applyNumberFormat="1" applyFont="1" applyBorder="1" applyAlignment="1" applyProtection="1">
      <alignment vertical="center"/>
      <protection hidden="1"/>
    </xf>
    <xf numFmtId="165" fontId="30" fillId="0" borderId="8" xfId="4" applyNumberFormat="1" applyFont="1" applyBorder="1" applyAlignment="1" applyProtection="1">
      <alignment vertical="center"/>
      <protection hidden="1"/>
    </xf>
    <xf numFmtId="165" fontId="30" fillId="10" borderId="8" xfId="4" applyNumberFormat="1" applyFont="1" applyFill="1" applyBorder="1" applyAlignment="1" applyProtection="1">
      <alignment vertical="center"/>
      <protection hidden="1"/>
    </xf>
    <xf numFmtId="1" fontId="30" fillId="6" borderId="8" xfId="2" applyFont="1" applyFill="1" applyBorder="1" applyAlignment="1" applyProtection="1">
      <alignment horizontal="left" vertical="center"/>
      <protection hidden="1"/>
    </xf>
    <xf numFmtId="165" fontId="30" fillId="6" borderId="8" xfId="4" applyNumberFormat="1" applyFont="1" applyFill="1" applyBorder="1" applyAlignment="1" applyProtection="1">
      <alignment vertical="center"/>
      <protection hidden="1"/>
    </xf>
    <xf numFmtId="1" fontId="2" fillId="5" borderId="4" xfId="2" applyFont="1" applyFill="1" applyBorder="1" applyProtection="1">
      <alignment vertical="center"/>
      <protection hidden="1"/>
    </xf>
    <xf numFmtId="0" fontId="29" fillId="5" borderId="9" xfId="2" applyNumberFormat="1" applyFont="1" applyFill="1" applyBorder="1" applyAlignment="1" applyProtection="1">
      <alignment horizontal="center" vertical="center" wrapText="1"/>
      <protection hidden="1"/>
    </xf>
    <xf numFmtId="1" fontId="29" fillId="5" borderId="8" xfId="2" applyFont="1" applyFill="1" applyBorder="1" applyAlignment="1" applyProtection="1">
      <alignment horizontal="center" vertical="center" wrapText="1"/>
      <protection hidden="1"/>
    </xf>
    <xf numFmtId="1" fontId="5" fillId="5" borderId="2" xfId="2" applyFont="1" applyFill="1" applyBorder="1" applyProtection="1">
      <alignment vertical="center"/>
      <protection hidden="1"/>
    </xf>
    <xf numFmtId="1" fontId="5" fillId="5" borderId="14" xfId="2" applyFont="1" applyFill="1" applyBorder="1" applyProtection="1">
      <alignment vertical="center"/>
      <protection hidden="1"/>
    </xf>
    <xf numFmtId="1" fontId="5" fillId="5" borderId="3" xfId="2" applyFont="1" applyFill="1" applyBorder="1" applyProtection="1">
      <alignment vertical="center"/>
      <protection hidden="1"/>
    </xf>
    <xf numFmtId="1" fontId="2" fillId="6" borderId="5" xfId="2" applyFont="1" applyFill="1" applyBorder="1" applyAlignment="1" applyProtection="1">
      <alignment horizontal="left" vertical="center" indent="1"/>
      <protection hidden="1"/>
    </xf>
    <xf numFmtId="164" fontId="2" fillId="6" borderId="6" xfId="2" applyNumberFormat="1" applyFont="1" applyFill="1" applyBorder="1" applyAlignment="1" applyProtection="1">
      <alignment horizontal="right" vertical="center" wrapText="1"/>
      <protection hidden="1"/>
    </xf>
    <xf numFmtId="1" fontId="2" fillId="0" borderId="7" xfId="2" applyFont="1" applyFill="1" applyBorder="1" applyAlignment="1" applyProtection="1">
      <alignment horizontal="left" vertical="center" indent="1"/>
      <protection hidden="1"/>
    </xf>
    <xf numFmtId="164" fontId="2" fillId="0" borderId="8" xfId="2" applyNumberFormat="1" applyFont="1" applyBorder="1" applyAlignment="1" applyProtection="1">
      <alignment horizontal="right" vertical="center" wrapText="1"/>
      <protection hidden="1"/>
    </xf>
    <xf numFmtId="1" fontId="2" fillId="0" borderId="7" xfId="2" applyFont="1" applyFill="1" applyBorder="1" applyAlignment="1" applyProtection="1">
      <alignment horizontal="left" indent="1"/>
      <protection hidden="1"/>
    </xf>
    <xf numFmtId="164" fontId="2" fillId="0" borderId="9" xfId="2" applyNumberFormat="1" applyFont="1" applyBorder="1" applyAlignment="1" applyProtection="1">
      <alignment horizontal="right" vertical="center" wrapText="1"/>
      <protection hidden="1"/>
    </xf>
    <xf numFmtId="164" fontId="2" fillId="5" borderId="13" xfId="2" applyNumberFormat="1" applyFont="1" applyFill="1" applyBorder="1" applyAlignment="1" applyProtection="1">
      <alignment horizontal="right" vertical="center" wrapText="1"/>
      <protection hidden="1"/>
    </xf>
    <xf numFmtId="1" fontId="5" fillId="5" borderId="16" xfId="2" applyFont="1" applyFill="1" applyBorder="1" applyProtection="1">
      <alignment vertical="center"/>
      <protection hidden="1"/>
    </xf>
    <xf numFmtId="164" fontId="2" fillId="0" borderId="9" xfId="2" applyNumberFormat="1" applyFont="1" applyBorder="1" applyAlignment="1" applyProtection="1">
      <alignment horizontal="right" wrapText="1"/>
      <protection hidden="1"/>
    </xf>
    <xf numFmtId="165" fontId="2" fillId="0" borderId="9" xfId="4" applyNumberFormat="1" applyFont="1" applyBorder="1" applyAlignment="1" applyProtection="1">
      <alignment horizontal="center" vertical="center"/>
      <protection hidden="1"/>
    </xf>
    <xf numFmtId="164" fontId="2" fillId="0" borderId="8" xfId="2" applyNumberFormat="1" applyFont="1" applyBorder="1" applyAlignment="1" applyProtection="1">
      <alignment horizontal="center" vertical="center"/>
      <protection hidden="1"/>
    </xf>
    <xf numFmtId="164" fontId="2" fillId="5" borderId="2" xfId="2" applyNumberFormat="1" applyFont="1" applyFill="1" applyBorder="1" applyAlignment="1" applyProtection="1">
      <alignment horizontal="right" vertical="center" wrapText="1"/>
      <protection hidden="1"/>
    </xf>
    <xf numFmtId="1" fontId="17" fillId="10" borderId="1" xfId="2" applyFont="1" applyFill="1" applyBorder="1" applyAlignment="1" applyProtection="1">
      <alignment horizontal="left" vertical="center" indent="1"/>
      <protection hidden="1"/>
    </xf>
    <xf numFmtId="164" fontId="2" fillId="10" borderId="13" xfId="2" applyNumberFormat="1" applyFont="1" applyFill="1" applyBorder="1" applyAlignment="1" applyProtection="1">
      <alignment horizontal="right" vertical="center" wrapText="1"/>
      <protection hidden="1"/>
    </xf>
    <xf numFmtId="1" fontId="5" fillId="10" borderId="3" xfId="2" applyFont="1" applyFill="1" applyBorder="1" applyProtection="1">
      <alignment vertical="center"/>
      <protection hidden="1"/>
    </xf>
    <xf numFmtId="1" fontId="5" fillId="10" borderId="2" xfId="2" applyFont="1" applyFill="1" applyBorder="1" applyProtection="1">
      <alignment vertical="center"/>
      <protection hidden="1"/>
    </xf>
    <xf numFmtId="164" fontId="2" fillId="0" borderId="9" xfId="2" applyNumberFormat="1" applyFont="1" applyFill="1" applyBorder="1" applyAlignment="1" applyProtection="1">
      <alignment horizontal="right" vertical="center" wrapText="1"/>
      <protection hidden="1"/>
    </xf>
    <xf numFmtId="165" fontId="2" fillId="0" borderId="8" xfId="4" applyNumberFormat="1" applyFont="1" applyFill="1" applyBorder="1" applyProtection="1">
      <alignment vertical="center"/>
      <protection hidden="1"/>
    </xf>
    <xf numFmtId="10" fontId="2" fillId="0" borderId="8" xfId="4" applyNumberFormat="1" applyFont="1" applyFill="1" applyBorder="1" applyProtection="1">
      <alignment vertical="center"/>
      <protection hidden="1"/>
    </xf>
    <xf numFmtId="1" fontId="17" fillId="6" borderId="5" xfId="2" applyFont="1" applyFill="1" applyBorder="1" applyAlignment="1" applyProtection="1">
      <alignment horizontal="left" vertical="center" indent="1"/>
      <protection hidden="1"/>
    </xf>
    <xf numFmtId="1" fontId="17" fillId="0" borderId="7" xfId="2" applyFont="1" applyFill="1" applyBorder="1" applyAlignment="1" applyProtection="1">
      <alignment horizontal="left" vertical="center" indent="1"/>
      <protection hidden="1"/>
    </xf>
    <xf numFmtId="10" fontId="2" fillId="0" borderId="16" xfId="4" applyNumberFormat="1" applyFont="1" applyBorder="1" applyProtection="1">
      <alignment vertical="center"/>
      <protection hidden="1"/>
    </xf>
    <xf numFmtId="1" fontId="19" fillId="0" borderId="0" xfId="2" applyFont="1" applyBorder="1" applyAlignment="1" applyProtection="1">
      <alignment horizontal="left" wrapText="1"/>
      <protection hidden="1"/>
    </xf>
    <xf numFmtId="165" fontId="2" fillId="6" borderId="14" xfId="6" applyNumberFormat="1" applyFont="1" applyFill="1" applyBorder="1" applyProtection="1">
      <alignment vertical="center"/>
      <protection hidden="1"/>
    </xf>
    <xf numFmtId="1" fontId="29" fillId="5" borderId="4" xfId="2" applyFont="1" applyFill="1" applyBorder="1" applyAlignment="1" applyProtection="1">
      <alignment horizontal="center" vertical="center" wrapText="1"/>
      <protection hidden="1"/>
    </xf>
    <xf numFmtId="164" fontId="2" fillId="6" borderId="14" xfId="2" applyNumberFormat="1" applyFont="1" applyFill="1" applyBorder="1" applyAlignment="1" applyProtection="1">
      <alignment horizontal="right" vertical="center" wrapText="1"/>
      <protection hidden="1"/>
    </xf>
    <xf numFmtId="164" fontId="2" fillId="0" borderId="15" xfId="2" applyNumberFormat="1" applyFont="1" applyBorder="1" applyAlignment="1" applyProtection="1">
      <alignment horizontal="right" vertical="center" wrapText="1"/>
      <protection hidden="1"/>
    </xf>
    <xf numFmtId="165" fontId="2" fillId="0" borderId="8" xfId="6" applyNumberFormat="1" applyFont="1" applyBorder="1" applyAlignment="1" applyProtection="1">
      <alignment vertical="center"/>
      <protection hidden="1"/>
    </xf>
    <xf numFmtId="0" fontId="33" fillId="0" borderId="0" xfId="7" applyFont="1" applyAlignment="1" applyProtection="1">
      <alignment vertical="center"/>
      <protection hidden="1"/>
    </xf>
    <xf numFmtId="0" fontId="33" fillId="0" borderId="0" xfId="7" applyFont="1" applyAlignment="1" applyProtection="1">
      <alignment vertical="center" wrapText="1"/>
      <protection hidden="1"/>
    </xf>
    <xf numFmtId="49" fontId="34" fillId="3" borderId="11" xfId="2" applyNumberFormat="1" applyFont="1" applyFill="1" applyBorder="1" applyAlignment="1" applyProtection="1">
      <alignment wrapText="1"/>
      <protection hidden="1"/>
    </xf>
    <xf numFmtId="49" fontId="34" fillId="3" borderId="12" xfId="2" applyNumberFormat="1" applyFont="1" applyFill="1" applyBorder="1" applyAlignment="1" applyProtection="1">
      <alignment wrapText="1"/>
      <protection hidden="1"/>
    </xf>
    <xf numFmtId="49" fontId="34" fillId="3" borderId="16" xfId="2" applyNumberFormat="1" applyFont="1" applyFill="1" applyBorder="1" applyAlignment="1" applyProtection="1">
      <alignment wrapText="1"/>
      <protection hidden="1"/>
    </xf>
    <xf numFmtId="1" fontId="2" fillId="0" borderId="5" xfId="2" applyBorder="1" applyProtection="1">
      <alignment vertical="center"/>
      <protection hidden="1"/>
    </xf>
    <xf numFmtId="0" fontId="33" fillId="0" borderId="0" xfId="7" applyFont="1" applyFill="1" applyBorder="1" applyAlignment="1" applyProtection="1">
      <alignment vertical="center"/>
      <protection hidden="1"/>
    </xf>
    <xf numFmtId="0" fontId="22" fillId="0" borderId="0" xfId="8" applyFont="1" applyFill="1" applyBorder="1" applyAlignment="1" applyProtection="1">
      <alignment horizontal="center"/>
      <protection hidden="1"/>
    </xf>
    <xf numFmtId="3" fontId="22" fillId="0" borderId="0" xfId="8" applyNumberFormat="1" applyFont="1" applyFill="1" applyBorder="1" applyAlignment="1" applyProtection="1">
      <alignment horizontal="right" wrapText="1"/>
      <protection hidden="1"/>
    </xf>
    <xf numFmtId="0" fontId="35" fillId="6" borderId="4" xfId="7" applyFont="1" applyFill="1" applyBorder="1" applyAlignment="1" applyProtection="1">
      <alignment vertical="center"/>
      <protection hidden="1"/>
    </xf>
    <xf numFmtId="164" fontId="17" fillId="6" borderId="4" xfId="2" applyNumberFormat="1" applyFont="1" applyFill="1" applyBorder="1" applyProtection="1">
      <alignment vertical="center"/>
      <protection hidden="1"/>
    </xf>
    <xf numFmtId="1" fontId="31" fillId="0" borderId="0" xfId="2" applyFont="1" applyBorder="1" applyAlignment="1" applyProtection="1">
      <alignment wrapText="1"/>
      <protection hidden="1"/>
    </xf>
    <xf numFmtId="0" fontId="22" fillId="0" borderId="0" xfId="8" applyFont="1" applyFill="1" applyBorder="1" applyAlignment="1" applyProtection="1">
      <alignment horizontal="left" wrapText="1"/>
      <protection hidden="1"/>
    </xf>
    <xf numFmtId="0" fontId="22" fillId="0" borderId="0" xfId="8" applyFont="1" applyFill="1" applyBorder="1" applyAlignment="1" applyProtection="1">
      <alignment horizontal="center" wrapText="1"/>
      <protection hidden="1"/>
    </xf>
    <xf numFmtId="49" fontId="17" fillId="5" borderId="9" xfId="2" applyNumberFormat="1" applyFont="1" applyFill="1" applyBorder="1" applyAlignment="1" applyProtection="1">
      <alignment horizontal="center" vertical="center" wrapText="1"/>
      <protection hidden="1"/>
    </xf>
    <xf numFmtId="1" fontId="29" fillId="5" borderId="6" xfId="2" applyNumberFormat="1" applyFont="1" applyFill="1" applyBorder="1" applyAlignment="1" applyProtection="1">
      <alignment horizontal="center" vertical="center" wrapText="1"/>
      <protection hidden="1"/>
    </xf>
    <xf numFmtId="17" fontId="29" fillId="5" borderId="6" xfId="2" applyNumberFormat="1" applyFont="1" applyFill="1" applyBorder="1" applyAlignment="1" applyProtection="1">
      <alignment horizontal="center" vertical="center" wrapText="1"/>
      <protection hidden="1"/>
    </xf>
    <xf numFmtId="0" fontId="36" fillId="0" borderId="5" xfId="7" applyFont="1" applyBorder="1" applyAlignment="1" applyProtection="1">
      <alignment vertical="center"/>
      <protection hidden="1"/>
    </xf>
    <xf numFmtId="3" fontId="36" fillId="11" borderId="6" xfId="7" applyNumberFormat="1" applyFont="1" applyFill="1" applyBorder="1" applyAlignment="1" applyProtection="1">
      <alignment horizontal="right" vertical="center" wrapText="1"/>
      <protection hidden="1"/>
    </xf>
    <xf numFmtId="10" fontId="36" fillId="11" borderId="13" xfId="4" applyNumberFormat="1" applyFont="1" applyFill="1" applyBorder="1" applyProtection="1">
      <alignment vertical="center"/>
      <protection hidden="1"/>
    </xf>
    <xf numFmtId="10" fontId="36" fillId="11" borderId="0" xfId="4" applyNumberFormat="1" applyFont="1" applyFill="1" applyBorder="1" applyProtection="1">
      <alignment vertical="center"/>
      <protection hidden="1"/>
    </xf>
    <xf numFmtId="3" fontId="36" fillId="11" borderId="8" xfId="7" applyNumberFormat="1" applyFont="1" applyFill="1" applyBorder="1" applyAlignment="1" applyProtection="1">
      <alignment horizontal="right" vertical="center" wrapText="1"/>
      <protection hidden="1"/>
    </xf>
    <xf numFmtId="165" fontId="36" fillId="11" borderId="15" xfId="4" applyNumberFormat="1" applyFont="1" applyFill="1" applyBorder="1" applyProtection="1">
      <alignment vertical="center"/>
      <protection hidden="1"/>
    </xf>
    <xf numFmtId="0" fontId="33" fillId="11" borderId="0" xfId="7" applyFont="1" applyFill="1" applyAlignment="1" applyProtection="1">
      <alignment vertical="center"/>
      <protection hidden="1"/>
    </xf>
    <xf numFmtId="0" fontId="36" fillId="0" borderId="7" xfId="7" applyFont="1" applyBorder="1" applyAlignment="1" applyProtection="1">
      <alignment vertical="center"/>
      <protection hidden="1"/>
    </xf>
    <xf numFmtId="3" fontId="36" fillId="11" borderId="8" xfId="7" quotePrefix="1" applyNumberFormat="1" applyFont="1" applyFill="1" applyBorder="1" applyAlignment="1" applyProtection="1">
      <alignment horizontal="right" vertical="center" wrapText="1"/>
      <protection hidden="1"/>
    </xf>
    <xf numFmtId="165" fontId="36" fillId="11" borderId="15" xfId="4" applyNumberFormat="1" applyFont="1" applyFill="1" applyBorder="1" applyAlignment="1" applyProtection="1">
      <alignment horizontal="center" vertical="center"/>
      <protection hidden="1"/>
    </xf>
    <xf numFmtId="0" fontId="35" fillId="6" borderId="11" xfId="7" applyFont="1" applyFill="1" applyBorder="1" applyAlignment="1" applyProtection="1">
      <alignment vertical="center"/>
      <protection hidden="1"/>
    </xf>
    <xf numFmtId="3" fontId="35" fillId="6" borderId="9" xfId="7" applyNumberFormat="1" applyFont="1" applyFill="1" applyBorder="1" applyAlignment="1" applyProtection="1">
      <alignment horizontal="right" vertical="center" wrapText="1"/>
      <protection hidden="1"/>
    </xf>
    <xf numFmtId="165" fontId="35" fillId="6" borderId="12" xfId="4" applyNumberFormat="1" applyFont="1" applyFill="1" applyBorder="1" applyProtection="1">
      <alignment vertical="center"/>
      <protection hidden="1"/>
    </xf>
    <xf numFmtId="10" fontId="35" fillId="6" borderId="12" xfId="4" applyNumberFormat="1" applyFont="1" applyFill="1" applyBorder="1" applyProtection="1">
      <alignment vertical="center"/>
      <protection hidden="1"/>
    </xf>
    <xf numFmtId="165" fontId="35" fillId="6" borderId="9" xfId="4" applyNumberFormat="1" applyFont="1" applyFill="1" applyBorder="1" applyProtection="1">
      <alignment vertical="center"/>
      <protection hidden="1"/>
    </xf>
    <xf numFmtId="0" fontId="22" fillId="0" borderId="0" xfId="7" applyFont="1" applyAlignment="1" applyProtection="1">
      <alignment vertical="center"/>
      <protection hidden="1"/>
    </xf>
    <xf numFmtId="1" fontId="27" fillId="0" borderId="0" xfId="2" applyFont="1" applyFill="1" applyBorder="1" applyAlignment="1" applyProtection="1">
      <alignment vertical="center" wrapText="1"/>
      <protection hidden="1"/>
    </xf>
    <xf numFmtId="0" fontId="17" fillId="5" borderId="9" xfId="2" applyNumberFormat="1" applyFont="1" applyFill="1" applyBorder="1" applyAlignment="1" applyProtection="1">
      <alignment horizontal="center" vertical="center" wrapText="1"/>
      <protection hidden="1"/>
    </xf>
    <xf numFmtId="1" fontId="17" fillId="6" borderId="6" xfId="2" applyFont="1" applyFill="1" applyBorder="1" applyAlignment="1" applyProtection="1">
      <alignment horizontal="left" vertical="center" wrapText="1"/>
      <protection hidden="1"/>
    </xf>
    <xf numFmtId="3" fontId="17" fillId="6" borderId="0" xfId="2" applyNumberFormat="1" applyFont="1" applyFill="1" applyAlignment="1" applyProtection="1">
      <alignment horizontal="right" vertical="center"/>
      <protection hidden="1"/>
    </xf>
    <xf numFmtId="165" fontId="37" fillId="6" borderId="6" xfId="6" applyNumberFormat="1" applyFont="1" applyFill="1" applyBorder="1" applyAlignment="1" applyProtection="1">
      <alignment horizontal="right" vertical="center" wrapText="1"/>
      <protection hidden="1"/>
    </xf>
    <xf numFmtId="1" fontId="17" fillId="0" borderId="8" xfId="2" applyFont="1" applyFill="1" applyBorder="1" applyAlignment="1" applyProtection="1">
      <alignment horizontal="left" vertical="center" wrapText="1"/>
      <protection hidden="1"/>
    </xf>
    <xf numFmtId="3" fontId="17" fillId="0" borderId="0" xfId="2" applyNumberFormat="1" applyFont="1" applyAlignment="1" applyProtection="1">
      <alignment horizontal="right" vertical="center"/>
      <protection hidden="1"/>
    </xf>
    <xf numFmtId="165" fontId="37" fillId="0" borderId="8" xfId="6" applyNumberFormat="1" applyFont="1" applyBorder="1" applyAlignment="1" applyProtection="1">
      <alignment horizontal="right" vertical="center" wrapText="1"/>
      <protection hidden="1"/>
    </xf>
    <xf numFmtId="1" fontId="2" fillId="0" borderId="8" xfId="2" applyFont="1" applyFill="1" applyBorder="1" applyAlignment="1" applyProtection="1">
      <alignment horizontal="left" indent="1"/>
      <protection hidden="1"/>
    </xf>
    <xf numFmtId="3" fontId="2" fillId="0" borderId="0" xfId="2" applyNumberFormat="1" applyFont="1" applyAlignment="1" applyProtection="1">
      <alignment horizontal="right" vertical="center"/>
      <protection hidden="1"/>
    </xf>
    <xf numFmtId="165" fontId="33" fillId="0" borderId="8" xfId="6" applyNumberFormat="1" applyFont="1" applyBorder="1" applyAlignment="1" applyProtection="1">
      <alignment horizontal="right" vertical="center" wrapText="1"/>
      <protection hidden="1"/>
    </xf>
    <xf numFmtId="3" fontId="2" fillId="0" borderId="0" xfId="2" applyNumberFormat="1" applyAlignment="1" applyProtection="1">
      <alignment horizontal="right" vertical="center"/>
      <protection hidden="1"/>
    </xf>
    <xf numFmtId="3" fontId="37" fillId="0" borderId="8" xfId="7" applyNumberFormat="1" applyFont="1" applyBorder="1" applyAlignment="1" applyProtection="1">
      <alignment horizontal="right" vertical="center" wrapText="1"/>
      <protection hidden="1"/>
    </xf>
    <xf numFmtId="3" fontId="17" fillId="0" borderId="15" xfId="2" applyNumberFormat="1" applyFont="1" applyBorder="1" applyAlignment="1" applyProtection="1">
      <alignment horizontal="right" vertical="center"/>
      <protection hidden="1"/>
    </xf>
    <xf numFmtId="3" fontId="33" fillId="0" borderId="8" xfId="7" applyNumberFormat="1" applyFont="1" applyBorder="1" applyAlignment="1" applyProtection="1">
      <alignment horizontal="right" vertical="center" wrapText="1"/>
      <protection hidden="1"/>
    </xf>
    <xf numFmtId="1" fontId="38" fillId="0" borderId="0" xfId="2" applyFont="1" applyBorder="1" applyAlignment="1" applyProtection="1">
      <alignment vertical="center" wrapText="1"/>
      <protection hidden="1"/>
    </xf>
    <xf numFmtId="1" fontId="2" fillId="0" borderId="5" xfId="2" applyFont="1" applyBorder="1" applyAlignment="1" applyProtection="1">
      <alignment horizontal="left"/>
    </xf>
    <xf numFmtId="1" fontId="30" fillId="13" borderId="13" xfId="2" applyFont="1" applyFill="1" applyBorder="1" applyAlignment="1">
      <alignment vertical="center"/>
    </xf>
    <xf numFmtId="1" fontId="2" fillId="0" borderId="7" xfId="2" applyFont="1" applyBorder="1" applyAlignment="1" applyProtection="1">
      <alignment horizontal="left"/>
    </xf>
    <xf numFmtId="1" fontId="2" fillId="0" borderId="11" xfId="2" applyFont="1" applyBorder="1" applyAlignment="1" applyProtection="1">
      <alignment horizontal="left"/>
    </xf>
    <xf numFmtId="1" fontId="18" fillId="13" borderId="1" xfId="2" applyNumberFormat="1" applyFont="1" applyFill="1" applyBorder="1" applyAlignment="1">
      <alignment horizontal="center" vertical="center" wrapText="1"/>
    </xf>
    <xf numFmtId="1" fontId="2" fillId="0" borderId="5" xfId="2" applyFont="1" applyFill="1" applyBorder="1" applyAlignment="1">
      <alignment horizontal="left" vertical="center" wrapText="1"/>
    </xf>
    <xf numFmtId="1" fontId="2" fillId="0" borderId="7" xfId="2" applyFont="1" applyFill="1" applyBorder="1" applyAlignment="1">
      <alignment horizontal="left" vertical="center" wrapText="1"/>
    </xf>
    <xf numFmtId="1" fontId="29" fillId="13" borderId="6" xfId="2" applyNumberFormat="1" applyFont="1" applyFill="1" applyBorder="1" applyAlignment="1" applyProtection="1">
      <alignment horizontal="center" vertical="center" wrapText="1"/>
      <protection hidden="1"/>
    </xf>
    <xf numFmtId="0" fontId="17" fillId="13" borderId="4" xfId="2" applyNumberFormat="1" applyFont="1" applyFill="1" applyBorder="1" applyAlignment="1" applyProtection="1">
      <alignment horizontal="center" vertical="center"/>
      <protection hidden="1"/>
    </xf>
    <xf numFmtId="1" fontId="17" fillId="13" borderId="6" xfId="2" applyNumberFormat="1" applyFont="1" applyFill="1" applyBorder="1" applyAlignment="1">
      <alignment horizontal="center" vertical="center" wrapText="1"/>
    </xf>
    <xf numFmtId="1" fontId="2" fillId="0" borderId="0" xfId="2" applyFont="1" applyAlignment="1">
      <alignment vertical="center" wrapText="1"/>
    </xf>
    <xf numFmtId="49" fontId="2" fillId="15" borderId="0" xfId="2" applyNumberFormat="1" applyFont="1" applyFill="1">
      <alignment vertical="center"/>
    </xf>
    <xf numFmtId="1" fontId="3" fillId="3" borderId="0" xfId="2" applyFont="1" applyFill="1" applyAlignment="1">
      <alignment horizontal="center" vertical="center"/>
    </xf>
    <xf numFmtId="1" fontId="12" fillId="3" borderId="0" xfId="2" applyFont="1" applyFill="1" applyAlignment="1">
      <alignment horizontal="center" vertical="center"/>
    </xf>
    <xf numFmtId="1" fontId="16" fillId="3" borderId="1" xfId="2" applyFont="1" applyFill="1" applyBorder="1" applyAlignment="1" applyProtection="1">
      <alignment horizontal="center" vertical="center"/>
      <protection hidden="1"/>
    </xf>
    <xf numFmtId="1" fontId="16" fillId="3" borderId="2" xfId="2" applyFont="1" applyFill="1" applyBorder="1" applyAlignment="1" applyProtection="1">
      <alignment horizontal="center" vertical="center"/>
      <protection hidden="1"/>
    </xf>
    <xf numFmtId="1" fontId="16" fillId="3" borderId="3" xfId="2" applyFont="1" applyFill="1" applyBorder="1" applyAlignment="1" applyProtection="1">
      <alignment horizontal="center" vertical="center"/>
      <protection hidden="1"/>
    </xf>
    <xf numFmtId="3" fontId="16" fillId="3" borderId="4" xfId="5" applyNumberFormat="1" applyFont="1" applyFill="1" applyBorder="1" applyAlignment="1">
      <alignment horizontal="center" vertical="center" wrapText="1"/>
    </xf>
    <xf numFmtId="0" fontId="22" fillId="5" borderId="1" xfId="5" applyNumberFormat="1" applyFont="1" applyFill="1" applyBorder="1" applyAlignment="1" applyProtection="1">
      <alignment vertical="center" wrapText="1"/>
    </xf>
    <xf numFmtId="0" fontId="22" fillId="5" borderId="2" xfId="5" applyNumberFormat="1" applyFont="1" applyFill="1" applyBorder="1" applyAlignment="1" applyProtection="1">
      <alignment vertical="center" wrapText="1"/>
    </xf>
    <xf numFmtId="0" fontId="22" fillId="5" borderId="3" xfId="5" applyNumberFormat="1" applyFont="1" applyFill="1" applyBorder="1" applyAlignment="1" applyProtection="1">
      <alignment vertical="center" wrapText="1"/>
    </xf>
    <xf numFmtId="0" fontId="0" fillId="5" borderId="6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7" borderId="6" xfId="0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3" fontId="16" fillId="3" borderId="7" xfId="5" applyNumberFormat="1" applyFont="1" applyFill="1" applyBorder="1" applyAlignment="1">
      <alignment horizontal="center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1" fontId="16" fillId="3" borderId="11" xfId="5" applyNumberFormat="1" applyFont="1" applyFill="1" applyBorder="1" applyAlignment="1">
      <alignment horizontal="center" vertical="center" wrapText="1"/>
    </xf>
    <xf numFmtId="1" fontId="16" fillId="3" borderId="12" xfId="5" applyNumberFormat="1" applyFont="1" applyFill="1" applyBorder="1" applyAlignment="1">
      <alignment horizontal="center" vertical="center" wrapText="1"/>
    </xf>
    <xf numFmtId="0" fontId="22" fillId="5" borderId="1" xfId="5" applyNumberFormat="1" applyFont="1" applyFill="1" applyBorder="1" applyAlignment="1" applyProtection="1">
      <alignment horizontal="left" vertical="center" wrapText="1"/>
    </xf>
    <xf numFmtId="0" fontId="22" fillId="5" borderId="2" xfId="5" applyNumberFormat="1" applyFont="1" applyFill="1" applyBorder="1" applyAlignment="1" applyProtection="1">
      <alignment horizontal="left" vertical="center" wrapText="1"/>
    </xf>
    <xf numFmtId="0" fontId="22" fillId="5" borderId="3" xfId="5" applyNumberFormat="1" applyFont="1" applyFill="1" applyBorder="1" applyAlignment="1" applyProtection="1">
      <alignment horizontal="left" vertical="center" wrapText="1"/>
    </xf>
    <xf numFmtId="3" fontId="16" fillId="3" borderId="11" xfId="5" applyNumberFormat="1" applyFont="1" applyFill="1" applyBorder="1" applyAlignment="1">
      <alignment horizontal="center" vertical="center" wrapText="1"/>
    </xf>
    <xf numFmtId="3" fontId="16" fillId="3" borderId="12" xfId="5" applyNumberFormat="1" applyFont="1" applyFill="1" applyBorder="1" applyAlignment="1">
      <alignment horizontal="center" vertical="center" wrapText="1"/>
    </xf>
    <xf numFmtId="1" fontId="19" fillId="0" borderId="1" xfId="2" applyFont="1" applyBorder="1" applyAlignment="1" applyProtection="1">
      <alignment wrapText="1"/>
      <protection hidden="1"/>
    </xf>
    <xf numFmtId="1" fontId="19" fillId="0" borderId="2" xfId="2" applyFont="1" applyBorder="1" applyAlignment="1" applyProtection="1">
      <alignment wrapText="1"/>
      <protection hidden="1"/>
    </xf>
    <xf numFmtId="1" fontId="19" fillId="0" borderId="3" xfId="2" applyFont="1" applyBorder="1" applyAlignment="1" applyProtection="1">
      <alignment wrapText="1"/>
      <protection hidden="1"/>
    </xf>
    <xf numFmtId="1" fontId="5" fillId="0" borderId="0" xfId="2" applyFont="1" applyFill="1" applyAlignment="1">
      <alignment horizontal="center" vertical="center"/>
    </xf>
    <xf numFmtId="3" fontId="16" fillId="3" borderId="4" xfId="5" applyNumberFormat="1" applyFont="1" applyFill="1" applyBorder="1" applyAlignment="1" applyProtection="1">
      <alignment horizontal="center" vertical="center" wrapText="1"/>
      <protection hidden="1"/>
    </xf>
    <xf numFmtId="3" fontId="16" fillId="5" borderId="6" xfId="5" applyNumberFormat="1" applyFont="1" applyFill="1" applyBorder="1" applyAlignment="1" applyProtection="1">
      <alignment horizontal="center" vertical="center" wrapText="1"/>
      <protection hidden="1"/>
    </xf>
    <xf numFmtId="3" fontId="16" fillId="5" borderId="9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4" xfId="5" applyNumberFormat="1" applyFont="1" applyFill="1" applyBorder="1" applyAlignment="1" applyProtection="1">
      <alignment horizontal="center" vertical="center" wrapText="1"/>
      <protection hidden="1"/>
    </xf>
    <xf numFmtId="3" fontId="16" fillId="5" borderId="4" xfId="5" applyNumberFormat="1" applyFont="1" applyFill="1" applyBorder="1" applyAlignment="1" applyProtection="1">
      <alignment horizontal="center" vertical="center" wrapText="1"/>
      <protection hidden="1"/>
    </xf>
    <xf numFmtId="0" fontId="22" fillId="5" borderId="1" xfId="5" applyNumberFormat="1" applyFont="1" applyFill="1" applyBorder="1" applyAlignment="1" applyProtection="1">
      <alignment horizontal="left" vertical="center" wrapText="1"/>
      <protection hidden="1"/>
    </xf>
    <xf numFmtId="0" fontId="22" fillId="5" borderId="2" xfId="5" applyNumberFormat="1" applyFont="1" applyFill="1" applyBorder="1" applyAlignment="1" applyProtection="1">
      <alignment horizontal="left" vertical="center" wrapText="1"/>
      <protection hidden="1"/>
    </xf>
    <xf numFmtId="0" fontId="22" fillId="5" borderId="3" xfId="5" applyNumberFormat="1" applyFont="1" applyFill="1" applyBorder="1" applyAlignment="1" applyProtection="1">
      <alignment horizontal="left" vertical="center" wrapText="1"/>
      <protection hidden="1"/>
    </xf>
    <xf numFmtId="3" fontId="16" fillId="3" borderId="11" xfId="5" applyNumberFormat="1" applyFont="1" applyFill="1" applyBorder="1" applyAlignment="1" applyProtection="1">
      <alignment horizontal="center" vertical="center" wrapText="1"/>
      <protection hidden="1"/>
    </xf>
    <xf numFmtId="3" fontId="16" fillId="3" borderId="12" xfId="5" applyNumberFormat="1" applyFont="1" applyFill="1" applyBorder="1" applyAlignment="1" applyProtection="1">
      <alignment horizontal="center" vertical="center" wrapText="1"/>
      <protection hidden="1"/>
    </xf>
    <xf numFmtId="0" fontId="22" fillId="11" borderId="1" xfId="5" applyNumberFormat="1" applyFont="1" applyFill="1" applyBorder="1" applyAlignment="1" applyProtection="1">
      <alignment horizontal="left" vertical="center" wrapText="1"/>
      <protection hidden="1"/>
    </xf>
    <xf numFmtId="0" fontId="22" fillId="11" borderId="2" xfId="5" applyNumberFormat="1" applyFont="1" applyFill="1" applyBorder="1" applyAlignment="1" applyProtection="1">
      <alignment horizontal="left" vertical="center" wrapText="1"/>
      <protection hidden="1"/>
    </xf>
    <xf numFmtId="0" fontId="22" fillId="11" borderId="3" xfId="5" applyNumberFormat="1" applyFont="1" applyFill="1" applyBorder="1" applyAlignment="1" applyProtection="1">
      <alignment horizontal="left" vertical="center" wrapText="1"/>
      <protection hidden="1"/>
    </xf>
    <xf numFmtId="0" fontId="0" fillId="5" borderId="4" xfId="0" applyFill="1" applyBorder="1" applyAlignment="1" applyProtection="1">
      <alignment horizontal="center" vertical="center" wrapText="1"/>
      <protection hidden="1"/>
    </xf>
    <xf numFmtId="3" fontId="23" fillId="3" borderId="4" xfId="5" applyNumberFormat="1" applyFont="1" applyFill="1" applyBorder="1" applyAlignment="1" applyProtection="1">
      <alignment horizontal="center" vertical="center" wrapText="1"/>
      <protection hidden="1"/>
    </xf>
    <xf numFmtId="0" fontId="22" fillId="5" borderId="4" xfId="5" applyNumberFormat="1" applyFont="1" applyFill="1" applyBorder="1" applyAlignment="1" applyProtection="1">
      <alignment vertical="center" wrapText="1"/>
      <protection hidden="1"/>
    </xf>
    <xf numFmtId="3" fontId="23" fillId="3" borderId="7" xfId="5" applyNumberFormat="1" applyFont="1" applyFill="1" applyBorder="1" applyAlignment="1" applyProtection="1">
      <alignment horizontal="center" vertical="center" wrapText="1"/>
      <protection hidden="1"/>
    </xf>
    <xf numFmtId="3" fontId="23" fillId="3" borderId="0" xfId="5" applyNumberFormat="1" applyFont="1" applyFill="1" applyBorder="1" applyAlignment="1" applyProtection="1">
      <alignment horizontal="center" vertical="center" wrapText="1"/>
      <protection hidden="1"/>
    </xf>
    <xf numFmtId="1" fontId="23" fillId="3" borderId="11" xfId="5" applyNumberFormat="1" applyFont="1" applyFill="1" applyBorder="1" applyAlignment="1" applyProtection="1">
      <alignment horizontal="center" vertical="center" wrapText="1"/>
      <protection hidden="1"/>
    </xf>
    <xf numFmtId="1" fontId="23" fillId="3" borderId="12" xfId="5" applyNumberFormat="1" applyFont="1" applyFill="1" applyBorder="1" applyAlignment="1" applyProtection="1">
      <alignment horizontal="center" vertical="center" wrapText="1"/>
      <protection hidden="1"/>
    </xf>
    <xf numFmtId="0" fontId="26" fillId="0" borderId="1" xfId="0" applyFont="1" applyBorder="1" applyAlignment="1">
      <alignment horizontal="left" wrapText="1"/>
    </xf>
    <xf numFmtId="0" fontId="26" fillId="0" borderId="2" xfId="0" applyFont="1" applyBorder="1" applyAlignment="1">
      <alignment horizontal="left" wrapText="1"/>
    </xf>
    <xf numFmtId="0" fontId="26" fillId="0" borderId="3" xfId="0" applyFont="1" applyBorder="1" applyAlignment="1">
      <alignment horizontal="left" wrapText="1"/>
    </xf>
    <xf numFmtId="0" fontId="24" fillId="3" borderId="1" xfId="0" applyFont="1" applyFill="1" applyBorder="1" applyAlignment="1">
      <alignment horizontal="center" vertical="center" wrapText="1"/>
    </xf>
    <xf numFmtId="0" fontId="24" fillId="3" borderId="2" xfId="0" applyFont="1" applyFill="1" applyBorder="1" applyAlignment="1">
      <alignment horizontal="center" vertical="center" wrapText="1"/>
    </xf>
    <xf numFmtId="0" fontId="24" fillId="3" borderId="3" xfId="0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1" fontId="27" fillId="3" borderId="12" xfId="2" applyFont="1" applyFill="1" applyBorder="1" applyAlignment="1" applyProtection="1">
      <alignment horizontal="center" vertical="center" wrapText="1"/>
      <protection hidden="1"/>
    </xf>
    <xf numFmtId="1" fontId="16" fillId="3" borderId="7" xfId="2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9" fillId="0" borderId="1" xfId="2" applyFont="1" applyBorder="1" applyAlignment="1" applyProtection="1">
      <alignment horizontal="left" wrapText="1"/>
      <protection hidden="1"/>
    </xf>
    <xf numFmtId="1" fontId="19" fillId="0" borderId="2" xfId="2" applyFont="1" applyBorder="1" applyAlignment="1" applyProtection="1">
      <alignment horizontal="left" wrapText="1"/>
      <protection hidden="1"/>
    </xf>
    <xf numFmtId="1" fontId="19" fillId="0" borderId="3" xfId="2" applyFont="1" applyBorder="1" applyAlignment="1" applyProtection="1">
      <alignment horizontal="left" wrapText="1"/>
      <protection hidden="1"/>
    </xf>
    <xf numFmtId="1" fontId="16" fillId="3" borderId="1" xfId="2" applyFont="1" applyFill="1" applyBorder="1" applyAlignment="1" applyProtection="1">
      <alignment horizontal="center" vertical="center" wrapText="1"/>
      <protection hidden="1"/>
    </xf>
    <xf numFmtId="1" fontId="16" fillId="3" borderId="2" xfId="2" applyFont="1" applyFill="1" applyBorder="1" applyAlignment="1" applyProtection="1">
      <alignment horizontal="center" vertical="center" wrapText="1"/>
      <protection hidden="1"/>
    </xf>
    <xf numFmtId="1" fontId="16" fillId="3" borderId="3" xfId="2" applyFont="1" applyFill="1" applyBorder="1" applyAlignment="1" applyProtection="1">
      <alignment horizontal="center" vertical="center" wrapText="1"/>
      <protection hidden="1"/>
    </xf>
    <xf numFmtId="1" fontId="19" fillId="0" borderId="1" xfId="2" applyFont="1" applyBorder="1" applyAlignment="1" applyProtection="1">
      <alignment horizontal="left" vertical="center" wrapText="1"/>
      <protection hidden="1"/>
    </xf>
    <xf numFmtId="1" fontId="19" fillId="0" borderId="2" xfId="2" applyFont="1" applyBorder="1" applyAlignment="1" applyProtection="1">
      <alignment horizontal="left" vertical="center" wrapText="1"/>
      <protection hidden="1"/>
    </xf>
    <xf numFmtId="1" fontId="19" fillId="0" borderId="3" xfId="2" applyFont="1" applyBorder="1" applyAlignment="1" applyProtection="1">
      <alignment horizontal="left" vertical="center" wrapText="1"/>
      <protection hidden="1"/>
    </xf>
    <xf numFmtId="49" fontId="16" fillId="3" borderId="5" xfId="2" applyNumberFormat="1" applyFont="1" applyFill="1" applyBorder="1" applyAlignment="1" applyProtection="1">
      <alignment horizontal="center" vertical="center" wrapText="1"/>
      <protection hidden="1"/>
    </xf>
    <xf numFmtId="1" fontId="16" fillId="3" borderId="13" xfId="2" applyFont="1" applyFill="1" applyBorder="1" applyAlignment="1" applyProtection="1">
      <alignment horizontal="center" vertical="center" wrapText="1"/>
      <protection hidden="1"/>
    </xf>
    <xf numFmtId="1" fontId="16" fillId="3" borderId="14" xfId="2" applyFont="1" applyFill="1" applyBorder="1" applyAlignment="1" applyProtection="1">
      <alignment horizontal="center" vertical="center" wrapText="1"/>
      <protection hidden="1"/>
    </xf>
    <xf numFmtId="1" fontId="16" fillId="3" borderId="11" xfId="2" applyFont="1" applyFill="1" applyBorder="1" applyAlignment="1" applyProtection="1">
      <alignment horizontal="center" vertical="center" wrapText="1"/>
      <protection hidden="1"/>
    </xf>
    <xf numFmtId="1" fontId="16" fillId="3" borderId="12" xfId="2" applyFont="1" applyFill="1" applyBorder="1" applyAlignment="1" applyProtection="1">
      <alignment horizontal="center" vertical="center" wrapText="1"/>
      <protection hidden="1"/>
    </xf>
    <xf numFmtId="1" fontId="16" fillId="3" borderId="16" xfId="2" applyFont="1" applyFill="1" applyBorder="1" applyAlignment="1" applyProtection="1">
      <alignment horizontal="center" vertical="center" wrapText="1"/>
      <protection hidden="1"/>
    </xf>
    <xf numFmtId="1" fontId="29" fillId="5" borderId="8" xfId="2" applyFont="1" applyFill="1" applyBorder="1" applyAlignment="1" applyProtection="1">
      <alignment horizontal="center" vertical="center" wrapText="1"/>
      <protection hidden="1"/>
    </xf>
    <xf numFmtId="1" fontId="29" fillId="5" borderId="9" xfId="2" applyFont="1" applyFill="1" applyBorder="1" applyAlignment="1" applyProtection="1">
      <alignment horizontal="center" vertical="center" wrapText="1"/>
      <protection hidden="1"/>
    </xf>
    <xf numFmtId="1" fontId="29" fillId="5" borderId="4" xfId="2" applyFont="1" applyFill="1" applyBorder="1" applyAlignment="1" applyProtection="1">
      <alignment horizontal="center" vertical="center" wrapText="1"/>
      <protection hidden="1"/>
    </xf>
    <xf numFmtId="1" fontId="29" fillId="5" borderId="15" xfId="2" applyFont="1" applyFill="1" applyBorder="1" applyAlignment="1" applyProtection="1">
      <alignment horizontal="center" vertical="center" wrapText="1"/>
      <protection hidden="1"/>
    </xf>
    <xf numFmtId="1" fontId="29" fillId="5" borderId="16" xfId="2" applyFont="1" applyFill="1" applyBorder="1" applyAlignment="1" applyProtection="1">
      <alignment horizontal="center" vertical="center" wrapText="1"/>
      <protection hidden="1"/>
    </xf>
    <xf numFmtId="1" fontId="27" fillId="3" borderId="0" xfId="2" applyFont="1" applyFill="1" applyBorder="1" applyAlignment="1" applyProtection="1">
      <alignment horizontal="center" vertical="center" wrapText="1"/>
      <protection hidden="1"/>
    </xf>
    <xf numFmtId="1" fontId="19" fillId="5" borderId="1" xfId="2" applyFont="1" applyFill="1" applyBorder="1" applyAlignment="1" applyProtection="1">
      <alignment horizontal="left" wrapText="1"/>
      <protection hidden="1"/>
    </xf>
    <xf numFmtId="1" fontId="19" fillId="5" borderId="2" xfId="2" applyFont="1" applyFill="1" applyBorder="1" applyAlignment="1" applyProtection="1">
      <alignment horizontal="left" wrapText="1"/>
      <protection hidden="1"/>
    </xf>
    <xf numFmtId="1" fontId="19" fillId="0" borderId="4" xfId="2" applyFont="1" applyBorder="1" applyAlignment="1" applyProtection="1">
      <alignment wrapText="1"/>
      <protection hidden="1"/>
    </xf>
    <xf numFmtId="1" fontId="19" fillId="0" borderId="1" xfId="2" applyFont="1" applyBorder="1" applyAlignment="1" applyProtection="1">
      <alignment vertical="center" wrapText="1"/>
      <protection hidden="1"/>
    </xf>
    <xf numFmtId="1" fontId="19" fillId="0" borderId="2" xfId="2" applyFont="1" applyBorder="1" applyAlignment="1" applyProtection="1">
      <alignment vertical="center" wrapText="1"/>
      <protection hidden="1"/>
    </xf>
    <xf numFmtId="1" fontId="19" fillId="0" borderId="3" xfId="2" applyFont="1" applyBorder="1" applyAlignment="1" applyProtection="1">
      <alignment vertical="center" wrapText="1"/>
      <protection hidden="1"/>
    </xf>
    <xf numFmtId="1" fontId="23" fillId="3" borderId="1" xfId="2" applyFont="1" applyFill="1" applyBorder="1" applyAlignment="1" applyProtection="1">
      <alignment horizontal="center" vertical="center" wrapText="1"/>
      <protection hidden="1"/>
    </xf>
    <xf numFmtId="1" fontId="23" fillId="3" borderId="2" xfId="2" applyFont="1" applyFill="1" applyBorder="1" applyAlignment="1" applyProtection="1">
      <alignment horizontal="center" vertical="center" wrapText="1"/>
      <protection hidden="1"/>
    </xf>
    <xf numFmtId="1" fontId="23" fillId="3" borderId="3" xfId="2" applyFont="1" applyFill="1" applyBorder="1" applyAlignment="1" applyProtection="1">
      <alignment horizontal="center" vertical="center" wrapText="1"/>
      <protection hidden="1"/>
    </xf>
    <xf numFmtId="1" fontId="19" fillId="0" borderId="1" xfId="2" applyFont="1" applyBorder="1" applyAlignment="1" applyProtection="1">
      <alignment horizontal="left"/>
      <protection hidden="1"/>
    </xf>
    <xf numFmtId="1" fontId="19" fillId="0" borderId="2" xfId="2" applyFont="1" applyBorder="1" applyAlignment="1" applyProtection="1">
      <alignment horizontal="left"/>
      <protection hidden="1"/>
    </xf>
    <xf numFmtId="1" fontId="19" fillId="0" borderId="3" xfId="2" applyFont="1" applyBorder="1" applyAlignment="1" applyProtection="1">
      <alignment horizontal="left"/>
      <protection hidden="1"/>
    </xf>
    <xf numFmtId="1" fontId="27" fillId="3" borderId="5" xfId="2" applyFont="1" applyFill="1" applyBorder="1" applyAlignment="1" applyProtection="1">
      <alignment horizontal="center" vertical="center" wrapText="1"/>
      <protection hidden="1"/>
    </xf>
    <xf numFmtId="1" fontId="27" fillId="3" borderId="13" xfId="2" applyFont="1" applyFill="1" applyBorder="1" applyAlignment="1" applyProtection="1">
      <alignment horizontal="center" vertical="center" wrapText="1"/>
      <protection hidden="1"/>
    </xf>
    <xf numFmtId="1" fontId="27" fillId="3" borderId="14" xfId="2" applyFont="1" applyFill="1" applyBorder="1" applyAlignment="1" applyProtection="1">
      <alignment horizontal="center" vertical="center" wrapText="1"/>
      <protection hidden="1"/>
    </xf>
    <xf numFmtId="1" fontId="27" fillId="3" borderId="11" xfId="2" applyFont="1" applyFill="1" applyBorder="1" applyAlignment="1" applyProtection="1">
      <alignment horizontal="center" vertical="center" wrapText="1"/>
      <protection hidden="1"/>
    </xf>
    <xf numFmtId="1" fontId="27" fillId="3" borderId="16" xfId="2" applyFont="1" applyFill="1" applyBorder="1" applyAlignment="1" applyProtection="1">
      <alignment horizontal="center" vertical="center" wrapText="1"/>
      <protection hidden="1"/>
    </xf>
    <xf numFmtId="164" fontId="2" fillId="0" borderId="8" xfId="2" applyNumberFormat="1" applyFont="1" applyBorder="1" applyAlignment="1" applyProtection="1">
      <alignment horizontal="right" vertical="center"/>
      <protection hidden="1"/>
    </xf>
    <xf numFmtId="164" fontId="2" fillId="0" borderId="9" xfId="2" applyNumberFormat="1" applyFont="1" applyBorder="1" applyAlignment="1" applyProtection="1">
      <alignment horizontal="right" vertical="center"/>
      <protection hidden="1"/>
    </xf>
    <xf numFmtId="165" fontId="2" fillId="0" borderId="8" xfId="6" applyNumberFormat="1" applyFont="1" applyBorder="1" applyAlignment="1" applyProtection="1">
      <alignment horizontal="right" vertical="center"/>
      <protection hidden="1"/>
    </xf>
    <xf numFmtId="165" fontId="2" fillId="0" borderId="9" xfId="6" applyNumberFormat="1" applyFont="1" applyBorder="1" applyAlignment="1" applyProtection="1">
      <alignment horizontal="right" vertical="center"/>
      <protection hidden="1"/>
    </xf>
    <xf numFmtId="1" fontId="27" fillId="3" borderId="1" xfId="2" applyFont="1" applyFill="1" applyBorder="1" applyAlignment="1" applyProtection="1">
      <alignment horizontal="center" vertical="center" wrapText="1"/>
      <protection hidden="1"/>
    </xf>
    <xf numFmtId="1" fontId="27" fillId="3" borderId="2" xfId="2" applyFont="1" applyFill="1" applyBorder="1" applyAlignment="1" applyProtection="1">
      <alignment horizontal="center" vertical="center" wrapText="1"/>
      <protection hidden="1"/>
    </xf>
    <xf numFmtId="1" fontId="27" fillId="3" borderId="3" xfId="2" applyFont="1" applyFill="1" applyBorder="1" applyAlignment="1" applyProtection="1">
      <alignment horizontal="center" vertical="center" wrapText="1"/>
      <protection hidden="1"/>
    </xf>
    <xf numFmtId="1" fontId="23" fillId="3" borderId="5" xfId="2" applyFont="1" applyFill="1" applyBorder="1" applyAlignment="1" applyProtection="1">
      <alignment horizontal="center" vertical="center" wrapText="1"/>
      <protection hidden="1"/>
    </xf>
    <xf numFmtId="1" fontId="23" fillId="3" borderId="13" xfId="2" applyFont="1" applyFill="1" applyBorder="1" applyAlignment="1" applyProtection="1">
      <alignment horizontal="center" vertical="center" wrapText="1"/>
      <protection hidden="1"/>
    </xf>
    <xf numFmtId="1" fontId="23" fillId="3" borderId="14" xfId="2" applyFont="1" applyFill="1" applyBorder="1" applyAlignment="1" applyProtection="1">
      <alignment horizontal="center" vertical="center" wrapText="1"/>
      <protection hidden="1"/>
    </xf>
    <xf numFmtId="1" fontId="23" fillId="3" borderId="11" xfId="2" applyFont="1" applyFill="1" applyBorder="1" applyAlignment="1" applyProtection="1">
      <alignment horizontal="center" vertical="center" wrapText="1"/>
      <protection hidden="1"/>
    </xf>
    <xf numFmtId="1" fontId="23" fillId="3" borderId="12" xfId="2" applyFont="1" applyFill="1" applyBorder="1" applyAlignment="1" applyProtection="1">
      <alignment horizontal="center" vertical="center" wrapText="1"/>
      <protection hidden="1"/>
    </xf>
    <xf numFmtId="1" fontId="23" fillId="3" borderId="16" xfId="2" applyFont="1" applyFill="1" applyBorder="1" applyAlignment="1" applyProtection="1">
      <alignment horizontal="center" vertical="center" wrapText="1"/>
      <protection hidden="1"/>
    </xf>
    <xf numFmtId="1" fontId="19" fillId="0" borderId="9" xfId="2" applyFont="1" applyBorder="1" applyAlignment="1" applyProtection="1">
      <alignment wrapText="1"/>
      <protection hidden="1"/>
    </xf>
    <xf numFmtId="167" fontId="2" fillId="0" borderId="8" xfId="2" applyNumberFormat="1" applyFont="1" applyBorder="1" applyAlignment="1" applyProtection="1">
      <alignment horizontal="right" vertical="center"/>
      <protection hidden="1"/>
    </xf>
    <xf numFmtId="167" fontId="2" fillId="0" borderId="9" xfId="2" applyNumberFormat="1" applyFont="1" applyBorder="1" applyAlignment="1" applyProtection="1">
      <alignment horizontal="right" vertical="center"/>
      <protection hidden="1"/>
    </xf>
    <xf numFmtId="10" fontId="2" fillId="0" borderId="8" xfId="1" applyNumberFormat="1" applyFont="1" applyBorder="1" applyAlignment="1" applyProtection="1">
      <alignment horizontal="right" vertical="center"/>
      <protection hidden="1"/>
    </xf>
    <xf numFmtId="10" fontId="2" fillId="0" borderId="9" xfId="1" applyNumberFormat="1" applyFont="1" applyBorder="1" applyAlignment="1" applyProtection="1">
      <alignment horizontal="right" vertical="center"/>
      <protection hidden="1"/>
    </xf>
    <xf numFmtId="2" fontId="2" fillId="0" borderId="8" xfId="6" applyNumberFormat="1" applyFont="1" applyBorder="1" applyAlignment="1" applyProtection="1">
      <alignment horizontal="right" vertical="center"/>
      <protection hidden="1"/>
    </xf>
    <xf numFmtId="2" fontId="2" fillId="0" borderId="9" xfId="6" applyNumberFormat="1" applyFont="1" applyBorder="1" applyAlignment="1" applyProtection="1">
      <alignment horizontal="right" vertical="center"/>
      <protection hidden="1"/>
    </xf>
    <xf numFmtId="1" fontId="16" fillId="3" borderId="5" xfId="2" applyFont="1" applyFill="1" applyBorder="1" applyAlignment="1" applyProtection="1">
      <alignment horizontal="center" vertical="center" wrapText="1"/>
      <protection hidden="1"/>
    </xf>
    <xf numFmtId="1" fontId="19" fillId="0" borderId="2" xfId="2" applyFont="1" applyBorder="1" applyAlignment="1" applyProtection="1">
      <alignment horizontal="left" vertical="center"/>
      <protection hidden="1"/>
    </xf>
    <xf numFmtId="1" fontId="19" fillId="0" borderId="3" xfId="2" applyFont="1" applyBorder="1" applyAlignment="1" applyProtection="1">
      <alignment horizontal="left" vertical="center"/>
      <protection hidden="1"/>
    </xf>
    <xf numFmtId="164" fontId="2" fillId="0" borderId="8" xfId="2" applyNumberFormat="1" applyFont="1" applyBorder="1" applyAlignment="1" applyProtection="1">
      <alignment horizontal="right" vertical="center" wrapText="1"/>
      <protection hidden="1"/>
    </xf>
    <xf numFmtId="1" fontId="34" fillId="3" borderId="5" xfId="2" applyFont="1" applyFill="1" applyBorder="1" applyAlignment="1" applyProtection="1">
      <alignment horizontal="center" wrapText="1"/>
      <protection hidden="1"/>
    </xf>
    <xf numFmtId="1" fontId="34" fillId="3" borderId="13" xfId="2" applyFont="1" applyFill="1" applyBorder="1" applyAlignment="1" applyProtection="1">
      <alignment horizontal="center" wrapText="1"/>
      <protection hidden="1"/>
    </xf>
    <xf numFmtId="1" fontId="34" fillId="3" borderId="14" xfId="2" applyFont="1" applyFill="1" applyBorder="1" applyAlignment="1" applyProtection="1">
      <alignment horizontal="center" wrapText="1"/>
      <protection hidden="1"/>
    </xf>
    <xf numFmtId="1" fontId="34" fillId="3" borderId="12" xfId="2" applyNumberFormat="1" applyFont="1" applyFill="1" applyBorder="1" applyAlignment="1" applyProtection="1">
      <alignment horizontal="center" wrapText="1"/>
      <protection hidden="1"/>
    </xf>
    <xf numFmtId="0" fontId="34" fillId="3" borderId="12" xfId="2" applyNumberFormat="1" applyFont="1" applyFill="1" applyBorder="1" applyAlignment="1" applyProtection="1">
      <alignment horizontal="center" wrapText="1"/>
      <protection hidden="1"/>
    </xf>
    <xf numFmtId="0" fontId="22" fillId="0" borderId="1" xfId="7" applyFont="1" applyBorder="1" applyAlignment="1" applyProtection="1">
      <alignment horizontal="left" wrapText="1"/>
      <protection hidden="1"/>
    </xf>
    <xf numFmtId="0" fontId="22" fillId="0" borderId="12" xfId="7" applyFont="1" applyBorder="1" applyAlignment="1" applyProtection="1">
      <alignment horizontal="left" wrapText="1"/>
      <protection hidden="1"/>
    </xf>
    <xf numFmtId="0" fontId="22" fillId="0" borderId="2" xfId="7" applyFont="1" applyBorder="1" applyAlignment="1" applyProtection="1">
      <alignment horizontal="left" wrapText="1"/>
      <protection hidden="1"/>
    </xf>
    <xf numFmtId="0" fontId="22" fillId="0" borderId="3" xfId="7" applyFont="1" applyBorder="1" applyAlignment="1" applyProtection="1">
      <alignment horizontal="left" wrapText="1"/>
      <protection hidden="1"/>
    </xf>
    <xf numFmtId="1" fontId="29" fillId="5" borderId="6" xfId="2" applyNumberFormat="1" applyFont="1" applyFill="1" applyBorder="1" applyAlignment="1" applyProtection="1">
      <alignment horizontal="center" vertical="center"/>
      <protection hidden="1"/>
    </xf>
    <xf numFmtId="1" fontId="29" fillId="5" borderId="8" xfId="2" applyNumberFormat="1" applyFont="1" applyFill="1" applyBorder="1" applyAlignment="1" applyProtection="1">
      <alignment horizontal="center" vertical="center"/>
      <protection hidden="1"/>
    </xf>
    <xf numFmtId="1" fontId="29" fillId="5" borderId="9" xfId="2" applyFont="1" applyFill="1" applyBorder="1" applyAlignment="1" applyProtection="1">
      <alignment horizontal="center" vertical="center"/>
      <protection hidden="1"/>
    </xf>
    <xf numFmtId="1" fontId="38" fillId="0" borderId="1" xfId="2" applyFont="1" applyBorder="1" applyAlignment="1" applyProtection="1">
      <alignment horizontal="left" vertical="center" wrapText="1"/>
      <protection hidden="1"/>
    </xf>
    <xf numFmtId="1" fontId="38" fillId="0" borderId="2" xfId="2" applyFont="1" applyBorder="1" applyAlignment="1" applyProtection="1">
      <alignment horizontal="left" vertical="center" wrapText="1"/>
      <protection hidden="1"/>
    </xf>
    <xf numFmtId="1" fontId="38" fillId="0" borderId="3" xfId="2" applyFont="1" applyBorder="1" applyAlignment="1" applyProtection="1">
      <alignment horizontal="left" vertical="center" wrapText="1"/>
      <protection hidden="1"/>
    </xf>
    <xf numFmtId="1" fontId="17" fillId="13" borderId="14" xfId="2" applyFont="1" applyFill="1" applyBorder="1" applyAlignment="1">
      <alignment horizontal="center" vertical="center"/>
    </xf>
    <xf numFmtId="1" fontId="17" fillId="13" borderId="15" xfId="2" applyFont="1" applyFill="1" applyBorder="1" applyAlignment="1">
      <alignment horizontal="center" vertical="center"/>
    </xf>
    <xf numFmtId="1" fontId="2" fillId="0" borderId="0" xfId="2" applyAlignment="1">
      <alignment horizontal="center" vertical="center"/>
    </xf>
    <xf numFmtId="1" fontId="17" fillId="13" borderId="16" xfId="2" applyFont="1" applyFill="1" applyBorder="1" applyAlignment="1">
      <alignment horizontal="center" vertical="center"/>
    </xf>
    <xf numFmtId="1" fontId="17" fillId="13" borderId="14" xfId="2" applyFont="1" applyFill="1" applyBorder="1" applyAlignment="1">
      <alignment horizontal="center" vertical="center" wrapText="1"/>
    </xf>
    <xf numFmtId="1" fontId="17" fillId="13" borderId="15" xfId="2" applyFont="1" applyFill="1" applyBorder="1" applyAlignment="1">
      <alignment horizontal="center" vertical="center" wrapText="1"/>
    </xf>
    <xf numFmtId="1" fontId="16" fillId="14" borderId="1" xfId="2" applyFont="1" applyFill="1" applyBorder="1" applyAlignment="1">
      <alignment horizontal="center" vertical="center" wrapText="1"/>
    </xf>
    <xf numFmtId="1" fontId="16" fillId="14" borderId="2" xfId="2" applyFont="1" applyFill="1" applyBorder="1" applyAlignment="1">
      <alignment horizontal="center" vertical="center" wrapText="1"/>
    </xf>
    <xf numFmtId="1" fontId="16" fillId="14" borderId="3" xfId="2" applyFont="1" applyFill="1" applyBorder="1" applyAlignment="1">
      <alignment horizontal="center" vertical="center" wrapText="1"/>
    </xf>
    <xf numFmtId="1" fontId="2" fillId="0" borderId="0" xfId="146">
      <alignment vertical="center"/>
    </xf>
    <xf numFmtId="1" fontId="2" fillId="0" borderId="0" xfId="146" applyProtection="1">
      <alignment vertical="center"/>
      <protection hidden="1"/>
    </xf>
  </cellXfs>
  <cellStyles count="188">
    <cellStyle name="20% - Énfasis1 2" xfId="9"/>
    <cellStyle name="20% - Énfasis1 3" xfId="10"/>
    <cellStyle name="20% - Énfasis1 4" xfId="11"/>
    <cellStyle name="20% - Énfasis1 5" xfId="12"/>
    <cellStyle name="20% - Énfasis2 2" xfId="13"/>
    <cellStyle name="20% - Énfasis2 3" xfId="14"/>
    <cellStyle name="20% - Énfasis2 4" xfId="15"/>
    <cellStyle name="20% - Énfasis2 5" xfId="16"/>
    <cellStyle name="20% - Énfasis3 2" xfId="17"/>
    <cellStyle name="20% - Énfasis3 3" xfId="18"/>
    <cellStyle name="20% - Énfasis3 4" xfId="19"/>
    <cellStyle name="20% - Énfasis3 5" xfId="20"/>
    <cellStyle name="20% - Énfasis4 2" xfId="21"/>
    <cellStyle name="20% - Énfasis4 3" xfId="22"/>
    <cellStyle name="20% - Énfasis4 4" xfId="23"/>
    <cellStyle name="20% - Énfasis4 5" xfId="24"/>
    <cellStyle name="20% - Énfasis5 2" xfId="25"/>
    <cellStyle name="20% - Énfasis5 3" xfId="26"/>
    <cellStyle name="20% - Énfasis5 4" xfId="27"/>
    <cellStyle name="20% - Énfasis5 5" xfId="28"/>
    <cellStyle name="20% - Énfasis6 2" xfId="29"/>
    <cellStyle name="20% - Énfasis6 3" xfId="30"/>
    <cellStyle name="20% - Énfasis6 4" xfId="31"/>
    <cellStyle name="20% - Énfasis6 5" xfId="32"/>
    <cellStyle name="40% - Énfasis1 2" xfId="33"/>
    <cellStyle name="40% - Énfasis1 3" xfId="34"/>
    <cellStyle name="40% - Énfasis1 4" xfId="35"/>
    <cellStyle name="40% - Énfasis1 5" xfId="36"/>
    <cellStyle name="40% - Énfasis2 2" xfId="37"/>
    <cellStyle name="40% - Énfasis2 3" xfId="38"/>
    <cellStyle name="40% - Énfasis2 4" xfId="39"/>
    <cellStyle name="40% - Énfasis2 5" xfId="40"/>
    <cellStyle name="40% - Énfasis3 2" xfId="41"/>
    <cellStyle name="40% - Énfasis3 3" xfId="42"/>
    <cellStyle name="40% - Énfasis3 4" xfId="43"/>
    <cellStyle name="40% - Énfasis3 5" xfId="44"/>
    <cellStyle name="40% - Énfasis4 2" xfId="45"/>
    <cellStyle name="40% - Énfasis4 3" xfId="46"/>
    <cellStyle name="40% - Énfasis4 4" xfId="47"/>
    <cellStyle name="40% - Énfasis4 5" xfId="48"/>
    <cellStyle name="40% - Énfasis5 2" xfId="49"/>
    <cellStyle name="40% - Énfasis5 3" xfId="50"/>
    <cellStyle name="40% - Énfasis5 4" xfId="51"/>
    <cellStyle name="40% - Énfasis5 5" xfId="52"/>
    <cellStyle name="40% - Énfasis6 2" xfId="53"/>
    <cellStyle name="40% - Énfasis6 3" xfId="54"/>
    <cellStyle name="40% - Énfasis6 4" xfId="55"/>
    <cellStyle name="40% - Énfasis6 5" xfId="56"/>
    <cellStyle name="60% - Énfasis1 2" xfId="57"/>
    <cellStyle name="60% - Énfasis1 3" xfId="58"/>
    <cellStyle name="60% - Énfasis1 4" xfId="59"/>
    <cellStyle name="60% - Énfasis1 5" xfId="60"/>
    <cellStyle name="60% - Énfasis2 2" xfId="61"/>
    <cellStyle name="60% - Énfasis2 3" xfId="62"/>
    <cellStyle name="60% - Énfasis2 4" xfId="63"/>
    <cellStyle name="60% - Énfasis2 5" xfId="64"/>
    <cellStyle name="60% - Énfasis3 2" xfId="65"/>
    <cellStyle name="60% - Énfasis3 3" xfId="66"/>
    <cellStyle name="60% - Énfasis3 4" xfId="67"/>
    <cellStyle name="60% - Énfasis3 5" xfId="68"/>
    <cellStyle name="60% - Énfasis4 2" xfId="69"/>
    <cellStyle name="60% - Énfasis4 3" xfId="70"/>
    <cellStyle name="60% - Énfasis4 4" xfId="71"/>
    <cellStyle name="60% - Énfasis4 5" xfId="72"/>
    <cellStyle name="60% - Énfasis5 2" xfId="73"/>
    <cellStyle name="60% - Énfasis5 3" xfId="74"/>
    <cellStyle name="60% - Énfasis5 4" xfId="75"/>
    <cellStyle name="60% - Énfasis5 5" xfId="76"/>
    <cellStyle name="60% - Énfasis6 2" xfId="77"/>
    <cellStyle name="60% - Énfasis6 3" xfId="78"/>
    <cellStyle name="60% - Énfasis6 4" xfId="79"/>
    <cellStyle name="60% - Énfasis6 5" xfId="80"/>
    <cellStyle name="Buena 2" xfId="81"/>
    <cellStyle name="Buena 3" xfId="82"/>
    <cellStyle name="Buena 4" xfId="83"/>
    <cellStyle name="Buena 5" xfId="84"/>
    <cellStyle name="Cabecera 1" xfId="85"/>
    <cellStyle name="Cabecera 2" xfId="86"/>
    <cellStyle name="Cálculo 2" xfId="87"/>
    <cellStyle name="Cálculo 3" xfId="88"/>
    <cellStyle name="Cálculo 4" xfId="89"/>
    <cellStyle name="Cálculo 5" xfId="90"/>
    <cellStyle name="Celda de comprobación 2" xfId="91"/>
    <cellStyle name="Celda de comprobación 3" xfId="92"/>
    <cellStyle name="Celda de comprobación 4" xfId="93"/>
    <cellStyle name="Celda de comprobación 5" xfId="94"/>
    <cellStyle name="Celda vinculada 2" xfId="95"/>
    <cellStyle name="Celda vinculada 3" xfId="96"/>
    <cellStyle name="Celda vinculada 4" xfId="97"/>
    <cellStyle name="Celda vinculada 5" xfId="98"/>
    <cellStyle name="Encabezado 4 2" xfId="99"/>
    <cellStyle name="Encabezado 4 3" xfId="100"/>
    <cellStyle name="Encabezado 4 4" xfId="101"/>
    <cellStyle name="Encabezado 4 5" xfId="102"/>
    <cellStyle name="Énfasis1 2" xfId="103"/>
    <cellStyle name="Énfasis1 3" xfId="104"/>
    <cellStyle name="Énfasis1 4" xfId="105"/>
    <cellStyle name="Énfasis1 5" xfId="106"/>
    <cellStyle name="Énfasis2 2" xfId="107"/>
    <cellStyle name="Énfasis2 3" xfId="108"/>
    <cellStyle name="Énfasis2 4" xfId="109"/>
    <cellStyle name="Énfasis2 5" xfId="110"/>
    <cellStyle name="Énfasis3 2" xfId="111"/>
    <cellStyle name="Énfasis3 3" xfId="112"/>
    <cellStyle name="Énfasis3 4" xfId="113"/>
    <cellStyle name="Énfasis3 5" xfId="114"/>
    <cellStyle name="Énfasis4 2" xfId="115"/>
    <cellStyle name="Énfasis4 3" xfId="116"/>
    <cellStyle name="Énfasis4 4" xfId="117"/>
    <cellStyle name="Énfasis4 5" xfId="118"/>
    <cellStyle name="Énfasis5 2" xfId="119"/>
    <cellStyle name="Énfasis5 3" xfId="120"/>
    <cellStyle name="Énfasis5 4" xfId="121"/>
    <cellStyle name="Énfasis5 5" xfId="122"/>
    <cellStyle name="Énfasis6 2" xfId="123"/>
    <cellStyle name="Énfasis6 3" xfId="124"/>
    <cellStyle name="Énfasis6 4" xfId="125"/>
    <cellStyle name="Énfasis6 5" xfId="126"/>
    <cellStyle name="Entrada 2" xfId="127"/>
    <cellStyle name="Entrada 3" xfId="128"/>
    <cellStyle name="Entrada 4" xfId="129"/>
    <cellStyle name="Entrada 5" xfId="130"/>
    <cellStyle name="Estilo 1" xfId="131"/>
    <cellStyle name="Euro" xfId="132"/>
    <cellStyle name="Fecha" xfId="133"/>
    <cellStyle name="Fijo" xfId="134"/>
    <cellStyle name="Hipervínculo 2" xfId="3"/>
    <cellStyle name="Incorrecto 2" xfId="135"/>
    <cellStyle name="Incorrecto 3" xfId="136"/>
    <cellStyle name="Incorrecto 4" xfId="137"/>
    <cellStyle name="Incorrecto 5" xfId="138"/>
    <cellStyle name="Millares [0] 2" xfId="139"/>
    <cellStyle name="Monetario" xfId="140"/>
    <cellStyle name="Monetario0" xfId="141"/>
    <cellStyle name="Neutral 2" xfId="142"/>
    <cellStyle name="Neutral 3" xfId="143"/>
    <cellStyle name="Neutral 4" xfId="144"/>
    <cellStyle name="Neutral 5" xfId="145"/>
    <cellStyle name="Normal" xfId="0" builtinId="0"/>
    <cellStyle name="Normal 2" xfId="146"/>
    <cellStyle name="Normal 2 2" xfId="2"/>
    <cellStyle name="Normal 3" xfId="147"/>
    <cellStyle name="Normal 3 2" xfId="148"/>
    <cellStyle name="Normal_Hoja1" xfId="8"/>
    <cellStyle name="Normal_PlazasEstablecimientosMunicipioAutAños" xfId="7"/>
    <cellStyle name="Normal_Series anuales Estadísticas de Turismo" xfId="5"/>
    <cellStyle name="Notas 2" xfId="149"/>
    <cellStyle name="Notas 3" xfId="150"/>
    <cellStyle name="Notas 4" xfId="151"/>
    <cellStyle name="Notas 5" xfId="152"/>
    <cellStyle name="Porcentaje" xfId="153"/>
    <cellStyle name="Porcentual" xfId="1" builtinId="5"/>
    <cellStyle name="Porcentual 2" xfId="4"/>
    <cellStyle name="Porcentual 2 2" xfId="6"/>
    <cellStyle name="Punto" xfId="154"/>
    <cellStyle name="Punto0" xfId="155"/>
    <cellStyle name="Salida 2" xfId="156"/>
    <cellStyle name="Salida 3" xfId="157"/>
    <cellStyle name="Salida 4" xfId="158"/>
    <cellStyle name="Salida 5" xfId="159"/>
    <cellStyle name="Texto de advertencia 2" xfId="160"/>
    <cellStyle name="Texto de advertencia 3" xfId="161"/>
    <cellStyle name="Texto de advertencia 4" xfId="162"/>
    <cellStyle name="Texto de advertencia 5" xfId="163"/>
    <cellStyle name="Texto explicativo 2" xfId="164"/>
    <cellStyle name="Texto explicativo 3" xfId="165"/>
    <cellStyle name="Texto explicativo 4" xfId="166"/>
    <cellStyle name="Texto explicativo 5" xfId="167"/>
    <cellStyle name="Título 1 2" xfId="168"/>
    <cellStyle name="Título 1 3" xfId="169"/>
    <cellStyle name="Título 1 4" xfId="170"/>
    <cellStyle name="Título 1 5" xfId="171"/>
    <cellStyle name="Título 2 2" xfId="172"/>
    <cellStyle name="Título 2 3" xfId="173"/>
    <cellStyle name="Título 2 4" xfId="174"/>
    <cellStyle name="Título 2 5" xfId="175"/>
    <cellStyle name="Título 3 2" xfId="176"/>
    <cellStyle name="Título 3 3" xfId="177"/>
    <cellStyle name="Título 3 4" xfId="178"/>
    <cellStyle name="Título 3 5" xfId="179"/>
    <cellStyle name="Título 4" xfId="180"/>
    <cellStyle name="Título 5" xfId="181"/>
    <cellStyle name="Título 6" xfId="182"/>
    <cellStyle name="Título 7" xfId="183"/>
    <cellStyle name="Total 2" xfId="184"/>
    <cellStyle name="Total 3" xfId="185"/>
    <cellStyle name="Total 4" xfId="186"/>
    <cellStyle name="Total 5" xfId="18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externalLink" Target="externalLinks/externalLink4.xml"/><Relationship Id="rId10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2.xml"/><Relationship Id="rId10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theme" Target="theme/theme1.xml"/><Relationship Id="rId105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tip'!$C$3:$F$3</c:f>
          <c:strCache>
            <c:ptCount val="1"/>
            <c:pt idx="0">
              <c:v>TURISTAS ALOJADOS EN ADEJE POR TIPOLOGÍA DE ESTABLECIMIENTO</c:v>
            </c:pt>
          </c:strCache>
        </c:strRef>
      </c:tx>
    </c:title>
    <c:plotArea>
      <c:layout/>
      <c:lineChart>
        <c:grouping val="standard"/>
        <c:ser>
          <c:idx val="0"/>
          <c:order val="0"/>
          <c:tx>
            <c:strRef>
              <c:f>'tab. Turistas alojados tip'!$D$4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tip'!$C$65,'tab. Turistas alojados tip'!$C$52,'tab. Turistas alojados tip'!$C$39,'tab. Turistas alojados tip'!$C$26)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('tab. Turistas alojados tip'!$D$65,'tab. Turistas alojados tip'!$D$52,'tab. Turistas alojados tip'!$D$39,'tab. Turistas alojados tip'!$D$26)</c:f>
              <c:numCache>
                <c:formatCode>#,##0</c:formatCode>
                <c:ptCount val="4"/>
                <c:pt idx="0">
                  <c:v>1222491</c:v>
                </c:pt>
                <c:pt idx="1">
                  <c:v>1195570</c:v>
                </c:pt>
                <c:pt idx="2">
                  <c:v>1208135</c:v>
                </c:pt>
                <c:pt idx="3">
                  <c:v>1052440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tip'!$E$4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tip'!$C$65,'tab. Turistas alojados tip'!$C$52,'tab. Turistas alojados tip'!$C$39,'tab. Turistas alojados tip'!$C$26)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('tab. Turistas alojados tip'!$E$65,'tab. Turistas alojados tip'!$E$52,'tab. Turistas alojados tip'!$E$39,'tab. Turistas alojados tip'!$E$26)</c:f>
              <c:numCache>
                <c:formatCode>#,##0</c:formatCode>
                <c:ptCount val="4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tip'!$F$4</c:f>
              <c:strCache>
                <c:ptCount val="1"/>
                <c:pt idx="0">
                  <c:v> TOTAL GENERAL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tip'!$C$65,'tab. Turistas alojados tip'!$C$52,'tab. Turistas alojados tip'!$C$39,'tab. Turistas alojados tip'!$C$26)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('tab. Turistas alojados tip'!$F$65,'tab. Turistas alojados tip'!$F$52,'tab. Turistas alojados tip'!$F$39,'tab. Turistas alojados tip'!$F$26)</c:f>
              <c:numCache>
                <c:formatCode>#,##0</c:formatCode>
                <c:ptCount val="4"/>
                <c:pt idx="0">
                  <c:v>1931419</c:v>
                </c:pt>
                <c:pt idx="1">
                  <c:v>1868182</c:v>
                </c:pt>
                <c:pt idx="2">
                  <c:v>1890800</c:v>
                </c:pt>
                <c:pt idx="3">
                  <c:v>1649031</c:v>
                </c:pt>
              </c:numCache>
            </c:numRef>
          </c:val>
        </c:ser>
        <c:marker val="1"/>
        <c:axId val="411992064"/>
        <c:axId val="411993984"/>
      </c:lineChart>
      <c:catAx>
        <c:axId val="411992064"/>
        <c:scaling>
          <c:orientation val="minMax"/>
        </c:scaling>
        <c:axPos val="b"/>
        <c:numFmt formatCode="General" sourceLinked="1"/>
        <c:tickLblPos val="nextTo"/>
        <c:crossAx val="411993984"/>
        <c:crosses val="autoZero"/>
        <c:auto val="1"/>
        <c:lblAlgn val="ctr"/>
        <c:lblOffset val="100"/>
        <c:tickLblSkip val="1"/>
      </c:catAx>
      <c:valAx>
        <c:axId val="411993984"/>
        <c:scaling>
          <c:orientation val="minMax"/>
        </c:scaling>
        <c:axPos val="l"/>
        <c:numFmt formatCode="#,##0" sourceLinked="1"/>
        <c:tickLblPos val="nextTo"/>
        <c:crossAx val="411992064"/>
        <c:crosses val="autoZero"/>
        <c:crossBetween val="between"/>
      </c:valAx>
    </c:plotArea>
    <c:legend>
      <c:legendPos val="t"/>
    </c:legend>
    <c:plotVisOnly val="1"/>
  </c:chart>
  <c:spPr>
    <a:ln>
      <a:noFill/>
    </a:ln>
  </c:spPr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/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merc'!$B$24:$B$35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merc'!$C$24:$C$35</c:f>
              <c:numCache>
                <c:formatCode>#,##0</c:formatCode>
                <c:ptCount val="12"/>
                <c:pt idx="0">
                  <c:v>54908</c:v>
                </c:pt>
                <c:pt idx="1">
                  <c:v>69161</c:v>
                </c:pt>
                <c:pt idx="2">
                  <c:v>64355</c:v>
                </c:pt>
                <c:pt idx="3">
                  <c:v>58180</c:v>
                </c:pt>
                <c:pt idx="4">
                  <c:v>55122</c:v>
                </c:pt>
                <c:pt idx="5">
                  <c:v>50383</c:v>
                </c:pt>
                <c:pt idx="6">
                  <c:v>54207</c:v>
                </c:pt>
                <c:pt idx="7">
                  <c:v>56675</c:v>
                </c:pt>
                <c:pt idx="8">
                  <c:v>46504</c:v>
                </c:pt>
                <c:pt idx="9">
                  <c:v>60542</c:v>
                </c:pt>
                <c:pt idx="10">
                  <c:v>48774</c:v>
                </c:pt>
                <c:pt idx="11">
                  <c:v>52449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merc'!$B$24:$B$35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merc'!$D$24:$D$35</c:f>
              <c:numCache>
                <c:formatCode>#,##0</c:formatCode>
                <c:ptCount val="12"/>
                <c:pt idx="0">
                  <c:v>43919</c:v>
                </c:pt>
                <c:pt idx="1">
                  <c:v>47411</c:v>
                </c:pt>
                <c:pt idx="2">
                  <c:v>47234</c:v>
                </c:pt>
                <c:pt idx="3">
                  <c:v>47192</c:v>
                </c:pt>
                <c:pt idx="4">
                  <c:v>44145</c:v>
                </c:pt>
                <c:pt idx="5">
                  <c:v>40765</c:v>
                </c:pt>
                <c:pt idx="6">
                  <c:v>45475</c:v>
                </c:pt>
                <c:pt idx="7">
                  <c:v>42289</c:v>
                </c:pt>
                <c:pt idx="8">
                  <c:v>41479</c:v>
                </c:pt>
                <c:pt idx="9">
                  <c:v>54449</c:v>
                </c:pt>
                <c:pt idx="10">
                  <c:v>44733</c:v>
                </c:pt>
                <c:pt idx="11">
                  <c:v>45804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merc'!$B$24:$B$35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merc'!$E$24:$E$29,'graficas evol mensual merc'!$E$30,'graficas evol mensual merc'!$E$31)</c:f>
              <c:numCache>
                <c:formatCode>#,##0</c:formatCode>
                <c:ptCount val="8"/>
                <c:pt idx="0">
                  <c:v>41811</c:v>
                </c:pt>
                <c:pt idx="1">
                  <c:v>42160</c:v>
                </c:pt>
                <c:pt idx="2">
                  <c:v>46291</c:v>
                </c:pt>
                <c:pt idx="3">
                  <c:v>56191</c:v>
                </c:pt>
                <c:pt idx="4">
                  <c:v>42998</c:v>
                </c:pt>
                <c:pt idx="5">
                  <c:v>45854</c:v>
                </c:pt>
                <c:pt idx="6">
                  <c:v>49876</c:v>
                </c:pt>
                <c:pt idx="7">
                  <c:v>45472</c:v>
                </c:pt>
              </c:numCache>
            </c:numRef>
          </c:val>
        </c:ser>
        <c:marker val="1"/>
        <c:axId val="423638912"/>
        <c:axId val="423640448"/>
      </c:lineChart>
      <c:catAx>
        <c:axId val="423638912"/>
        <c:scaling>
          <c:orientation val="minMax"/>
        </c:scaling>
        <c:axPos val="b"/>
        <c:numFmt formatCode="General" sourceLinked="1"/>
        <c:tickLblPos val="nextTo"/>
        <c:crossAx val="423640448"/>
        <c:crosses val="autoZero"/>
        <c:auto val="1"/>
        <c:lblAlgn val="ctr"/>
        <c:lblOffset val="100"/>
      </c:catAx>
      <c:valAx>
        <c:axId val="423640448"/>
        <c:scaling>
          <c:orientation val="minMax"/>
        </c:scaling>
        <c:axPos val="l"/>
        <c:numFmt formatCode="#,##0" sourceLinked="1"/>
        <c:tickLblPos val="nextTo"/>
        <c:crossAx val="4236389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12"/>
          <c:y val="0.1319199057714972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merc'!$B$42:$B$53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merc'!$C$42:$C$53</c:f>
              <c:numCache>
                <c:formatCode>#,##0</c:formatCode>
                <c:ptCount val="12"/>
                <c:pt idx="0">
                  <c:v>14341</c:v>
                </c:pt>
                <c:pt idx="1">
                  <c:v>16732</c:v>
                </c:pt>
                <c:pt idx="2">
                  <c:v>27131</c:v>
                </c:pt>
                <c:pt idx="3">
                  <c:v>24716</c:v>
                </c:pt>
                <c:pt idx="4">
                  <c:v>37820</c:v>
                </c:pt>
                <c:pt idx="5">
                  <c:v>40133</c:v>
                </c:pt>
                <c:pt idx="6">
                  <c:v>45703</c:v>
                </c:pt>
                <c:pt idx="7">
                  <c:v>63676</c:v>
                </c:pt>
                <c:pt idx="8">
                  <c:v>37318</c:v>
                </c:pt>
                <c:pt idx="9">
                  <c:v>24705</c:v>
                </c:pt>
                <c:pt idx="10">
                  <c:v>23122</c:v>
                </c:pt>
                <c:pt idx="11">
                  <c:v>21973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merc'!$B$42:$B$53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merc'!$D$42:$D$53</c:f>
              <c:numCache>
                <c:formatCode>#,##0</c:formatCode>
                <c:ptCount val="12"/>
                <c:pt idx="0">
                  <c:v>17017</c:v>
                </c:pt>
                <c:pt idx="1">
                  <c:v>15268</c:v>
                </c:pt>
                <c:pt idx="2">
                  <c:v>15506</c:v>
                </c:pt>
                <c:pt idx="3">
                  <c:v>28804</c:v>
                </c:pt>
                <c:pt idx="4">
                  <c:v>35470</c:v>
                </c:pt>
                <c:pt idx="5">
                  <c:v>33141</c:v>
                </c:pt>
                <c:pt idx="6">
                  <c:v>47821</c:v>
                </c:pt>
                <c:pt idx="7">
                  <c:v>68499</c:v>
                </c:pt>
                <c:pt idx="8">
                  <c:v>35046</c:v>
                </c:pt>
                <c:pt idx="9">
                  <c:v>27996</c:v>
                </c:pt>
                <c:pt idx="10">
                  <c:v>18367</c:v>
                </c:pt>
                <c:pt idx="11">
                  <c:v>24038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merc'!$B$42:$B$53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merc'!$E$42:$E$47,'graficas evol mensual merc'!$E$48,'graficas evol mensual merc'!$E$49)</c:f>
              <c:numCache>
                <c:formatCode>#,##0</c:formatCode>
                <c:ptCount val="8"/>
                <c:pt idx="0">
                  <c:v>17949</c:v>
                </c:pt>
                <c:pt idx="1">
                  <c:v>17537</c:v>
                </c:pt>
                <c:pt idx="2">
                  <c:v>25081</c:v>
                </c:pt>
                <c:pt idx="3">
                  <c:v>35773</c:v>
                </c:pt>
                <c:pt idx="4">
                  <c:v>40612</c:v>
                </c:pt>
                <c:pt idx="5">
                  <c:v>33192</c:v>
                </c:pt>
                <c:pt idx="6">
                  <c:v>47374</c:v>
                </c:pt>
                <c:pt idx="7">
                  <c:v>58085</c:v>
                </c:pt>
              </c:numCache>
            </c:numRef>
          </c:val>
        </c:ser>
        <c:marker val="1"/>
        <c:axId val="423772544"/>
        <c:axId val="423826176"/>
      </c:lineChart>
      <c:catAx>
        <c:axId val="423772544"/>
        <c:scaling>
          <c:orientation val="minMax"/>
        </c:scaling>
        <c:axPos val="b"/>
        <c:numFmt formatCode="General" sourceLinked="1"/>
        <c:tickLblPos val="nextTo"/>
        <c:crossAx val="423826176"/>
        <c:crosses val="autoZero"/>
        <c:auto val="1"/>
        <c:lblAlgn val="ctr"/>
        <c:lblOffset val="100"/>
      </c:catAx>
      <c:valAx>
        <c:axId val="423826176"/>
        <c:scaling>
          <c:orientation val="minMax"/>
        </c:scaling>
        <c:axPos val="l"/>
        <c:numFmt formatCode="#,##0" sourceLinked="1"/>
        <c:tickLblPos val="nextTo"/>
        <c:crossAx val="4237725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23"/>
          <c:y val="0.13191990577149731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19404208749524773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merc'!$C$60:$C$71</c:f>
              <c:numCache>
                <c:formatCode>#,##0</c:formatCode>
                <c:ptCount val="12"/>
                <c:pt idx="0">
                  <c:v>21821</c:v>
                </c:pt>
                <c:pt idx="1">
                  <c:v>22634</c:v>
                </c:pt>
                <c:pt idx="2">
                  <c:v>30269</c:v>
                </c:pt>
                <c:pt idx="3">
                  <c:v>25442</c:v>
                </c:pt>
                <c:pt idx="4">
                  <c:v>22935</c:v>
                </c:pt>
                <c:pt idx="5">
                  <c:v>21383</c:v>
                </c:pt>
                <c:pt idx="6">
                  <c:v>19585</c:v>
                </c:pt>
                <c:pt idx="7">
                  <c:v>20729</c:v>
                </c:pt>
                <c:pt idx="8">
                  <c:v>19180</c:v>
                </c:pt>
                <c:pt idx="9">
                  <c:v>21705</c:v>
                </c:pt>
                <c:pt idx="10">
                  <c:v>24718</c:v>
                </c:pt>
                <c:pt idx="11">
                  <c:v>18875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merc'!$D$60:$D$71</c:f>
              <c:numCache>
                <c:formatCode>#,##0</c:formatCode>
                <c:ptCount val="12"/>
                <c:pt idx="0">
                  <c:v>19733</c:v>
                </c:pt>
                <c:pt idx="1">
                  <c:v>17740</c:v>
                </c:pt>
                <c:pt idx="2">
                  <c:v>18939</c:v>
                </c:pt>
                <c:pt idx="3">
                  <c:v>20387</c:v>
                </c:pt>
                <c:pt idx="4">
                  <c:v>15211</c:v>
                </c:pt>
                <c:pt idx="5">
                  <c:v>15773</c:v>
                </c:pt>
                <c:pt idx="6">
                  <c:v>17699</c:v>
                </c:pt>
                <c:pt idx="7">
                  <c:v>16542</c:v>
                </c:pt>
                <c:pt idx="8">
                  <c:v>17237</c:v>
                </c:pt>
                <c:pt idx="9">
                  <c:v>20125</c:v>
                </c:pt>
                <c:pt idx="10">
                  <c:v>21499</c:v>
                </c:pt>
                <c:pt idx="11">
                  <c:v>18167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merc'!$E$60:$E$65,'graficas evol mensual merc'!$E$66,'graficas evol mensual merc'!$E$67)</c:f>
              <c:numCache>
                <c:formatCode>#,##0</c:formatCode>
                <c:ptCount val="8"/>
                <c:pt idx="0">
                  <c:v>20047</c:v>
                </c:pt>
                <c:pt idx="1">
                  <c:v>17950</c:v>
                </c:pt>
                <c:pt idx="2">
                  <c:v>20964</c:v>
                </c:pt>
                <c:pt idx="3">
                  <c:v>19534</c:v>
                </c:pt>
                <c:pt idx="4">
                  <c:v>17833</c:v>
                </c:pt>
                <c:pt idx="5">
                  <c:v>17576</c:v>
                </c:pt>
                <c:pt idx="6">
                  <c:v>18520</c:v>
                </c:pt>
                <c:pt idx="7">
                  <c:v>17198</c:v>
                </c:pt>
              </c:numCache>
            </c:numRef>
          </c:val>
        </c:ser>
        <c:marker val="1"/>
        <c:axId val="423847808"/>
        <c:axId val="423887616"/>
      </c:lineChart>
      <c:catAx>
        <c:axId val="423847808"/>
        <c:scaling>
          <c:orientation val="minMax"/>
        </c:scaling>
        <c:axPos val="b"/>
        <c:numFmt formatCode="General" sourceLinked="1"/>
        <c:tickLblPos val="nextTo"/>
        <c:crossAx val="423887616"/>
        <c:crosses val="autoZero"/>
        <c:auto val="1"/>
        <c:lblAlgn val="ctr"/>
        <c:lblOffset val="100"/>
      </c:catAx>
      <c:valAx>
        <c:axId val="423887616"/>
        <c:scaling>
          <c:orientation val="minMax"/>
        </c:scaling>
        <c:axPos val="l"/>
        <c:numFmt formatCode="#,##0" sourceLinked="1"/>
        <c:tickLblPos val="nextTo"/>
        <c:crossAx val="4238478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39"/>
          <c:y val="0.13191990577149745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355" l="0.70000000000000062" r="0.70000000000000062" t="0.7500000000000035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1940420874952477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merc'!$B$78:$B$89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merc'!$C$78:$C$89</c:f>
              <c:numCache>
                <c:formatCode>#,##0</c:formatCode>
                <c:ptCount val="12"/>
                <c:pt idx="0">
                  <c:v>6238</c:v>
                </c:pt>
                <c:pt idx="1">
                  <c:v>6746</c:v>
                </c:pt>
                <c:pt idx="2">
                  <c:v>8195</c:v>
                </c:pt>
                <c:pt idx="3">
                  <c:v>2711</c:v>
                </c:pt>
                <c:pt idx="4">
                  <c:v>754</c:v>
                </c:pt>
                <c:pt idx="5">
                  <c:v>927</c:v>
                </c:pt>
                <c:pt idx="6">
                  <c:v>1384</c:v>
                </c:pt>
                <c:pt idx="7">
                  <c:v>987</c:v>
                </c:pt>
                <c:pt idx="8">
                  <c:v>1112</c:v>
                </c:pt>
                <c:pt idx="9">
                  <c:v>3414</c:v>
                </c:pt>
                <c:pt idx="10">
                  <c:v>6719</c:v>
                </c:pt>
                <c:pt idx="11">
                  <c:v>5183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merc'!$B$78:$B$89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merc'!$D$78:$D$89</c:f>
              <c:numCache>
                <c:formatCode>#,##0</c:formatCode>
                <c:ptCount val="12"/>
                <c:pt idx="0">
                  <c:v>6032</c:v>
                </c:pt>
                <c:pt idx="1">
                  <c:v>6212</c:v>
                </c:pt>
                <c:pt idx="2">
                  <c:v>6400</c:v>
                </c:pt>
                <c:pt idx="3">
                  <c:v>2309</c:v>
                </c:pt>
                <c:pt idx="4">
                  <c:v>841</c:v>
                </c:pt>
                <c:pt idx="5">
                  <c:v>988</c:v>
                </c:pt>
                <c:pt idx="6">
                  <c:v>915</c:v>
                </c:pt>
                <c:pt idx="7">
                  <c:v>680</c:v>
                </c:pt>
                <c:pt idx="8">
                  <c:v>1033</c:v>
                </c:pt>
                <c:pt idx="9">
                  <c:v>2250</c:v>
                </c:pt>
                <c:pt idx="10">
                  <c:v>3635</c:v>
                </c:pt>
                <c:pt idx="11">
                  <c:v>3202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merc'!$B$78:$B$89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merc'!$E$78:$E$83,'graficas evol mensual merc'!$E$84,'graficas evol mensual merc'!$E$85)</c:f>
              <c:numCache>
                <c:formatCode>#,##0</c:formatCode>
                <c:ptCount val="8"/>
                <c:pt idx="0">
                  <c:v>4660</c:v>
                </c:pt>
                <c:pt idx="1">
                  <c:v>4613</c:v>
                </c:pt>
                <c:pt idx="2">
                  <c:v>4525</c:v>
                </c:pt>
                <c:pt idx="3">
                  <c:v>2032</c:v>
                </c:pt>
                <c:pt idx="4">
                  <c:v>553</c:v>
                </c:pt>
                <c:pt idx="5">
                  <c:v>700</c:v>
                </c:pt>
                <c:pt idx="6">
                  <c:v>720</c:v>
                </c:pt>
                <c:pt idx="7">
                  <c:v>532</c:v>
                </c:pt>
              </c:numCache>
            </c:numRef>
          </c:val>
        </c:ser>
        <c:marker val="1"/>
        <c:axId val="423899520"/>
        <c:axId val="423901056"/>
      </c:lineChart>
      <c:catAx>
        <c:axId val="423899520"/>
        <c:scaling>
          <c:orientation val="minMax"/>
        </c:scaling>
        <c:axPos val="b"/>
        <c:numFmt formatCode="General" sourceLinked="1"/>
        <c:tickLblPos val="nextTo"/>
        <c:crossAx val="423901056"/>
        <c:crosses val="autoZero"/>
        <c:auto val="1"/>
        <c:lblAlgn val="ctr"/>
        <c:lblOffset val="100"/>
      </c:catAx>
      <c:valAx>
        <c:axId val="423901056"/>
        <c:scaling>
          <c:orientation val="minMax"/>
        </c:scaling>
        <c:axPos val="l"/>
        <c:numFmt formatCode="#,##0" sourceLinked="1"/>
        <c:tickLblPos val="nextTo"/>
        <c:crossAx val="4238995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5"/>
          <c:y val="0.13191990577149756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19404208749524787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merc'!$B$96:$B$107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merc'!$C$96:$C$107</c:f>
              <c:numCache>
                <c:formatCode>#,##0</c:formatCode>
                <c:ptCount val="12"/>
                <c:pt idx="0">
                  <c:v>3257</c:v>
                </c:pt>
                <c:pt idx="1">
                  <c:v>3800</c:v>
                </c:pt>
                <c:pt idx="2">
                  <c:v>3847</c:v>
                </c:pt>
                <c:pt idx="3">
                  <c:v>1094</c:v>
                </c:pt>
                <c:pt idx="4">
                  <c:v>252</c:v>
                </c:pt>
                <c:pt idx="5">
                  <c:v>24</c:v>
                </c:pt>
                <c:pt idx="6">
                  <c:v>38</c:v>
                </c:pt>
                <c:pt idx="7">
                  <c:v>38</c:v>
                </c:pt>
                <c:pt idx="8">
                  <c:v>29</c:v>
                </c:pt>
                <c:pt idx="9">
                  <c:v>2052</c:v>
                </c:pt>
                <c:pt idx="10">
                  <c:v>2582</c:v>
                </c:pt>
                <c:pt idx="11">
                  <c:v>3537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merc'!$B$96:$B$107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merc'!$D$96:$D$107</c:f>
              <c:numCache>
                <c:formatCode>#,##0</c:formatCode>
                <c:ptCount val="12"/>
                <c:pt idx="0">
                  <c:v>3203</c:v>
                </c:pt>
                <c:pt idx="1">
                  <c:v>3313</c:v>
                </c:pt>
                <c:pt idx="2">
                  <c:v>3631</c:v>
                </c:pt>
                <c:pt idx="3">
                  <c:v>1586</c:v>
                </c:pt>
                <c:pt idx="4">
                  <c:v>158</c:v>
                </c:pt>
                <c:pt idx="5">
                  <c:v>57</c:v>
                </c:pt>
                <c:pt idx="6">
                  <c:v>202</c:v>
                </c:pt>
                <c:pt idx="7">
                  <c:v>26</c:v>
                </c:pt>
                <c:pt idx="8">
                  <c:v>157</c:v>
                </c:pt>
                <c:pt idx="9">
                  <c:v>2442</c:v>
                </c:pt>
                <c:pt idx="10">
                  <c:v>4145</c:v>
                </c:pt>
                <c:pt idx="11">
                  <c:v>3519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merc'!$B$96:$B$107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merc'!$E$96:$E$101,'graficas evol mensual merc'!$E$102,'graficas evol mensual merc'!$E$103)</c:f>
              <c:numCache>
                <c:formatCode>#,##0</c:formatCode>
                <c:ptCount val="8"/>
                <c:pt idx="0">
                  <c:v>3556</c:v>
                </c:pt>
                <c:pt idx="1">
                  <c:v>3260</c:v>
                </c:pt>
                <c:pt idx="2">
                  <c:v>3844</c:v>
                </c:pt>
                <c:pt idx="3">
                  <c:v>1328</c:v>
                </c:pt>
                <c:pt idx="4">
                  <c:v>66</c:v>
                </c:pt>
                <c:pt idx="5">
                  <c:v>103</c:v>
                </c:pt>
                <c:pt idx="6">
                  <c:v>121</c:v>
                </c:pt>
                <c:pt idx="7">
                  <c:v>247</c:v>
                </c:pt>
              </c:numCache>
            </c:numRef>
          </c:val>
        </c:ser>
        <c:marker val="1"/>
        <c:axId val="423988224"/>
        <c:axId val="424026880"/>
      </c:lineChart>
      <c:catAx>
        <c:axId val="423988224"/>
        <c:scaling>
          <c:orientation val="minMax"/>
        </c:scaling>
        <c:axPos val="b"/>
        <c:numFmt formatCode="General" sourceLinked="1"/>
        <c:tickLblPos val="nextTo"/>
        <c:crossAx val="424026880"/>
        <c:crosses val="autoZero"/>
        <c:auto val="1"/>
        <c:lblAlgn val="ctr"/>
        <c:lblOffset val="100"/>
      </c:catAx>
      <c:valAx>
        <c:axId val="424026880"/>
        <c:scaling>
          <c:orientation val="minMax"/>
        </c:scaling>
        <c:axPos val="l"/>
        <c:numFmt formatCode="#,##0" sourceLinked="1"/>
        <c:tickLblPos val="nextTo"/>
        <c:crossAx val="4239882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62"/>
          <c:y val="0.1319199057714977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" l="0.70000000000000062" r="0.70000000000000062" t="0.750000000000004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19404208749524796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merc'!$B$114:$B$125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merc'!$C$114:$C$125</c:f>
              <c:numCache>
                <c:formatCode>#,##0</c:formatCode>
                <c:ptCount val="12"/>
                <c:pt idx="0">
                  <c:v>3278</c:v>
                </c:pt>
                <c:pt idx="1">
                  <c:v>3620</c:v>
                </c:pt>
                <c:pt idx="2">
                  <c:v>4209</c:v>
                </c:pt>
                <c:pt idx="3">
                  <c:v>1000</c:v>
                </c:pt>
                <c:pt idx="4">
                  <c:v>355</c:v>
                </c:pt>
                <c:pt idx="5">
                  <c:v>362</c:v>
                </c:pt>
                <c:pt idx="6">
                  <c:v>608</c:v>
                </c:pt>
                <c:pt idx="7">
                  <c:v>327</c:v>
                </c:pt>
                <c:pt idx="8">
                  <c:v>667</c:v>
                </c:pt>
                <c:pt idx="9">
                  <c:v>2685</c:v>
                </c:pt>
                <c:pt idx="10">
                  <c:v>4905</c:v>
                </c:pt>
                <c:pt idx="11">
                  <c:v>2871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merc'!$B$114:$B$125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merc'!$D$114:$D$125</c:f>
              <c:numCache>
                <c:formatCode>#,##0</c:formatCode>
                <c:ptCount val="12"/>
                <c:pt idx="0">
                  <c:v>3080</c:v>
                </c:pt>
                <c:pt idx="1">
                  <c:v>3805</c:v>
                </c:pt>
                <c:pt idx="2">
                  <c:v>4192</c:v>
                </c:pt>
                <c:pt idx="3">
                  <c:v>1386</c:v>
                </c:pt>
                <c:pt idx="4">
                  <c:v>65</c:v>
                </c:pt>
                <c:pt idx="5">
                  <c:v>409</c:v>
                </c:pt>
                <c:pt idx="6">
                  <c:v>736</c:v>
                </c:pt>
                <c:pt idx="7">
                  <c:v>187</c:v>
                </c:pt>
                <c:pt idx="8">
                  <c:v>500</c:v>
                </c:pt>
                <c:pt idx="9">
                  <c:v>1605</c:v>
                </c:pt>
                <c:pt idx="10">
                  <c:v>4044</c:v>
                </c:pt>
                <c:pt idx="11">
                  <c:v>2556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merc'!$B$114:$B$125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merc'!$E$114:$E$119,'graficas evol mensual merc'!$E$120,'graficas evol mensual merc'!$E$121)</c:f>
              <c:numCache>
                <c:formatCode>#,##0</c:formatCode>
                <c:ptCount val="8"/>
                <c:pt idx="0">
                  <c:v>3035</c:v>
                </c:pt>
                <c:pt idx="1">
                  <c:v>2921</c:v>
                </c:pt>
                <c:pt idx="2">
                  <c:v>2920</c:v>
                </c:pt>
                <c:pt idx="3">
                  <c:v>796</c:v>
                </c:pt>
                <c:pt idx="4">
                  <c:v>550</c:v>
                </c:pt>
                <c:pt idx="5">
                  <c:v>692</c:v>
                </c:pt>
                <c:pt idx="6">
                  <c:v>960</c:v>
                </c:pt>
                <c:pt idx="7">
                  <c:v>760</c:v>
                </c:pt>
              </c:numCache>
            </c:numRef>
          </c:val>
        </c:ser>
        <c:marker val="1"/>
        <c:axId val="424033664"/>
        <c:axId val="424088320"/>
      </c:lineChart>
      <c:catAx>
        <c:axId val="424033664"/>
        <c:scaling>
          <c:orientation val="minMax"/>
        </c:scaling>
        <c:axPos val="b"/>
        <c:numFmt formatCode="General" sourceLinked="1"/>
        <c:tickLblPos val="nextTo"/>
        <c:crossAx val="424088320"/>
        <c:crosses val="autoZero"/>
        <c:auto val="1"/>
        <c:lblAlgn val="ctr"/>
        <c:lblOffset val="100"/>
      </c:catAx>
      <c:valAx>
        <c:axId val="424088320"/>
        <c:scaling>
          <c:orientation val="minMax"/>
        </c:scaling>
        <c:axPos val="l"/>
        <c:numFmt formatCode="#,##0" sourceLinked="1"/>
        <c:tickLblPos val="nextTo"/>
        <c:crossAx val="4240336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73"/>
          <c:y val="0.13191990577149781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merc'!$B$132:$B$143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merc'!$C$132:$C$143</c:f>
              <c:numCache>
                <c:formatCode>#,##0</c:formatCode>
                <c:ptCount val="12"/>
                <c:pt idx="0">
                  <c:v>5160</c:v>
                </c:pt>
                <c:pt idx="1">
                  <c:v>4903</c:v>
                </c:pt>
                <c:pt idx="2">
                  <c:v>6459</c:v>
                </c:pt>
                <c:pt idx="3">
                  <c:v>2575</c:v>
                </c:pt>
                <c:pt idx="4">
                  <c:v>276</c:v>
                </c:pt>
                <c:pt idx="5">
                  <c:v>416</c:v>
                </c:pt>
                <c:pt idx="6">
                  <c:v>504</c:v>
                </c:pt>
                <c:pt idx="7">
                  <c:v>378</c:v>
                </c:pt>
                <c:pt idx="8">
                  <c:v>657</c:v>
                </c:pt>
                <c:pt idx="9">
                  <c:v>3707</c:v>
                </c:pt>
                <c:pt idx="10">
                  <c:v>6325</c:v>
                </c:pt>
                <c:pt idx="11">
                  <c:v>5358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merc'!$B$132:$B$143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merc'!$D$132:$D$143</c:f>
              <c:numCache>
                <c:formatCode>#,##0</c:formatCode>
                <c:ptCount val="12"/>
                <c:pt idx="0">
                  <c:v>6139</c:v>
                </c:pt>
                <c:pt idx="1">
                  <c:v>5776</c:v>
                </c:pt>
                <c:pt idx="2">
                  <c:v>6455</c:v>
                </c:pt>
                <c:pt idx="3">
                  <c:v>3337</c:v>
                </c:pt>
                <c:pt idx="4">
                  <c:v>805</c:v>
                </c:pt>
                <c:pt idx="5">
                  <c:v>1046</c:v>
                </c:pt>
                <c:pt idx="6">
                  <c:v>1241</c:v>
                </c:pt>
                <c:pt idx="7">
                  <c:v>418</c:v>
                </c:pt>
                <c:pt idx="8">
                  <c:v>1514</c:v>
                </c:pt>
                <c:pt idx="9">
                  <c:v>4521</c:v>
                </c:pt>
                <c:pt idx="10">
                  <c:v>5413</c:v>
                </c:pt>
                <c:pt idx="11">
                  <c:v>5340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merc'!$B$132:$B$143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merc'!$E$132:$E$137,'graficas evol mensual merc'!$E$138,'graficas evol mensual merc'!$E$139)</c:f>
              <c:numCache>
                <c:formatCode>#,##0</c:formatCode>
                <c:ptCount val="8"/>
                <c:pt idx="0">
                  <c:v>6000</c:v>
                </c:pt>
                <c:pt idx="1">
                  <c:v>4567</c:v>
                </c:pt>
                <c:pt idx="2">
                  <c:v>5005</c:v>
                </c:pt>
                <c:pt idx="3">
                  <c:v>2920</c:v>
                </c:pt>
                <c:pt idx="4">
                  <c:v>760</c:v>
                </c:pt>
                <c:pt idx="5">
                  <c:v>1113</c:v>
                </c:pt>
                <c:pt idx="6">
                  <c:v>1259</c:v>
                </c:pt>
                <c:pt idx="7">
                  <c:v>1102</c:v>
                </c:pt>
              </c:numCache>
            </c:numRef>
          </c:val>
        </c:ser>
        <c:marker val="1"/>
        <c:axId val="424101760"/>
        <c:axId val="424129280"/>
      </c:lineChart>
      <c:catAx>
        <c:axId val="424101760"/>
        <c:scaling>
          <c:orientation val="minMax"/>
        </c:scaling>
        <c:axPos val="b"/>
        <c:numFmt formatCode="General" sourceLinked="1"/>
        <c:tickLblPos val="nextTo"/>
        <c:crossAx val="424129280"/>
        <c:crosses val="autoZero"/>
        <c:auto val="1"/>
        <c:lblAlgn val="ctr"/>
        <c:lblOffset val="100"/>
      </c:catAx>
      <c:valAx>
        <c:axId val="424129280"/>
        <c:scaling>
          <c:orientation val="minMax"/>
        </c:scaling>
        <c:axPos val="l"/>
        <c:numFmt formatCode="#,##0" sourceLinked="1"/>
        <c:tickLblPos val="nextTo"/>
        <c:crossAx val="4241017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76"/>
          <c:y val="0.15547703180212188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44" l="0.70000000000000062" r="0.70000000000000062" t="0.75000000000000444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merc'!$B$150:$B$161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merc'!$C$150:$C$161</c:f>
              <c:numCache>
                <c:formatCode>#,##0</c:formatCode>
                <c:ptCount val="12"/>
                <c:pt idx="0">
                  <c:v>4141</c:v>
                </c:pt>
                <c:pt idx="1">
                  <c:v>5584</c:v>
                </c:pt>
                <c:pt idx="2">
                  <c:v>4323</c:v>
                </c:pt>
                <c:pt idx="3">
                  <c:v>5181</c:v>
                </c:pt>
                <c:pt idx="4">
                  <c:v>2857</c:v>
                </c:pt>
                <c:pt idx="5">
                  <c:v>2330</c:v>
                </c:pt>
                <c:pt idx="6">
                  <c:v>3805</c:v>
                </c:pt>
                <c:pt idx="7">
                  <c:v>6039</c:v>
                </c:pt>
                <c:pt idx="8">
                  <c:v>2442</c:v>
                </c:pt>
                <c:pt idx="9">
                  <c:v>3686</c:v>
                </c:pt>
                <c:pt idx="10">
                  <c:v>2977</c:v>
                </c:pt>
                <c:pt idx="11">
                  <c:v>2705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merc'!$B$150:$B$161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merc'!$D$150:$D$161</c:f>
              <c:numCache>
                <c:formatCode>#,##0</c:formatCode>
                <c:ptCount val="12"/>
                <c:pt idx="0">
                  <c:v>3641</c:v>
                </c:pt>
                <c:pt idx="1">
                  <c:v>4571</c:v>
                </c:pt>
                <c:pt idx="2">
                  <c:v>3855</c:v>
                </c:pt>
                <c:pt idx="3">
                  <c:v>5416</c:v>
                </c:pt>
                <c:pt idx="4">
                  <c:v>2479</c:v>
                </c:pt>
                <c:pt idx="5">
                  <c:v>1838</c:v>
                </c:pt>
                <c:pt idx="6">
                  <c:v>2986</c:v>
                </c:pt>
                <c:pt idx="7">
                  <c:v>4721</c:v>
                </c:pt>
                <c:pt idx="8">
                  <c:v>1922</c:v>
                </c:pt>
                <c:pt idx="9">
                  <c:v>3398</c:v>
                </c:pt>
                <c:pt idx="10">
                  <c:v>2795</c:v>
                </c:pt>
                <c:pt idx="11">
                  <c:v>2885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merc'!$B$150:$B$161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merc'!$E$150:$E$155,'graficas evol mensual merc'!$E$156,'graficas evol mensual merc'!$E$157)</c:f>
              <c:numCache>
                <c:formatCode>#,##0</c:formatCode>
                <c:ptCount val="8"/>
                <c:pt idx="0">
                  <c:v>3761</c:v>
                </c:pt>
                <c:pt idx="1">
                  <c:v>4360</c:v>
                </c:pt>
                <c:pt idx="2">
                  <c:v>3219</c:v>
                </c:pt>
                <c:pt idx="3">
                  <c:v>5152</c:v>
                </c:pt>
                <c:pt idx="4">
                  <c:v>2337</c:v>
                </c:pt>
                <c:pt idx="5">
                  <c:v>1911</c:v>
                </c:pt>
                <c:pt idx="6">
                  <c:v>3998</c:v>
                </c:pt>
                <c:pt idx="7">
                  <c:v>3681</c:v>
                </c:pt>
              </c:numCache>
            </c:numRef>
          </c:val>
        </c:ser>
        <c:marker val="1"/>
        <c:axId val="424149376"/>
        <c:axId val="424150912"/>
      </c:lineChart>
      <c:catAx>
        <c:axId val="424149376"/>
        <c:scaling>
          <c:orientation val="minMax"/>
        </c:scaling>
        <c:axPos val="b"/>
        <c:numFmt formatCode="General" sourceLinked="1"/>
        <c:tickLblPos val="nextTo"/>
        <c:crossAx val="424150912"/>
        <c:crosses val="autoZero"/>
        <c:auto val="1"/>
        <c:lblAlgn val="ctr"/>
        <c:lblOffset val="100"/>
      </c:catAx>
      <c:valAx>
        <c:axId val="424150912"/>
        <c:scaling>
          <c:orientation val="minMax"/>
        </c:scaling>
        <c:axPos val="l"/>
        <c:numFmt formatCode="#,##0" sourceLinked="1"/>
        <c:tickLblPos val="nextTo"/>
        <c:crossAx val="4241493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93"/>
          <c:y val="0.15547703180212205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66" l="0.70000000000000062" r="0.70000000000000062" t="0.7500000000000046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merc'!$B$168:$B$179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merc'!$C$168:$C$179</c:f>
              <c:numCache>
                <c:formatCode>#,##0</c:formatCode>
                <c:ptCount val="12"/>
                <c:pt idx="0">
                  <c:v>5075</c:v>
                </c:pt>
                <c:pt idx="1">
                  <c:v>8233</c:v>
                </c:pt>
                <c:pt idx="2">
                  <c:v>6610</c:v>
                </c:pt>
                <c:pt idx="3">
                  <c:v>8249</c:v>
                </c:pt>
                <c:pt idx="4">
                  <c:v>5659</c:v>
                </c:pt>
                <c:pt idx="5">
                  <c:v>4456</c:v>
                </c:pt>
                <c:pt idx="6">
                  <c:v>7540</c:v>
                </c:pt>
                <c:pt idx="7">
                  <c:v>5634</c:v>
                </c:pt>
                <c:pt idx="8">
                  <c:v>4799</c:v>
                </c:pt>
                <c:pt idx="9">
                  <c:v>8065</c:v>
                </c:pt>
                <c:pt idx="10">
                  <c:v>4990</c:v>
                </c:pt>
                <c:pt idx="11">
                  <c:v>5219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merc'!$B$168:$B$179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merc'!$D$168:$D$179</c:f>
              <c:numCache>
                <c:formatCode>#,##0</c:formatCode>
                <c:ptCount val="12"/>
                <c:pt idx="0">
                  <c:v>4571</c:v>
                </c:pt>
                <c:pt idx="1">
                  <c:v>5803</c:v>
                </c:pt>
                <c:pt idx="2">
                  <c:v>4978</c:v>
                </c:pt>
                <c:pt idx="3">
                  <c:v>6271</c:v>
                </c:pt>
                <c:pt idx="4">
                  <c:v>4040</c:v>
                </c:pt>
                <c:pt idx="5">
                  <c:v>3104</c:v>
                </c:pt>
                <c:pt idx="6">
                  <c:v>6939</c:v>
                </c:pt>
                <c:pt idx="7">
                  <c:v>5915</c:v>
                </c:pt>
                <c:pt idx="8">
                  <c:v>3937</c:v>
                </c:pt>
                <c:pt idx="9">
                  <c:v>5676</c:v>
                </c:pt>
                <c:pt idx="10">
                  <c:v>3947</c:v>
                </c:pt>
                <c:pt idx="11">
                  <c:v>4010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merc'!$B$168:$B$179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merc'!$E$168:$E$173,'graficas evol mensual merc'!$E$174,'graficas evol mensual merc'!$E$175)</c:f>
              <c:numCache>
                <c:formatCode>#,##0</c:formatCode>
                <c:ptCount val="8"/>
                <c:pt idx="0">
                  <c:v>4177</c:v>
                </c:pt>
                <c:pt idx="1">
                  <c:v>5435</c:v>
                </c:pt>
                <c:pt idx="2">
                  <c:v>4994</c:v>
                </c:pt>
                <c:pt idx="3">
                  <c:v>5201</c:v>
                </c:pt>
                <c:pt idx="4">
                  <c:v>5808</c:v>
                </c:pt>
                <c:pt idx="5">
                  <c:v>2532</c:v>
                </c:pt>
                <c:pt idx="6">
                  <c:v>5746</c:v>
                </c:pt>
                <c:pt idx="7">
                  <c:v>5648</c:v>
                </c:pt>
              </c:numCache>
            </c:numRef>
          </c:val>
        </c:ser>
        <c:marker val="1"/>
        <c:axId val="424242560"/>
        <c:axId val="424252544"/>
      </c:lineChart>
      <c:catAx>
        <c:axId val="424242560"/>
        <c:scaling>
          <c:orientation val="minMax"/>
        </c:scaling>
        <c:axPos val="b"/>
        <c:numFmt formatCode="General" sourceLinked="1"/>
        <c:tickLblPos val="nextTo"/>
        <c:crossAx val="424252544"/>
        <c:crosses val="autoZero"/>
        <c:auto val="1"/>
        <c:lblAlgn val="ctr"/>
        <c:lblOffset val="100"/>
      </c:catAx>
      <c:valAx>
        <c:axId val="424252544"/>
        <c:scaling>
          <c:orientation val="minMax"/>
        </c:scaling>
        <c:axPos val="l"/>
        <c:numFmt formatCode="#,##0" sourceLinked="1"/>
        <c:tickLblPos val="nextTo"/>
        <c:crossAx val="4242425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15"/>
          <c:y val="0.15547703180212222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merc'!$B$186:$B$197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merc'!$C$186:$C$197</c:f>
              <c:numCache>
                <c:formatCode>#,##0</c:formatCode>
                <c:ptCount val="12"/>
                <c:pt idx="0">
                  <c:v>5586</c:v>
                </c:pt>
                <c:pt idx="1">
                  <c:v>5945</c:v>
                </c:pt>
                <c:pt idx="2">
                  <c:v>6819</c:v>
                </c:pt>
                <c:pt idx="3">
                  <c:v>4431</c:v>
                </c:pt>
                <c:pt idx="4">
                  <c:v>3051</c:v>
                </c:pt>
                <c:pt idx="5">
                  <c:v>3620</c:v>
                </c:pt>
                <c:pt idx="6">
                  <c:v>4409</c:v>
                </c:pt>
                <c:pt idx="7">
                  <c:v>5121</c:v>
                </c:pt>
                <c:pt idx="8">
                  <c:v>3614</c:v>
                </c:pt>
                <c:pt idx="9">
                  <c:v>4939</c:v>
                </c:pt>
                <c:pt idx="10">
                  <c:v>5044</c:v>
                </c:pt>
                <c:pt idx="11">
                  <c:v>5761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merc'!$B$186:$B$197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merc'!$D$186:$D$197</c:f>
              <c:numCache>
                <c:formatCode>#,##0</c:formatCode>
                <c:ptCount val="12"/>
                <c:pt idx="0">
                  <c:v>6210</c:v>
                </c:pt>
                <c:pt idx="1">
                  <c:v>4738</c:v>
                </c:pt>
                <c:pt idx="2">
                  <c:v>4487</c:v>
                </c:pt>
                <c:pt idx="3">
                  <c:v>6813</c:v>
                </c:pt>
                <c:pt idx="4">
                  <c:v>3425</c:v>
                </c:pt>
                <c:pt idx="5">
                  <c:v>3336</c:v>
                </c:pt>
                <c:pt idx="6">
                  <c:v>5674</c:v>
                </c:pt>
                <c:pt idx="7">
                  <c:v>5707</c:v>
                </c:pt>
                <c:pt idx="8">
                  <c:v>4010</c:v>
                </c:pt>
                <c:pt idx="9">
                  <c:v>4533</c:v>
                </c:pt>
                <c:pt idx="10">
                  <c:v>6045</c:v>
                </c:pt>
                <c:pt idx="11">
                  <c:v>6014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merc'!$B$186:$B$197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merc'!$E$186:$E$191,'graficas evol mensual merc'!$E$192,'graficas evol mensual merc'!$E$193)</c:f>
              <c:numCache>
                <c:formatCode>#,##0</c:formatCode>
                <c:ptCount val="8"/>
                <c:pt idx="0">
                  <c:v>6177</c:v>
                </c:pt>
                <c:pt idx="1">
                  <c:v>5258</c:v>
                </c:pt>
                <c:pt idx="2">
                  <c:v>4699</c:v>
                </c:pt>
                <c:pt idx="3">
                  <c:v>7452</c:v>
                </c:pt>
                <c:pt idx="4">
                  <c:v>4176</c:v>
                </c:pt>
                <c:pt idx="5">
                  <c:v>4162</c:v>
                </c:pt>
                <c:pt idx="6">
                  <c:v>6241</c:v>
                </c:pt>
                <c:pt idx="7">
                  <c:v>5323</c:v>
                </c:pt>
              </c:numCache>
            </c:numRef>
          </c:val>
        </c:ser>
        <c:marker val="1"/>
        <c:axId val="424263040"/>
        <c:axId val="424350848"/>
      </c:lineChart>
      <c:catAx>
        <c:axId val="424263040"/>
        <c:scaling>
          <c:orientation val="minMax"/>
        </c:scaling>
        <c:axPos val="b"/>
        <c:numFmt formatCode="General" sourceLinked="1"/>
        <c:tickLblPos val="nextTo"/>
        <c:crossAx val="424350848"/>
        <c:crosses val="autoZero"/>
        <c:auto val="1"/>
        <c:lblAlgn val="ctr"/>
        <c:lblOffset val="100"/>
      </c:catAx>
      <c:valAx>
        <c:axId val="424350848"/>
        <c:scaling>
          <c:orientation val="minMax"/>
        </c:scaling>
        <c:axPos val="l"/>
        <c:numFmt formatCode="#,##0" sourceLinked="1"/>
        <c:tickLblPos val="nextTo"/>
        <c:crossAx val="4242630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37"/>
          <c:y val="0.15547703180212238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7261038158062354"/>
          <c:y val="0.14084507042253541"/>
        </c:manualLayout>
      </c:layout>
      <c:txPr>
        <a:bodyPr/>
        <a:lstStyle/>
        <a:p>
          <a:pPr>
            <a:defRPr sz="12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7939"/>
          <c:w val="0.91263650546021846"/>
          <c:h val="0.30884181730804944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tipología'!$F$4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/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tipología'!$F$6:$F$8,'Alojados zona tipología'!$F$10:$F$12,'Alojados zona tipología'!$F$14:$F$16)</c:f>
              <c:numCache>
                <c:formatCode>#,##0_)</c:formatCode>
                <c:ptCount val="9"/>
                <c:pt idx="0">
                  <c:v>3231391</c:v>
                </c:pt>
                <c:pt idx="1">
                  <c:v>1961134</c:v>
                </c:pt>
                <c:pt idx="2">
                  <c:v>1270257</c:v>
                </c:pt>
                <c:pt idx="3">
                  <c:v>2560602</c:v>
                </c:pt>
                <c:pt idx="4">
                  <c:v>1464721</c:v>
                </c:pt>
                <c:pt idx="5">
                  <c:v>1095881</c:v>
                </c:pt>
                <c:pt idx="6">
                  <c:v>1143927</c:v>
                </c:pt>
                <c:pt idx="7">
                  <c:v>752704</c:v>
                </c:pt>
                <c:pt idx="8">
                  <c:v>391223</c:v>
                </c:pt>
              </c:numCache>
            </c:numRef>
          </c:val>
        </c:ser>
        <c:dLbls>
          <c:showVal val="1"/>
        </c:dLbls>
        <c:gapWidth val="30"/>
        <c:axId val="415099904"/>
        <c:axId val="415212672"/>
      </c:barChart>
      <c:catAx>
        <c:axId val="4150999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15212672"/>
        <c:crosses val="autoZero"/>
        <c:auto val="1"/>
        <c:lblAlgn val="ctr"/>
        <c:lblOffset val="100"/>
        <c:tickLblSkip val="1"/>
        <c:tickMarkSkip val="1"/>
      </c:catAx>
      <c:valAx>
        <c:axId val="415212672"/>
        <c:scaling>
          <c:orientation val="minMax"/>
        </c:scaling>
        <c:delete val="1"/>
        <c:axPos val="l"/>
        <c:numFmt formatCode="#,##0_)" sourceLinked="1"/>
        <c:tickLblPos val="none"/>
        <c:crossAx val="415099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44" r="0.75000000000000944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merc'!$B$204:$B$215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merc'!$C$204:$C$215</c:f>
              <c:numCache>
                <c:formatCode>#,##0</c:formatCode>
                <c:ptCount val="12"/>
                <c:pt idx="0">
                  <c:v>4693</c:v>
                </c:pt>
                <c:pt idx="1">
                  <c:v>3585</c:v>
                </c:pt>
                <c:pt idx="2">
                  <c:v>3059</c:v>
                </c:pt>
                <c:pt idx="3">
                  <c:v>2539</c:v>
                </c:pt>
                <c:pt idx="4">
                  <c:v>2353</c:v>
                </c:pt>
                <c:pt idx="5">
                  <c:v>3818</c:v>
                </c:pt>
                <c:pt idx="6">
                  <c:v>3211</c:v>
                </c:pt>
                <c:pt idx="7">
                  <c:v>6840</c:v>
                </c:pt>
                <c:pt idx="8">
                  <c:v>2382</c:v>
                </c:pt>
                <c:pt idx="9">
                  <c:v>2256</c:v>
                </c:pt>
                <c:pt idx="10">
                  <c:v>2578</c:v>
                </c:pt>
                <c:pt idx="11">
                  <c:v>3461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merc'!$B$204:$B$215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merc'!$D$204:$D$215</c:f>
              <c:numCache>
                <c:formatCode>#,##0</c:formatCode>
                <c:ptCount val="12"/>
                <c:pt idx="0">
                  <c:v>4907</c:v>
                </c:pt>
                <c:pt idx="1">
                  <c:v>4002</c:v>
                </c:pt>
                <c:pt idx="2">
                  <c:v>3281</c:v>
                </c:pt>
                <c:pt idx="3">
                  <c:v>2814</c:v>
                </c:pt>
                <c:pt idx="4">
                  <c:v>2040</c:v>
                </c:pt>
                <c:pt idx="5">
                  <c:v>2516</c:v>
                </c:pt>
                <c:pt idx="6">
                  <c:v>2931</c:v>
                </c:pt>
                <c:pt idx="7">
                  <c:v>7030</c:v>
                </c:pt>
                <c:pt idx="8">
                  <c:v>2390</c:v>
                </c:pt>
                <c:pt idx="9">
                  <c:v>2420</c:v>
                </c:pt>
                <c:pt idx="10">
                  <c:v>2167</c:v>
                </c:pt>
                <c:pt idx="11">
                  <c:v>3032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merc'!$B$204:$B$215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merc'!$E$204:$E$209,'graficas evol mensual merc'!$E$210,'graficas evol mensual merc'!$E$211)</c:f>
              <c:numCache>
                <c:formatCode>#,##0</c:formatCode>
                <c:ptCount val="8"/>
                <c:pt idx="0">
                  <c:v>5105</c:v>
                </c:pt>
                <c:pt idx="1">
                  <c:v>3897</c:v>
                </c:pt>
                <c:pt idx="2">
                  <c:v>3266</c:v>
                </c:pt>
                <c:pt idx="3">
                  <c:v>2538</c:v>
                </c:pt>
                <c:pt idx="4">
                  <c:v>2290</c:v>
                </c:pt>
                <c:pt idx="5">
                  <c:v>2727</c:v>
                </c:pt>
                <c:pt idx="6">
                  <c:v>3797</c:v>
                </c:pt>
                <c:pt idx="7">
                  <c:v>5884</c:v>
                </c:pt>
              </c:numCache>
            </c:numRef>
          </c:val>
        </c:ser>
        <c:marker val="1"/>
        <c:axId val="424356480"/>
        <c:axId val="424370944"/>
      </c:lineChart>
      <c:catAx>
        <c:axId val="424356480"/>
        <c:scaling>
          <c:orientation val="minMax"/>
        </c:scaling>
        <c:axPos val="b"/>
        <c:numFmt formatCode="General" sourceLinked="1"/>
        <c:tickLblPos val="nextTo"/>
        <c:crossAx val="424370944"/>
        <c:crosses val="autoZero"/>
        <c:auto val="1"/>
        <c:lblAlgn val="ctr"/>
        <c:lblOffset val="100"/>
      </c:catAx>
      <c:valAx>
        <c:axId val="424370944"/>
        <c:scaling>
          <c:orientation val="minMax"/>
        </c:scaling>
        <c:axPos val="l"/>
        <c:numFmt formatCode="#,##0" sourceLinked="1"/>
        <c:tickLblPos val="nextTo"/>
        <c:crossAx val="4243564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54"/>
          <c:y val="0.15547703180212255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merc'!$B$222:$B$233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merc'!$C$222:$C$233</c:f>
              <c:numCache>
                <c:formatCode>#,##0</c:formatCode>
                <c:ptCount val="12"/>
                <c:pt idx="0">
                  <c:v>4872</c:v>
                </c:pt>
                <c:pt idx="1">
                  <c:v>3250</c:v>
                </c:pt>
                <c:pt idx="2">
                  <c:v>3466</c:v>
                </c:pt>
                <c:pt idx="3">
                  <c:v>4572</c:v>
                </c:pt>
                <c:pt idx="4">
                  <c:v>5734</c:v>
                </c:pt>
                <c:pt idx="5">
                  <c:v>5112</c:v>
                </c:pt>
                <c:pt idx="6">
                  <c:v>5005</c:v>
                </c:pt>
                <c:pt idx="7">
                  <c:v>5477</c:v>
                </c:pt>
                <c:pt idx="8">
                  <c:v>4051</c:v>
                </c:pt>
                <c:pt idx="9">
                  <c:v>9828</c:v>
                </c:pt>
                <c:pt idx="10">
                  <c:v>3958</c:v>
                </c:pt>
                <c:pt idx="11">
                  <c:v>3355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merc'!$B$222:$B$233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merc'!$D$222:$D$233</c:f>
              <c:numCache>
                <c:formatCode>#,##0</c:formatCode>
                <c:ptCount val="12"/>
                <c:pt idx="0">
                  <c:v>3874</c:v>
                </c:pt>
                <c:pt idx="1">
                  <c:v>1864</c:v>
                </c:pt>
                <c:pt idx="2">
                  <c:v>2810</c:v>
                </c:pt>
                <c:pt idx="3">
                  <c:v>2964</c:v>
                </c:pt>
                <c:pt idx="4">
                  <c:v>4491</c:v>
                </c:pt>
                <c:pt idx="5">
                  <c:v>3620</c:v>
                </c:pt>
                <c:pt idx="6">
                  <c:v>4201</c:v>
                </c:pt>
                <c:pt idx="7">
                  <c:v>3668</c:v>
                </c:pt>
                <c:pt idx="8">
                  <c:v>2957</c:v>
                </c:pt>
                <c:pt idx="9">
                  <c:v>3864</c:v>
                </c:pt>
                <c:pt idx="10">
                  <c:v>2776</c:v>
                </c:pt>
                <c:pt idx="11">
                  <c:v>2697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merc'!$B$222:$B$233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merc'!$E$222:$E$227,'graficas evol mensual merc'!$E$228,'graficas evol mensual merc'!$E$229)</c:f>
              <c:numCache>
                <c:formatCode>#,##0</c:formatCode>
                <c:ptCount val="8"/>
                <c:pt idx="0">
                  <c:v>3623</c:v>
                </c:pt>
                <c:pt idx="1">
                  <c:v>2290</c:v>
                </c:pt>
                <c:pt idx="2">
                  <c:v>3017</c:v>
                </c:pt>
                <c:pt idx="3">
                  <c:v>4601</c:v>
                </c:pt>
                <c:pt idx="4">
                  <c:v>3546</c:v>
                </c:pt>
                <c:pt idx="5">
                  <c:v>4158</c:v>
                </c:pt>
                <c:pt idx="6">
                  <c:v>6396</c:v>
                </c:pt>
                <c:pt idx="7">
                  <c:v>5428</c:v>
                </c:pt>
              </c:numCache>
            </c:numRef>
          </c:val>
        </c:ser>
        <c:marker val="1"/>
        <c:axId val="424407424"/>
        <c:axId val="424408960"/>
      </c:lineChart>
      <c:catAx>
        <c:axId val="424407424"/>
        <c:scaling>
          <c:orientation val="minMax"/>
        </c:scaling>
        <c:axPos val="b"/>
        <c:numFmt formatCode="General" sourceLinked="1"/>
        <c:tickLblPos val="nextTo"/>
        <c:crossAx val="424408960"/>
        <c:crosses val="autoZero"/>
        <c:auto val="1"/>
        <c:lblAlgn val="ctr"/>
        <c:lblOffset val="100"/>
      </c:catAx>
      <c:valAx>
        <c:axId val="424408960"/>
        <c:scaling>
          <c:orientation val="minMax"/>
        </c:scaling>
        <c:axPos val="l"/>
        <c:numFmt formatCode="#,##0" sourceLinked="1"/>
        <c:tickLblPos val="nextTo"/>
        <c:crossAx val="4244074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76"/>
          <c:y val="0.15547703180212272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merc'!$B$240:$B$251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merc'!$C$240:$C$251</c:f>
              <c:numCache>
                <c:formatCode>#,##0</c:formatCode>
                <c:ptCount val="12"/>
                <c:pt idx="0">
                  <c:v>3428</c:v>
                </c:pt>
                <c:pt idx="1">
                  <c:v>3473</c:v>
                </c:pt>
                <c:pt idx="2">
                  <c:v>3522</c:v>
                </c:pt>
                <c:pt idx="3">
                  <c:v>3999</c:v>
                </c:pt>
                <c:pt idx="4">
                  <c:v>6721</c:v>
                </c:pt>
                <c:pt idx="5">
                  <c:v>2542</c:v>
                </c:pt>
                <c:pt idx="6">
                  <c:v>3744</c:v>
                </c:pt>
                <c:pt idx="7">
                  <c:v>3640</c:v>
                </c:pt>
                <c:pt idx="8">
                  <c:v>4541</c:v>
                </c:pt>
                <c:pt idx="9">
                  <c:v>2997</c:v>
                </c:pt>
                <c:pt idx="10">
                  <c:v>3224</c:v>
                </c:pt>
                <c:pt idx="11">
                  <c:v>3012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merc'!$B$240:$B$251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merc'!$D$240:$D$251</c:f>
              <c:numCache>
                <c:formatCode>#,##0</c:formatCode>
                <c:ptCount val="12"/>
                <c:pt idx="0">
                  <c:v>4025</c:v>
                </c:pt>
                <c:pt idx="1">
                  <c:v>3598</c:v>
                </c:pt>
                <c:pt idx="2">
                  <c:v>4077</c:v>
                </c:pt>
                <c:pt idx="3">
                  <c:v>3829</c:v>
                </c:pt>
                <c:pt idx="4">
                  <c:v>3323</c:v>
                </c:pt>
                <c:pt idx="5">
                  <c:v>5799</c:v>
                </c:pt>
                <c:pt idx="6">
                  <c:v>5031</c:v>
                </c:pt>
                <c:pt idx="7">
                  <c:v>3594</c:v>
                </c:pt>
                <c:pt idx="8">
                  <c:v>4480</c:v>
                </c:pt>
                <c:pt idx="9">
                  <c:v>4071</c:v>
                </c:pt>
                <c:pt idx="10">
                  <c:v>2865</c:v>
                </c:pt>
                <c:pt idx="11">
                  <c:v>3498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merc'!$B$240:$B$251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merc'!$E$240:$E$245,'graficas evol mensual merc'!$E$246,'graficas evol mensual merc'!$E$247)</c:f>
              <c:numCache>
                <c:formatCode>#,##0</c:formatCode>
                <c:ptCount val="8"/>
                <c:pt idx="0">
                  <c:v>3312</c:v>
                </c:pt>
                <c:pt idx="1">
                  <c:v>3257</c:v>
                </c:pt>
                <c:pt idx="2">
                  <c:v>3511</c:v>
                </c:pt>
                <c:pt idx="3">
                  <c:v>3486</c:v>
                </c:pt>
                <c:pt idx="4">
                  <c:v>2644</c:v>
                </c:pt>
                <c:pt idx="5">
                  <c:v>4831</c:v>
                </c:pt>
                <c:pt idx="6">
                  <c:v>5723</c:v>
                </c:pt>
                <c:pt idx="7">
                  <c:v>3884</c:v>
                </c:pt>
              </c:numCache>
            </c:numRef>
          </c:val>
        </c:ser>
        <c:marker val="1"/>
        <c:axId val="424530304"/>
        <c:axId val="424531840"/>
      </c:lineChart>
      <c:catAx>
        <c:axId val="424530304"/>
        <c:scaling>
          <c:orientation val="minMax"/>
        </c:scaling>
        <c:axPos val="b"/>
        <c:numFmt formatCode="General" sourceLinked="1"/>
        <c:tickLblPos val="nextTo"/>
        <c:crossAx val="424531840"/>
        <c:crosses val="autoZero"/>
        <c:auto val="1"/>
        <c:lblAlgn val="ctr"/>
        <c:lblOffset val="100"/>
      </c:catAx>
      <c:valAx>
        <c:axId val="424531840"/>
        <c:scaling>
          <c:orientation val="minMax"/>
        </c:scaling>
        <c:axPos val="l"/>
        <c:numFmt formatCode="#,##0" sourceLinked="1"/>
        <c:tickLblPos val="nextTo"/>
        <c:crossAx val="4245303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93"/>
          <c:y val="0.15547703180212288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77" l="0.70000000000000062" r="0.70000000000000062" t="0.75000000000000577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merc'!$B$258:$B$269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merc'!$C$258:$C$269</c:f>
              <c:numCache>
                <c:formatCode>#,##0</c:formatCode>
                <c:ptCount val="12"/>
                <c:pt idx="0">
                  <c:v>2498</c:v>
                </c:pt>
                <c:pt idx="1">
                  <c:v>2353</c:v>
                </c:pt>
                <c:pt idx="2">
                  <c:v>2997</c:v>
                </c:pt>
                <c:pt idx="3">
                  <c:v>2242</c:v>
                </c:pt>
                <c:pt idx="4">
                  <c:v>2596</c:v>
                </c:pt>
                <c:pt idx="5">
                  <c:v>3094</c:v>
                </c:pt>
                <c:pt idx="6">
                  <c:v>2754</c:v>
                </c:pt>
                <c:pt idx="7">
                  <c:v>3108</c:v>
                </c:pt>
                <c:pt idx="8">
                  <c:v>3273</c:v>
                </c:pt>
                <c:pt idx="9">
                  <c:v>3439</c:v>
                </c:pt>
                <c:pt idx="10">
                  <c:v>2576</c:v>
                </c:pt>
                <c:pt idx="11">
                  <c:v>2167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merc'!$B$258:$B$269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merc'!$D$258:$D$269</c:f>
              <c:numCache>
                <c:formatCode>#,##0</c:formatCode>
                <c:ptCount val="12"/>
                <c:pt idx="0">
                  <c:v>3886</c:v>
                </c:pt>
                <c:pt idx="1">
                  <c:v>3808</c:v>
                </c:pt>
                <c:pt idx="2">
                  <c:v>3595</c:v>
                </c:pt>
                <c:pt idx="3">
                  <c:v>3057</c:v>
                </c:pt>
                <c:pt idx="4">
                  <c:v>2860</c:v>
                </c:pt>
                <c:pt idx="5">
                  <c:v>2225</c:v>
                </c:pt>
                <c:pt idx="6">
                  <c:v>2273</c:v>
                </c:pt>
                <c:pt idx="7">
                  <c:v>2501</c:v>
                </c:pt>
                <c:pt idx="8">
                  <c:v>1822</c:v>
                </c:pt>
                <c:pt idx="9">
                  <c:v>1989</c:v>
                </c:pt>
                <c:pt idx="10">
                  <c:v>2361</c:v>
                </c:pt>
                <c:pt idx="11">
                  <c:v>1884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merc'!$B$258:$B$269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merc'!$E$258:$E$263,'graficas evol mensual merc'!$E$264,'graficas evol mensual merc'!$E$265)</c:f>
              <c:numCache>
                <c:formatCode>#,##0</c:formatCode>
                <c:ptCount val="8"/>
                <c:pt idx="0">
                  <c:v>2494</c:v>
                </c:pt>
                <c:pt idx="1">
                  <c:v>2203</c:v>
                </c:pt>
                <c:pt idx="2">
                  <c:v>2462</c:v>
                </c:pt>
                <c:pt idx="3">
                  <c:v>2322</c:v>
                </c:pt>
                <c:pt idx="4">
                  <c:v>2071</c:v>
                </c:pt>
                <c:pt idx="5">
                  <c:v>1965</c:v>
                </c:pt>
                <c:pt idx="6">
                  <c:v>2146</c:v>
                </c:pt>
                <c:pt idx="7">
                  <c:v>1886</c:v>
                </c:pt>
              </c:numCache>
            </c:numRef>
          </c:val>
        </c:ser>
        <c:marker val="1"/>
        <c:axId val="424620800"/>
        <c:axId val="424622336"/>
      </c:lineChart>
      <c:catAx>
        <c:axId val="424620800"/>
        <c:scaling>
          <c:orientation val="minMax"/>
        </c:scaling>
        <c:axPos val="b"/>
        <c:numFmt formatCode="General" sourceLinked="1"/>
        <c:tickLblPos val="nextTo"/>
        <c:crossAx val="424622336"/>
        <c:crosses val="autoZero"/>
        <c:auto val="1"/>
        <c:lblAlgn val="ctr"/>
        <c:lblOffset val="100"/>
      </c:catAx>
      <c:valAx>
        <c:axId val="424622336"/>
        <c:scaling>
          <c:orientation val="minMax"/>
        </c:scaling>
        <c:axPos val="l"/>
        <c:numFmt formatCode="#,##0" sourceLinked="1"/>
        <c:tickLblPos val="nextTo"/>
        <c:crossAx val="4246208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15"/>
          <c:y val="0.15547703180212305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merc'!$B$276:$B$287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merc'!$C$276:$C$287</c:f>
              <c:numCache>
                <c:formatCode>#,##0</c:formatCode>
                <c:ptCount val="12"/>
                <c:pt idx="0">
                  <c:v>598</c:v>
                </c:pt>
                <c:pt idx="1">
                  <c:v>783</c:v>
                </c:pt>
                <c:pt idx="2">
                  <c:v>786</c:v>
                </c:pt>
                <c:pt idx="3">
                  <c:v>947</c:v>
                </c:pt>
                <c:pt idx="4">
                  <c:v>1062</c:v>
                </c:pt>
                <c:pt idx="5">
                  <c:v>891</c:v>
                </c:pt>
                <c:pt idx="6">
                  <c:v>1254</c:v>
                </c:pt>
                <c:pt idx="7">
                  <c:v>946</c:v>
                </c:pt>
                <c:pt idx="8">
                  <c:v>1034</c:v>
                </c:pt>
                <c:pt idx="9">
                  <c:v>1210</c:v>
                </c:pt>
                <c:pt idx="10">
                  <c:v>1216</c:v>
                </c:pt>
                <c:pt idx="11">
                  <c:v>846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merc'!$B$276:$B$287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merc'!$D$276:$D$287</c:f>
              <c:numCache>
                <c:formatCode>#,##0</c:formatCode>
                <c:ptCount val="12"/>
                <c:pt idx="0">
                  <c:v>848</c:v>
                </c:pt>
                <c:pt idx="1">
                  <c:v>986</c:v>
                </c:pt>
                <c:pt idx="2">
                  <c:v>1061</c:v>
                </c:pt>
                <c:pt idx="3">
                  <c:v>1061</c:v>
                </c:pt>
                <c:pt idx="4">
                  <c:v>917</c:v>
                </c:pt>
                <c:pt idx="5">
                  <c:v>1063</c:v>
                </c:pt>
                <c:pt idx="6">
                  <c:v>1453</c:v>
                </c:pt>
                <c:pt idx="7">
                  <c:v>942</c:v>
                </c:pt>
                <c:pt idx="8">
                  <c:v>1069</c:v>
                </c:pt>
                <c:pt idx="9">
                  <c:v>1634</c:v>
                </c:pt>
                <c:pt idx="10">
                  <c:v>1209</c:v>
                </c:pt>
                <c:pt idx="11">
                  <c:v>877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merc'!$B$276:$B$287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merc'!$E$276:$E$281,'graficas evol mensual merc'!$E$282,'graficas evol mensual merc'!$E$283)</c:f>
              <c:numCache>
                <c:formatCode>#,##0</c:formatCode>
                <c:ptCount val="8"/>
                <c:pt idx="0">
                  <c:v>945</c:v>
                </c:pt>
                <c:pt idx="1">
                  <c:v>955</c:v>
                </c:pt>
                <c:pt idx="2">
                  <c:v>1118</c:v>
                </c:pt>
                <c:pt idx="3">
                  <c:v>1166</c:v>
                </c:pt>
                <c:pt idx="4">
                  <c:v>930</c:v>
                </c:pt>
                <c:pt idx="5">
                  <c:v>806</c:v>
                </c:pt>
                <c:pt idx="6">
                  <c:v>1418</c:v>
                </c:pt>
                <c:pt idx="7">
                  <c:v>806</c:v>
                </c:pt>
              </c:numCache>
            </c:numRef>
          </c:val>
        </c:ser>
        <c:marker val="1"/>
        <c:axId val="424649472"/>
        <c:axId val="424651008"/>
      </c:lineChart>
      <c:catAx>
        <c:axId val="424649472"/>
        <c:scaling>
          <c:orientation val="minMax"/>
        </c:scaling>
        <c:axPos val="b"/>
        <c:numFmt formatCode="General" sourceLinked="1"/>
        <c:tickLblPos val="nextTo"/>
        <c:crossAx val="424651008"/>
        <c:crosses val="autoZero"/>
        <c:auto val="1"/>
        <c:lblAlgn val="ctr"/>
        <c:lblOffset val="100"/>
      </c:catAx>
      <c:valAx>
        <c:axId val="424651008"/>
        <c:scaling>
          <c:orientation val="minMax"/>
        </c:scaling>
        <c:axPos val="l"/>
        <c:numFmt formatCode="#,##0" sourceLinked="1"/>
        <c:tickLblPos val="nextTo"/>
        <c:crossAx val="4246494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37"/>
          <c:y val="0.15547703180212322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200" b="0"/>
            </a:pPr>
            <a:r>
              <a:rPr lang="en-US"/>
              <a:t>2009</a:t>
            </a:r>
          </a:p>
        </c:rich>
      </c:tx>
      <c:layout>
        <c:manualLayout>
          <c:xMode val="edge"/>
          <c:yMode val="edge"/>
          <c:x val="0.47790444997794307"/>
          <c:y val="5.6440326207840327E-2"/>
        </c:manualLayout>
      </c:layout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59931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453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467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4972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467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389"/>
              <c:y val="1.2929416633772467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072"/>
              <c:y val="2.5858833267544972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667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09414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43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59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2959"/>
              <c:y val="-1.6420359124890787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22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698"/>
              <c:y val="-1.6420359124890787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9.2312285234306291E-2"/>
          <c:w val="0.79230350479693901"/>
          <c:h val="0.86730850014758964"/>
        </c:manualLayout>
      </c:layout>
      <c:barChart>
        <c:barDir val="bar"/>
        <c:grouping val="clustered"/>
        <c:ser>
          <c:idx val="0"/>
          <c:order val="0"/>
          <c:tx>
            <c:v>2009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Lit>
              <c:ptCount val="20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SUECIA</c:v>
              </c:pt>
              <c:pt idx="4">
                <c:v>FINLANDIA</c:v>
              </c:pt>
              <c:pt idx="5">
                <c:v>DINAMARCA</c:v>
              </c:pt>
              <c:pt idx="6">
                <c:v>NORUEGA</c:v>
              </c:pt>
              <c:pt idx="7">
                <c:v>HOLANDA</c:v>
              </c:pt>
              <c:pt idx="8">
                <c:v>BELGICA</c:v>
              </c:pt>
              <c:pt idx="9">
                <c:v>FRANCIA</c:v>
              </c:pt>
              <c:pt idx="10">
                <c:v>ITALIA</c:v>
              </c:pt>
              <c:pt idx="11">
                <c:v>IRLANDA</c:v>
              </c:pt>
              <c:pt idx="12">
                <c:v>PAISES DEL ESTE</c:v>
              </c:pt>
              <c:pt idx="13">
                <c:v>RUSIA</c:v>
              </c:pt>
              <c:pt idx="14">
                <c:v>AUSTRIA</c:v>
              </c:pt>
              <c:pt idx="15">
                <c:v>SUIZA</c:v>
              </c:pt>
              <c:pt idx="16">
                <c:v>USA</c:v>
              </c:pt>
              <c:pt idx="17">
                <c:v>RESTO DE AMERICA</c:v>
              </c:pt>
              <c:pt idx="18">
                <c:v>RESTO DE EUROPA</c:v>
              </c:pt>
              <c:pt idx="19">
                <c:v>RESTO DEL MUNDO</c:v>
              </c:pt>
            </c:strLit>
          </c:cat>
          <c:val>
            <c:numLit>
              <c:formatCode>#,##0</c:formatCode>
              <c:ptCount val="20"/>
              <c:pt idx="0">
                <c:v>544895</c:v>
              </c:pt>
              <c:pt idx="1">
                <c:v>366973</c:v>
              </c:pt>
              <c:pt idx="2">
                <c:v>219052</c:v>
              </c:pt>
              <c:pt idx="3">
                <c:v>60992</c:v>
              </c:pt>
              <c:pt idx="4">
                <c:v>59191</c:v>
              </c:pt>
              <c:pt idx="5">
                <c:v>48190</c:v>
              </c:pt>
              <c:pt idx="6">
                <c:v>42005</c:v>
              </c:pt>
              <c:pt idx="7">
                <c:v>40507</c:v>
              </c:pt>
              <c:pt idx="8">
                <c:v>39786</c:v>
              </c:pt>
              <c:pt idx="9">
                <c:v>39530</c:v>
              </c:pt>
              <c:pt idx="10">
                <c:v>34497</c:v>
              </c:pt>
              <c:pt idx="11">
                <c:v>32261</c:v>
              </c:pt>
              <c:pt idx="12">
                <c:v>22565</c:v>
              </c:pt>
              <c:pt idx="13">
                <c:v>22439</c:v>
              </c:pt>
              <c:pt idx="14">
                <c:v>13120</c:v>
              </c:pt>
              <c:pt idx="15">
                <c:v>10759</c:v>
              </c:pt>
              <c:pt idx="16">
                <c:v>39803</c:v>
              </c:pt>
              <c:pt idx="17">
                <c:v>2954</c:v>
              </c:pt>
              <c:pt idx="18">
                <c:v>3096</c:v>
              </c:pt>
              <c:pt idx="19">
                <c:v>6416</c:v>
              </c:pt>
            </c:numLit>
          </c:val>
        </c:ser>
        <c:gapWidth val="26"/>
        <c:overlap val="-35"/>
        <c:axId val="425415040"/>
        <c:axId val="425416576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noFill/>
          </c:spPr>
          <c:dLbls>
            <c:dLbl>
              <c:idx val="1"/>
              <c:layout>
                <c:manualLayout>
                  <c:x val="2.8726781053194767E-3"/>
                  <c:y val="2.9896539682386486E-3"/>
                </c:manualLayout>
              </c:layout>
              <c:showVal val="1"/>
            </c:dLbl>
            <c:dLbl>
              <c:idx val="3"/>
              <c:layout>
                <c:manualLayout>
                  <c:x val="0.13675213675213757"/>
                  <c:y val="0"/>
                </c:manualLayout>
              </c:layout>
              <c:showVal val="1"/>
            </c:dLbl>
            <c:dLbl>
              <c:idx val="4"/>
              <c:layout>
                <c:manualLayout>
                  <c:x val="1.8996343405792225E-3"/>
                  <c:y val="1.1769827834489504E-7"/>
                </c:manualLayout>
              </c:layout>
              <c:showVal val="1"/>
            </c:dLbl>
            <c:dLbl>
              <c:idx val="5"/>
              <c:layout>
                <c:manualLayout>
                  <c:x val="0.13675213675213757"/>
                  <c:y val="1.1769827834489504E-7"/>
                </c:manualLayout>
              </c:layout>
              <c:showVal val="1"/>
            </c:dLbl>
            <c:dLbl>
              <c:idx val="6"/>
              <c:layout>
                <c:manualLayout>
                  <c:x val="0.12155745489078786"/>
                  <c:y val="0"/>
                </c:manualLayout>
              </c:layout>
              <c:showVal val="1"/>
            </c:dLbl>
            <c:dLbl>
              <c:idx val="7"/>
              <c:layout>
                <c:manualLayout>
                  <c:x val="3.7989695732478014E-3"/>
                  <c:y val="1.1769827834489504E-7"/>
                </c:manualLayout>
              </c:layout>
              <c:showVal val="1"/>
            </c:dLbl>
            <c:dLbl>
              <c:idx val="9"/>
              <c:layout>
                <c:manualLayout>
                  <c:x val="6.5457726875049957E-3"/>
                  <c:y val="-1.4945327384234641E-3"/>
                </c:manualLayout>
              </c:layout>
              <c:showVal val="1"/>
            </c:dLbl>
            <c:dLbl>
              <c:idx val="11"/>
              <c:layout>
                <c:manualLayout>
                  <c:x val="1.0361308142267417E-3"/>
                  <c:y val="1.4948858332585024E-3"/>
                </c:manualLayout>
              </c:layout>
              <c:showVal val="1"/>
            </c:dLbl>
            <c:dLbl>
              <c:idx val="12"/>
              <c:layout>
                <c:manualLayout>
                  <c:x val="9.7337006427915512E-4"/>
                  <c:y val="2.3539655668978901E-7"/>
                </c:manualLayout>
              </c:layout>
              <c:showVal val="1"/>
            </c:dLbl>
            <c:dLbl>
              <c:idx val="13"/>
              <c:layout>
                <c:manualLayout>
                  <c:x val="9.6866096866097248E-2"/>
                  <c:y val="0"/>
                </c:manualLayout>
              </c:layout>
              <c:showVal val="1"/>
            </c:dLbl>
            <c:dLbl>
              <c:idx val="14"/>
              <c:layout>
                <c:manualLayout>
                  <c:x val="8.7369420702754053E-2"/>
                  <c:y val="1.4948858332585033E-3"/>
                </c:manualLayout>
              </c:layout>
              <c:showVal val="1"/>
            </c:dLbl>
            <c:dLbl>
              <c:idx val="15"/>
              <c:layout>
                <c:manualLayout>
                  <c:x val="5.6983048059163549E-3"/>
                  <c:y val="1.1769827834489504E-7"/>
                </c:manualLayout>
              </c:layout>
              <c:showVal val="1"/>
            </c:dLbl>
            <c:dLbl>
              <c:idx val="16"/>
              <c:layout>
                <c:manualLayout>
                  <c:x val="1.8994847866239005E-3"/>
                  <c:y val="1.1769827834489504E-7"/>
                </c:manualLayout>
              </c:layout>
              <c:showVal val="1"/>
            </c:dLbl>
            <c:dLbl>
              <c:idx val="17"/>
              <c:layout>
                <c:manualLayout>
                  <c:x val="6.1220653203473505E-3"/>
                  <c:y val="3.5309483492506803E-7"/>
                </c:manualLayout>
              </c:layout>
              <c:showVal val="1"/>
            </c:dLbl>
            <c:dLbl>
              <c:idx val="18"/>
              <c:layout>
                <c:manualLayout>
                  <c:x val="7.0275403608736936E-2"/>
                  <c:y val="0"/>
                </c:manualLayout>
              </c:layout>
              <c:showVal val="1"/>
            </c:dLbl>
            <c:dLbl>
              <c:idx val="19"/>
              <c:layout>
                <c:manualLayout>
                  <c:x val="6.1849706803178894E-3"/>
                  <c:y val="-1.4945327384234641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showVal val="1"/>
          </c:dLbls>
          <c:cat>
            <c:strLit>
              <c:ptCount val="20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Bélgica</c:v>
              </c:pt>
              <c:pt idx="4">
                <c:v>Holanda</c:v>
              </c:pt>
              <c:pt idx="5">
                <c:v>Países del Este</c:v>
              </c:pt>
              <c:pt idx="6">
                <c:v>Suecia</c:v>
              </c:pt>
              <c:pt idx="7">
                <c:v>Francia</c:v>
              </c:pt>
              <c:pt idx="8">
                <c:v>Rusia</c:v>
              </c:pt>
              <c:pt idx="9">
                <c:v>Italia</c:v>
              </c:pt>
              <c:pt idx="10">
                <c:v>Dinamarca</c:v>
              </c:pt>
              <c:pt idx="11">
                <c:v>Irlanda</c:v>
              </c:pt>
              <c:pt idx="12">
                <c:v>Noruega</c:v>
              </c:pt>
              <c:pt idx="13">
                <c:v>Finlandia</c:v>
              </c:pt>
              <c:pt idx="14">
                <c:v>Suiza</c:v>
              </c:pt>
              <c:pt idx="15">
                <c:v>Austria</c:v>
              </c:pt>
              <c:pt idx="16">
                <c:v>Resto de Europa</c:v>
              </c:pt>
              <c:pt idx="17">
                <c:v>USA</c:v>
              </c:pt>
              <c:pt idx="18">
                <c:v>Resto de América</c:v>
              </c:pt>
              <c:pt idx="19">
                <c:v>Resto del Mundo</c:v>
              </c:pt>
            </c:strLit>
          </c:cat>
          <c:val>
            <c:numLit>
              <c:formatCode>0.00%</c:formatCode>
              <c:ptCount val="20"/>
              <c:pt idx="0">
                <c:v>-0.18825045436939492</c:v>
              </c:pt>
              <c:pt idx="1">
                <c:v>-2.7551209688104525E-2</c:v>
              </c:pt>
              <c:pt idx="2">
                <c:v>-0.18651495120248374</c:v>
              </c:pt>
              <c:pt idx="3">
                <c:v>4.5457661981487839E-2</c:v>
              </c:pt>
              <c:pt idx="4">
                <c:v>-0.20579908491996407</c:v>
              </c:pt>
              <c:pt idx="5">
                <c:v>7.4638182102000308E-2</c:v>
              </c:pt>
              <c:pt idx="6">
                <c:v>0.14398932403725695</c:v>
              </c:pt>
              <c:pt idx="7">
                <c:v>-0.12075103103972215</c:v>
              </c:pt>
              <c:pt idx="8">
                <c:v>-0.32198364008179958</c:v>
              </c:pt>
              <c:pt idx="9">
                <c:v>-3.0533415082771315E-2</c:v>
              </c:pt>
              <c:pt idx="10">
                <c:v>-0.22251521298174443</c:v>
              </c:pt>
              <c:pt idx="11">
                <c:v>-2.5259086926307524E-2</c:v>
              </c:pt>
              <c:pt idx="12">
                <c:v>-9.3301723791537755E-2</c:v>
              </c:pt>
              <c:pt idx="13">
                <c:v>9.1922141119221437E-2</c:v>
              </c:pt>
              <c:pt idx="14">
                <c:v>0.13367320487341225</c:v>
              </c:pt>
              <c:pt idx="15">
                <c:v>-0.16050249687890139</c:v>
              </c:pt>
              <c:pt idx="16">
                <c:v>-0.23807427258805514</c:v>
              </c:pt>
              <c:pt idx="17">
                <c:v>-0.13977868375072805</c:v>
              </c:pt>
              <c:pt idx="18">
                <c:v>0.35789473684210532</c:v>
              </c:pt>
              <c:pt idx="19">
                <c:v>-0.16588663546541865</c:v>
              </c:pt>
            </c:numLit>
          </c:val>
        </c:ser>
        <c:gapWidth val="0"/>
        <c:axId val="425473152"/>
        <c:axId val="425418112"/>
      </c:barChart>
      <c:catAx>
        <c:axId val="425415040"/>
        <c:scaling>
          <c:orientation val="maxMin"/>
        </c:scaling>
        <c:axPos val="l"/>
        <c:tickLblPos val="low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5416576"/>
        <c:crosses val="autoZero"/>
        <c:auto val="1"/>
        <c:lblAlgn val="ctr"/>
        <c:lblOffset val="100"/>
      </c:catAx>
      <c:valAx>
        <c:axId val="425416576"/>
        <c:scaling>
          <c:orientation val="minMax"/>
        </c:scaling>
        <c:delete val="1"/>
        <c:axPos val="t"/>
        <c:numFmt formatCode="#,##0" sourceLinked="1"/>
        <c:tickLblPos val="none"/>
        <c:crossAx val="425415040"/>
        <c:crosses val="autoZero"/>
        <c:crossBetween val="between"/>
      </c:valAx>
      <c:valAx>
        <c:axId val="425418112"/>
        <c:scaling>
          <c:orientation val="minMax"/>
        </c:scaling>
        <c:delete val="1"/>
        <c:axPos val="t"/>
        <c:numFmt formatCode="0.00%" sourceLinked="1"/>
        <c:tickLblPos val="none"/>
        <c:crossAx val="425473152"/>
        <c:crosses val="autoZero"/>
        <c:crossBetween val="between"/>
      </c:valAx>
      <c:catAx>
        <c:axId val="425473152"/>
        <c:scaling>
          <c:orientation val="maxMin"/>
        </c:scaling>
        <c:delete val="1"/>
        <c:axPos val="r"/>
        <c:tickLblPos val="none"/>
        <c:crossAx val="42541811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printSettings>
    <c:headerFooter/>
    <c:pageMargins b="0.75000000000000988" l="0.70000000000000062" r="0.70000000000000062" t="0.75000000000000988" header="0.30000000000000032" footer="0.30000000000000032"/>
    <c:pageSetup orientation="portrait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actualizaciones!$A$2</c:f>
          <c:strCache>
            <c:ptCount val="1"/>
            <c:pt idx="0">
              <c:v>acumulado agosto 2010 </c:v>
            </c:pt>
          </c:strCache>
        </c:strRef>
      </c:tx>
      <c:layout>
        <c:manualLayout>
          <c:xMode val="edge"/>
          <c:yMode val="edge"/>
          <c:x val="0.39872984281023932"/>
          <c:y val="5.6440326207840327E-2"/>
        </c:manualLayout>
      </c:layout>
      <c:txPr>
        <a:bodyPr/>
        <a:lstStyle/>
        <a:p>
          <a:pPr>
            <a:defRPr sz="1200" b="0"/>
          </a:pPr>
          <a:endParaRPr lang="es-ES"/>
        </a:p>
      </c:txPr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59909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445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46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4951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46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384"/>
              <c:y val="1.292941663377246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069"/>
              <c:y val="2.5858833267544951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65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09279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32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55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2954"/>
              <c:y val="-1.6420359124890782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14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687"/>
              <c:y val="-1.6420359124890782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9.2312285234306332E-2"/>
          <c:w val="0.79230350479693945"/>
          <c:h val="0.86730850014758964"/>
        </c:manualLayout>
      </c:layout>
      <c:barChart>
        <c:barDir val="bar"/>
        <c:grouping val="clustered"/>
        <c:ser>
          <c:idx val="0"/>
          <c:order val="0"/>
          <c:tx>
            <c:v>2010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Lit>
              <c:ptCount val="20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SUECIA</c:v>
              </c:pt>
              <c:pt idx="4">
                <c:v>FINLANDIA</c:v>
              </c:pt>
              <c:pt idx="5">
                <c:v>DINAMARCA</c:v>
              </c:pt>
              <c:pt idx="6">
                <c:v>NORUEGA</c:v>
              </c:pt>
              <c:pt idx="7">
                <c:v>HOLANDA</c:v>
              </c:pt>
              <c:pt idx="8">
                <c:v>BELGICA</c:v>
              </c:pt>
              <c:pt idx="9">
                <c:v>FRANCIA</c:v>
              </c:pt>
              <c:pt idx="10">
                <c:v>ITALIA</c:v>
              </c:pt>
              <c:pt idx="11">
                <c:v>IRLANDA</c:v>
              </c:pt>
              <c:pt idx="12">
                <c:v>PAISES DEL ESTE</c:v>
              </c:pt>
              <c:pt idx="13">
                <c:v>RUSIA</c:v>
              </c:pt>
              <c:pt idx="14">
                <c:v>AUSTRIA</c:v>
              </c:pt>
              <c:pt idx="15">
                <c:v>SUIZA</c:v>
              </c:pt>
              <c:pt idx="16">
                <c:v>USA</c:v>
              </c:pt>
              <c:pt idx="17">
                <c:v>RESTO DE AMERICA</c:v>
              </c:pt>
              <c:pt idx="18">
                <c:v>RESTO DE EUROPA</c:v>
              </c:pt>
              <c:pt idx="19">
                <c:v>RESTO DEL MUNDO</c:v>
              </c:pt>
            </c:strLit>
          </c:cat>
          <c:val>
            <c:numLit>
              <c:formatCode>#,##0</c:formatCode>
              <c:ptCount val="20"/>
              <c:pt idx="0">
                <c:v>370653</c:v>
              </c:pt>
              <c:pt idx="1">
                <c:v>275603</c:v>
              </c:pt>
              <c:pt idx="2">
                <c:v>149622</c:v>
              </c:pt>
              <c:pt idx="3">
                <c:v>43488</c:v>
              </c:pt>
              <c:pt idx="4">
                <c:v>39541</c:v>
              </c:pt>
              <c:pt idx="5">
                <c:v>33059</c:v>
              </c:pt>
              <c:pt idx="6">
                <c:v>30648</c:v>
              </c:pt>
              <c:pt idx="7">
                <c:v>28419</c:v>
              </c:pt>
              <c:pt idx="8">
                <c:v>22726</c:v>
              </c:pt>
              <c:pt idx="9">
                <c:v>29504</c:v>
              </c:pt>
              <c:pt idx="10">
                <c:v>18335</c:v>
              </c:pt>
              <c:pt idx="11">
                <c:v>17549</c:v>
              </c:pt>
              <c:pt idx="12">
                <c:v>12525</c:v>
              </c:pt>
              <c:pt idx="13">
                <c:v>12634</c:v>
              </c:pt>
              <c:pt idx="14">
                <c:v>8897</c:v>
              </c:pt>
              <c:pt idx="15">
                <c:v>8144</c:v>
              </c:pt>
              <c:pt idx="16">
                <c:v>30804</c:v>
              </c:pt>
              <c:pt idx="17">
                <c:v>2124</c:v>
              </c:pt>
              <c:pt idx="18">
                <c:v>2023</c:v>
              </c:pt>
              <c:pt idx="19">
                <c:v>7629</c:v>
              </c:pt>
            </c:numLit>
          </c:val>
        </c:ser>
        <c:gapWidth val="26"/>
        <c:overlap val="-35"/>
        <c:axId val="426268928"/>
        <c:axId val="426307584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noFill/>
          </c:spPr>
          <c:dLbls>
            <c:dLbl>
              <c:idx val="4"/>
              <c:layout>
                <c:manualLayout>
                  <c:x val="4.9902664380974534E-3"/>
                  <c:y val="1.1769827834489445E-7"/>
                </c:manualLayout>
              </c:layout>
              <c:showVal val="1"/>
            </c:dLbl>
            <c:dLbl>
              <c:idx val="5"/>
              <c:layout>
                <c:manualLayout>
                  <c:x val="0.12128584711043974"/>
                  <c:y val="1.1769827834489445E-7"/>
                </c:manualLayout>
              </c:layout>
              <c:showVal val="1"/>
            </c:dLbl>
            <c:dLbl>
              <c:idx val="7"/>
              <c:layout>
                <c:manualLayout>
                  <c:x val="-7.7872562977598314E-2"/>
                  <c:y val="1.4951212298151867E-3"/>
                </c:manualLayout>
              </c:layout>
              <c:showVal val="1"/>
            </c:dLbl>
            <c:dLbl>
              <c:idx val="9"/>
              <c:layout>
                <c:manualLayout>
                  <c:x val="0.10826210826210873"/>
                  <c:y val="0"/>
                </c:manualLayout>
              </c:layout>
              <c:showVal val="1"/>
            </c:dLbl>
            <c:dLbl>
              <c:idx val="12"/>
              <c:layout>
                <c:manualLayout>
                  <c:x val="9.1168091168091228E-2"/>
                  <c:y val="0"/>
                </c:manualLayout>
              </c:layout>
              <c:showVal val="1"/>
            </c:dLbl>
            <c:dLbl>
              <c:idx val="14"/>
              <c:layout>
                <c:manualLayout>
                  <c:x val="7.597340930674272E-2"/>
                  <c:y val="0"/>
                </c:manualLayout>
              </c:layout>
              <c:showVal val="1"/>
            </c:dLbl>
            <c:dLbl>
              <c:idx val="15"/>
              <c:layout>
                <c:manualLayout>
                  <c:x val="-7.407407407407407E-2"/>
                  <c:y val="0"/>
                </c:manualLayout>
              </c:layout>
              <c:showVal val="1"/>
            </c:dLbl>
            <c:dLbl>
              <c:idx val="16"/>
              <c:layout>
                <c:manualLayout>
                  <c:x val="0.10625417671499562"/>
                  <c:y val="1.1769827834489445E-7"/>
                </c:manualLayout>
              </c:layout>
              <c:showVal val="1"/>
            </c:dLbl>
            <c:dLbl>
              <c:idx val="17"/>
              <c:layout>
                <c:manualLayout>
                  <c:x val="6.4577397910731665E-2"/>
                  <c:y val="1.0961506361597784E-16"/>
                </c:manualLayout>
              </c:layout>
              <c:showVal val="1"/>
            </c:dLbl>
            <c:dLbl>
              <c:idx val="19"/>
              <c:layout>
                <c:manualLayout>
                  <c:x val="7.2174738841405503E-2"/>
                  <c:y val="0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showVal val="1"/>
          </c:dLbls>
          <c:cat>
            <c:strLit>
              <c:ptCount val="20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SUECIA</c:v>
              </c:pt>
              <c:pt idx="4">
                <c:v>FINLANDIA</c:v>
              </c:pt>
              <c:pt idx="5">
                <c:v>DINAMARCA</c:v>
              </c:pt>
              <c:pt idx="6">
                <c:v>NORUEGA</c:v>
              </c:pt>
              <c:pt idx="7">
                <c:v>HOLANDA</c:v>
              </c:pt>
              <c:pt idx="8">
                <c:v>BELGICA</c:v>
              </c:pt>
              <c:pt idx="9">
                <c:v>FRANCIA</c:v>
              </c:pt>
              <c:pt idx="10">
                <c:v>ITALIA</c:v>
              </c:pt>
              <c:pt idx="11">
                <c:v>IRLANDA</c:v>
              </c:pt>
              <c:pt idx="12">
                <c:v>PAISES DEL ESTE</c:v>
              </c:pt>
              <c:pt idx="13">
                <c:v>RUSIA</c:v>
              </c:pt>
              <c:pt idx="14">
                <c:v>AUSTRIA</c:v>
              </c:pt>
              <c:pt idx="15">
                <c:v>SUIZA</c:v>
              </c:pt>
              <c:pt idx="16">
                <c:v>USA</c:v>
              </c:pt>
              <c:pt idx="17">
                <c:v>RESTO DE AMERICA</c:v>
              </c:pt>
              <c:pt idx="18">
                <c:v>RESTO DE EUROPA</c:v>
              </c:pt>
              <c:pt idx="19">
                <c:v>RESTO DEL MUNDO</c:v>
              </c:pt>
            </c:strLit>
          </c:cat>
          <c:val>
            <c:numLit>
              <c:formatCode>0.00%</c:formatCode>
              <c:ptCount val="20"/>
              <c:pt idx="0">
                <c:v>3.4101498200485449E-2</c:v>
              </c:pt>
              <c:pt idx="1">
                <c:v>5.3826388198496514E-2</c:v>
              </c:pt>
              <c:pt idx="2">
                <c:v>5.3498000337971051E-2</c:v>
              </c:pt>
              <c:pt idx="3">
                <c:v>7.6702153998514488E-2</c:v>
              </c:pt>
              <c:pt idx="4">
                <c:v>-4.9974772350496161E-2</c:v>
              </c:pt>
              <c:pt idx="5">
                <c:v>0.20249527135166598</c:v>
              </c:pt>
              <c:pt idx="6">
                <c:v>-7.8975838442120444E-2</c:v>
              </c:pt>
              <c:pt idx="7">
                <c:v>-3.6872606500152512E-2</c:v>
              </c:pt>
              <c:pt idx="8">
                <c:v>-9.878256731569976E-2</c:v>
              </c:pt>
              <c:pt idx="9">
                <c:v>-5.75861251312625E-4</c:v>
              </c:pt>
              <c:pt idx="10">
                <c:v>-0.24785658612626663</c:v>
              </c:pt>
              <c:pt idx="11">
                <c:v>-0.27498450733319574</c:v>
              </c:pt>
              <c:pt idx="12">
                <c:v>2.8662943495400793E-2</c:v>
              </c:pt>
              <c:pt idx="13">
                <c:v>-8.8455988455988482E-2</c:v>
              </c:pt>
              <c:pt idx="14">
                <c:v>0.30665295931854902</c:v>
              </c:pt>
              <c:pt idx="15">
                <c:v>-2.2446284959788738E-2</c:v>
              </c:pt>
              <c:pt idx="16">
                <c:v>9.5019729124453459E-2</c:v>
              </c:pt>
              <c:pt idx="17">
                <c:v>-3.7523452157598499E-3</c:v>
              </c:pt>
              <c:pt idx="18">
                <c:v>-0.12424242424242425</c:v>
              </c:pt>
              <c:pt idx="19">
                <c:v>0.60172160403107311</c:v>
              </c:pt>
            </c:numLit>
          </c:val>
        </c:ser>
        <c:gapWidth val="0"/>
        <c:axId val="426310656"/>
        <c:axId val="426309120"/>
      </c:barChart>
      <c:catAx>
        <c:axId val="426268928"/>
        <c:scaling>
          <c:orientation val="maxMin"/>
        </c:scaling>
        <c:axPos val="l"/>
        <c:tickLblPos val="low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6307584"/>
        <c:crosses val="autoZero"/>
        <c:auto val="1"/>
        <c:lblAlgn val="ctr"/>
        <c:lblOffset val="100"/>
      </c:catAx>
      <c:valAx>
        <c:axId val="426307584"/>
        <c:scaling>
          <c:orientation val="minMax"/>
        </c:scaling>
        <c:delete val="1"/>
        <c:axPos val="t"/>
        <c:numFmt formatCode="#,##0" sourceLinked="1"/>
        <c:tickLblPos val="none"/>
        <c:crossAx val="426268928"/>
        <c:crosses val="autoZero"/>
        <c:crossBetween val="between"/>
      </c:valAx>
      <c:valAx>
        <c:axId val="426309120"/>
        <c:scaling>
          <c:orientation val="minMax"/>
        </c:scaling>
        <c:delete val="1"/>
        <c:axPos val="t"/>
        <c:numFmt formatCode="0.00%" sourceLinked="1"/>
        <c:tickLblPos val="none"/>
        <c:crossAx val="426310656"/>
        <c:crosses val="autoZero"/>
        <c:crossBetween val="between"/>
      </c:valAx>
      <c:catAx>
        <c:axId val="426310656"/>
        <c:scaling>
          <c:orientation val="maxMin"/>
        </c:scaling>
        <c:delete val="1"/>
        <c:axPos val="r"/>
        <c:tickLblPos val="none"/>
        <c:crossAx val="426309120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printSettings>
    <c:headerFooter/>
    <c:pageMargins b="0.75000000000000966" l="0.70000000000000062" r="0.70000000000000062" t="0.75000000000000966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MENSUAL DE LOS TURISTAS ALOJADOS</a:t>
            </a:r>
          </a:p>
        </c:rich>
      </c:tx>
      <c:layout>
        <c:manualLayout>
          <c:xMode val="edge"/>
          <c:yMode val="edge"/>
          <c:x val="0.16190509519643886"/>
          <c:y val="3.002309468822188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31"/>
        </c:manualLayout>
      </c:layout>
      <c:lineChart>
        <c:grouping val="standard"/>
        <c:ser>
          <c:idx val="2"/>
          <c:order val="0"/>
          <c:tx>
            <c:v>2006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152668</c:v>
              </c:pt>
              <c:pt idx="1">
                <c:v>150745</c:v>
              </c:pt>
              <c:pt idx="2">
                <c:v>167749</c:v>
              </c:pt>
              <c:pt idx="3">
                <c:v>174042</c:v>
              </c:pt>
              <c:pt idx="4">
                <c:v>132318</c:v>
              </c:pt>
              <c:pt idx="5">
                <c:v>151042</c:v>
              </c:pt>
              <c:pt idx="6">
                <c:v>167994</c:v>
              </c:pt>
              <c:pt idx="7">
                <c:v>182235</c:v>
              </c:pt>
              <c:pt idx="8">
                <c:v>163640</c:v>
              </c:pt>
              <c:pt idx="9">
                <c:v>176861</c:v>
              </c:pt>
              <c:pt idx="10">
                <c:v>152276</c:v>
              </c:pt>
              <c:pt idx="11">
                <c:v>159849</c:v>
              </c:pt>
            </c:numLit>
          </c:val>
        </c:ser>
        <c:ser>
          <c:idx val="4"/>
          <c:order val="1"/>
          <c:tx>
            <c:v>2007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146244</c:v>
              </c:pt>
              <c:pt idx="1">
                <c:v>151411</c:v>
              </c:pt>
              <c:pt idx="2">
                <c:v>174351</c:v>
              </c:pt>
              <c:pt idx="3">
                <c:v>160991</c:v>
              </c:pt>
              <c:pt idx="4">
                <c:v>116128</c:v>
              </c:pt>
              <c:pt idx="5">
                <c:v>144506</c:v>
              </c:pt>
              <c:pt idx="6">
                <c:v>160319</c:v>
              </c:pt>
              <c:pt idx="7">
                <c:v>185642</c:v>
              </c:pt>
              <c:pt idx="8">
                <c:v>142373</c:v>
              </c:pt>
              <c:pt idx="9">
                <c:v>170847</c:v>
              </c:pt>
              <c:pt idx="10">
                <c:v>165776</c:v>
              </c:pt>
              <c:pt idx="11">
                <c:v>149594</c:v>
              </c:pt>
            </c:numLit>
          </c:val>
        </c:ser>
        <c:ser>
          <c:idx val="5"/>
          <c:order val="2"/>
          <c:tx>
            <c:v>2008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147131</c:v>
              </c:pt>
              <c:pt idx="1">
                <c:v>168254</c:v>
              </c:pt>
              <c:pt idx="2">
                <c:v>183447</c:v>
              </c:pt>
              <c:pt idx="3">
                <c:v>154022</c:v>
              </c:pt>
              <c:pt idx="4">
                <c:v>153505</c:v>
              </c:pt>
              <c:pt idx="5">
                <c:v>146363</c:v>
              </c:pt>
              <c:pt idx="6">
                <c:v>161273</c:v>
              </c:pt>
              <c:pt idx="7">
                <c:v>187998</c:v>
              </c:pt>
              <c:pt idx="8">
                <c:v>137440</c:v>
              </c:pt>
              <c:pt idx="9">
                <c:v>160443</c:v>
              </c:pt>
              <c:pt idx="10">
                <c:v>149092</c:v>
              </c:pt>
              <c:pt idx="11">
                <c:v>141832</c:v>
              </c:pt>
            </c:numLit>
          </c:val>
        </c:ser>
        <c:ser>
          <c:idx val="6"/>
          <c:order val="3"/>
          <c:tx>
            <c:v>2009</c:v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136344</c:v>
              </c:pt>
              <c:pt idx="1">
                <c:v>133792</c:v>
              </c:pt>
              <c:pt idx="2">
                <c:v>135071</c:v>
              </c:pt>
              <c:pt idx="3">
                <c:v>143027</c:v>
              </c:pt>
              <c:pt idx="4">
                <c:v>123885</c:v>
              </c:pt>
              <c:pt idx="5">
                <c:v>121387</c:v>
              </c:pt>
              <c:pt idx="6">
                <c:v>152332</c:v>
              </c:pt>
              <c:pt idx="7">
                <c:v>170260</c:v>
              </c:pt>
              <c:pt idx="8">
                <c:v>124595</c:v>
              </c:pt>
              <c:pt idx="9">
                <c:v>145358</c:v>
              </c:pt>
              <c:pt idx="10">
                <c:v>130907</c:v>
              </c:pt>
              <c:pt idx="11">
                <c:v>132073</c:v>
              </c:pt>
            </c:numLit>
          </c:val>
        </c:ser>
        <c:ser>
          <c:idx val="8"/>
          <c:order val="4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131537</c:v>
              </c:pt>
              <c:pt idx="1">
                <c:v>125419</c:v>
              </c:pt>
              <c:pt idx="2">
                <c:v>140329</c:v>
              </c:pt>
              <c:pt idx="3">
                <c:v>156611</c:v>
              </c:pt>
              <c:pt idx="4">
                <c:v>132519</c:v>
              </c:pt>
              <c:pt idx="5">
                <c:v>128897</c:v>
              </c:pt>
              <c:pt idx="6">
                <c:v>163371</c:v>
              </c:pt>
              <c:pt idx="7">
                <c:v>165244</c:v>
              </c:pt>
            </c:numLit>
          </c:val>
        </c:ser>
        <c:dLbls>
          <c:showVal val="1"/>
        </c:dLbls>
        <c:marker val="1"/>
        <c:axId val="431147648"/>
        <c:axId val="431154304"/>
      </c:lineChart>
      <c:catAx>
        <c:axId val="4311476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31154304"/>
        <c:crosses val="autoZero"/>
        <c:auto val="1"/>
        <c:lblAlgn val="ctr"/>
        <c:lblOffset val="100"/>
        <c:tickLblSkip val="1"/>
        <c:tickMarkSkip val="1"/>
      </c:catAx>
      <c:valAx>
        <c:axId val="431154304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311476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0.12009264970911016"/>
          <c:w val="0.9"/>
          <c:h val="4.969943273219882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44" r="0.75000000000000944" t="1" header="0" footer="0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categ'!$B$7:$G$7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05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0"/>
          <c:order val="0"/>
          <c:tx>
            <c:strRef>
              <c:f>'Pernoctaciones  tipolog y categ'!$C$8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categ'!$B$10,'Pernoctaciones  tipolog y categ'!$B$12:$B$16,'Pernoctaciones  tipolog y categ'!$B$18)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categ'!$C$10,'Pernoctaciones  tipolog y categ'!$C$12:$C$16,'Pernoctaciones  tipolog y categ'!$C$18)</c:f>
              <c:numCache>
                <c:formatCode>#,##0_)</c:formatCode>
                <c:ptCount val="7"/>
                <c:pt idx="0">
                  <c:v>9108506</c:v>
                </c:pt>
                <c:pt idx="1">
                  <c:v>5592644</c:v>
                </c:pt>
                <c:pt idx="2">
                  <c:v>684126</c:v>
                </c:pt>
                <c:pt idx="3">
                  <c:v>3735943</c:v>
                </c:pt>
                <c:pt idx="4">
                  <c:v>1093253</c:v>
                </c:pt>
                <c:pt idx="5">
                  <c:v>79322</c:v>
                </c:pt>
                <c:pt idx="6">
                  <c:v>3515862</c:v>
                </c:pt>
              </c:numCache>
            </c:numRef>
          </c:val>
        </c:ser>
        <c:ser>
          <c:idx val="2"/>
          <c:order val="1"/>
          <c:tx>
            <c:strRef>
              <c:f>'Pernoctaciones  tipolog y categ'!$E$8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categ'!$B$10,'Pernoctaciones  tipolog y categ'!$B$12:$B$16,'Pernoctaciones  tipolog y categ'!$B$18)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categ'!$E$10,'Pernoctaciones  tipolog y categ'!$E$12:$E$16,'Pernoctaciones  tipolog y categ'!$E$18)</c:f>
              <c:numCache>
                <c:formatCode>#,##0_)</c:formatCode>
                <c:ptCount val="7"/>
                <c:pt idx="0">
                  <c:v>9087590</c:v>
                </c:pt>
                <c:pt idx="1">
                  <c:v>5728825</c:v>
                </c:pt>
                <c:pt idx="2">
                  <c:v>743684</c:v>
                </c:pt>
                <c:pt idx="3">
                  <c:v>3967505</c:v>
                </c:pt>
                <c:pt idx="4">
                  <c:v>937505</c:v>
                </c:pt>
                <c:pt idx="5">
                  <c:v>80131</c:v>
                </c:pt>
                <c:pt idx="6">
                  <c:v>3358765</c:v>
                </c:pt>
              </c:numCache>
            </c:numRef>
          </c:val>
        </c:ser>
        <c:dLbls>
          <c:showVal val="1"/>
        </c:dLbls>
        <c:gapWidth val="30"/>
        <c:overlap val="-10"/>
        <c:axId val="431736320"/>
        <c:axId val="431738240"/>
      </c:barChart>
      <c:lineChart>
        <c:grouping val="standard"/>
        <c:ser>
          <c:idx val="1"/>
          <c:order val="2"/>
          <c:tx>
            <c:strRef>
              <c:f>'Pernoctaciones  tipolog y categ'!$G$8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6534613714388733E-2"/>
                  <c:y val="-0.3676150125904312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91203388858402E-2"/>
                  <c:y val="-0.1344098485151289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0536023007529932E-2"/>
                  <c:y val="0.2614882022995864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004612976967886E-2"/>
                  <c:y val="3.691994084495783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6272091899022512E-2"/>
                  <c:y val="-0.1789674514036005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49646447679814E-2"/>
                  <c:y val="0.1834032801737355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604553983301518E-2"/>
                  <c:y val="-0.1078598931478740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categ'!$G$10,'Pernoctaciones  tipolog y categ'!$G$12:$G$16,'Pernoctaciones  tipolog y categ'!$G$18)</c:f>
              <c:numCache>
                <c:formatCode>0.00%</c:formatCode>
                <c:ptCount val="7"/>
                <c:pt idx="0">
                  <c:v>-2.2963151146851088E-3</c:v>
                </c:pt>
                <c:pt idx="1">
                  <c:v>2.4350021206427586E-2</c:v>
                </c:pt>
                <c:pt idx="2">
                  <c:v>8.7057062587885856E-2</c:v>
                </c:pt>
                <c:pt idx="3">
                  <c:v>6.1982209043339259E-2</c:v>
                </c:pt>
                <c:pt idx="4">
                  <c:v>-0.14246290657331834</c:v>
                </c:pt>
                <c:pt idx="5">
                  <c:v>1.0198935982451274E-2</c:v>
                </c:pt>
                <c:pt idx="6">
                  <c:v>-4.4682356702282398E-2</c:v>
                </c:pt>
              </c:numCache>
            </c:numRef>
          </c:val>
        </c:ser>
        <c:dLbls>
          <c:showVal val="1"/>
        </c:dLbls>
        <c:marker val="1"/>
        <c:axId val="431768704"/>
        <c:axId val="431770240"/>
      </c:lineChart>
      <c:catAx>
        <c:axId val="4317363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31738240"/>
        <c:crosses val="autoZero"/>
        <c:auto val="1"/>
        <c:lblAlgn val="ctr"/>
        <c:lblOffset val="100"/>
        <c:tickLblSkip val="1"/>
        <c:tickMarkSkip val="1"/>
      </c:catAx>
      <c:valAx>
        <c:axId val="43173824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431736320"/>
        <c:crosses val="autoZero"/>
        <c:crossBetween val="between"/>
      </c:valAx>
      <c:catAx>
        <c:axId val="431768704"/>
        <c:scaling>
          <c:orientation val="minMax"/>
        </c:scaling>
        <c:delete val="1"/>
        <c:axPos val="b"/>
        <c:tickLblPos val="none"/>
        <c:crossAx val="431770240"/>
        <c:crosses val="autoZero"/>
        <c:auto val="1"/>
        <c:lblAlgn val="ctr"/>
        <c:lblOffset val="100"/>
      </c:catAx>
      <c:valAx>
        <c:axId val="431770240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4317687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1610690963317411"/>
          <c:y val="9.65250409688658E-2"/>
          <c:w val="0.62760465879265093"/>
          <c:h val="8.048789586580855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66" r="0.75000000000000966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mensual'!$B$6:$F$6</c:f>
          <c:strCache>
            <c:ptCount val="1"/>
            <c:pt idx="0">
              <c:v>EVOLUCIÓN  DE PERNOCTACIONES EN ADEJE</c:v>
            </c:pt>
          </c:strCache>
        </c:strRef>
      </c:tx>
      <c:layout>
        <c:manualLayout>
          <c:xMode val="edge"/>
          <c:yMode val="edge"/>
          <c:x val="0.22171051199245256"/>
          <c:y val="2.51237857902393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477"/>
          <c:y val="0.24875682320046091"/>
          <c:w val="0.83717483495168965"/>
          <c:h val="0.50995148756094422"/>
        </c:manualLayout>
      </c:layout>
      <c:lineChart>
        <c:grouping val="standard"/>
        <c:ser>
          <c:idx val="2"/>
          <c:order val="0"/>
          <c:tx>
            <c:v>2006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1464283</c:v>
              </c:pt>
              <c:pt idx="1">
                <c:v>1323862</c:v>
              </c:pt>
              <c:pt idx="2">
                <c:v>1438644</c:v>
              </c:pt>
              <c:pt idx="3">
                <c:v>1405505</c:v>
              </c:pt>
              <c:pt idx="4">
                <c:v>1129932</c:v>
              </c:pt>
              <c:pt idx="5">
                <c:v>1201011</c:v>
              </c:pt>
              <c:pt idx="6">
                <c:v>1527198</c:v>
              </c:pt>
              <c:pt idx="7">
                <c:v>1735087</c:v>
              </c:pt>
              <c:pt idx="8">
                <c:v>1316980</c:v>
              </c:pt>
              <c:pt idx="9">
                <c:v>1406980</c:v>
              </c:pt>
              <c:pt idx="10">
                <c:v>1324632</c:v>
              </c:pt>
              <c:pt idx="11">
                <c:v>1311273</c:v>
              </c:pt>
            </c:numLit>
          </c:val>
        </c:ser>
        <c:ser>
          <c:idx val="4"/>
          <c:order val="1"/>
          <c:tx>
            <c:v>2007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1404527</c:v>
              </c:pt>
              <c:pt idx="1">
                <c:v>1289129</c:v>
              </c:pt>
              <c:pt idx="2">
                <c:v>1417981</c:v>
              </c:pt>
              <c:pt idx="3">
                <c:v>1297024</c:v>
              </c:pt>
              <c:pt idx="4">
                <c:v>1005170</c:v>
              </c:pt>
              <c:pt idx="5">
                <c:v>1098012</c:v>
              </c:pt>
              <c:pt idx="6">
                <c:v>1412283</c:v>
              </c:pt>
              <c:pt idx="7">
                <c:v>1637049</c:v>
              </c:pt>
              <c:pt idx="8">
                <c:v>1243435</c:v>
              </c:pt>
              <c:pt idx="9">
                <c:v>1374688</c:v>
              </c:pt>
              <c:pt idx="10">
                <c:v>1383657</c:v>
              </c:pt>
              <c:pt idx="11">
                <c:v>1360021</c:v>
              </c:pt>
            </c:numLit>
          </c:val>
        </c:ser>
        <c:ser>
          <c:idx val="5"/>
          <c:order val="2"/>
          <c:tx>
            <c:v>2008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1450612</c:v>
              </c:pt>
              <c:pt idx="1">
                <c:v>1396701</c:v>
              </c:pt>
              <c:pt idx="2">
                <c:v>1510529</c:v>
              </c:pt>
              <c:pt idx="3">
                <c:v>1317343</c:v>
              </c:pt>
              <c:pt idx="4">
                <c:v>1199679</c:v>
              </c:pt>
              <c:pt idx="5">
                <c:v>1216644</c:v>
              </c:pt>
              <c:pt idx="6">
                <c:v>1494871</c:v>
              </c:pt>
              <c:pt idx="7">
                <c:v>1598939</c:v>
              </c:pt>
              <c:pt idx="8">
                <c:v>1192452</c:v>
              </c:pt>
              <c:pt idx="9">
                <c:v>1286603</c:v>
              </c:pt>
              <c:pt idx="10">
                <c:v>1256182</c:v>
              </c:pt>
              <c:pt idx="11">
                <c:v>1227173</c:v>
              </c:pt>
            </c:numLit>
          </c:val>
        </c:ser>
        <c:ser>
          <c:idx val="6"/>
          <c:order val="3"/>
          <c:tx>
            <c:v>2009</c:v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1242918</c:v>
              </c:pt>
              <c:pt idx="1">
                <c:v>1108945</c:v>
              </c:pt>
              <c:pt idx="2">
                <c:v>1158100</c:v>
              </c:pt>
              <c:pt idx="3">
                <c:v>1101209</c:v>
              </c:pt>
              <c:pt idx="4">
                <c:v>902016</c:v>
              </c:pt>
              <c:pt idx="5">
                <c:v>969193</c:v>
              </c:pt>
              <c:pt idx="6">
                <c:v>1229282</c:v>
              </c:pt>
              <c:pt idx="7">
                <c:v>1396843</c:v>
              </c:pt>
              <c:pt idx="8">
                <c:v>1057672</c:v>
              </c:pt>
              <c:pt idx="9">
                <c:v>1098407</c:v>
              </c:pt>
              <c:pt idx="10">
                <c:v>1140718</c:v>
              </c:pt>
              <c:pt idx="11">
                <c:v>1114181</c:v>
              </c:pt>
            </c:numLit>
          </c:val>
        </c:ser>
        <c:ser>
          <c:idx val="7"/>
          <c:order val="4"/>
          <c:tx>
            <c:v>2010</c:v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5"/>
            <c:spPr>
              <a:solidFill>
                <a:srgbClr val="4F81BD"/>
              </a:solidFill>
              <a:ln>
                <a:solidFill>
                  <a:srgbClr val="4F81BD"/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1162355</c:v>
              </c:pt>
              <c:pt idx="1">
                <c:v>1081197</c:v>
              </c:pt>
              <c:pt idx="2">
                <c:v>1138233</c:v>
              </c:pt>
              <c:pt idx="3">
                <c:v>1061280</c:v>
              </c:pt>
              <c:pt idx="4">
                <c:v>952550</c:v>
              </c:pt>
              <c:pt idx="5">
                <c:v>996641</c:v>
              </c:pt>
              <c:pt idx="6">
                <c:v>1306347</c:v>
              </c:pt>
              <c:pt idx="7">
                <c:v>1388987</c:v>
              </c:pt>
            </c:numLit>
          </c:val>
        </c:ser>
        <c:dLbls>
          <c:showVal val="1"/>
        </c:dLbls>
        <c:marker val="1"/>
        <c:axId val="431913600"/>
        <c:axId val="431948928"/>
      </c:lineChart>
      <c:catAx>
        <c:axId val="4319136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31948928"/>
        <c:crosses val="autoZero"/>
        <c:auto val="1"/>
        <c:lblAlgn val="ctr"/>
        <c:lblOffset val="100"/>
        <c:tickLblSkip val="1"/>
        <c:tickMarkSkip val="1"/>
      </c:catAx>
      <c:valAx>
        <c:axId val="431948928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319136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03E-2"/>
          <c:w val="0.87417508295334589"/>
          <c:h val="5.361115278982835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44" r="0.75000000000000944" t="1" header="0" footer="0"/>
    <c:pageSetup paperSize="9" orientation="landscape" horizontalDpi="1200" verticalDpi="12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'!$C$3:$J$3</c:f>
          <c:strCache>
            <c:ptCount val="1"/>
            <c:pt idx="0">
              <c:v>TURISTAS  ALOJADOS EN ADEJE</c:v>
            </c:pt>
          </c:strCache>
        </c:strRef>
      </c:tx>
      <c:layout>
        <c:manualLayout>
          <c:xMode val="edge"/>
          <c:yMode val="edge"/>
          <c:x val="0.24219526285384171"/>
          <c:y val="3.5938903863432202E-3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08"/>
          <c:y val="0.2596278242997474"/>
          <c:w val="0.83325053642039271"/>
          <c:h val="0.47650548004266774"/>
        </c:manualLayout>
      </c:layout>
      <c:lineChart>
        <c:grouping val="standard"/>
        <c:ser>
          <c:idx val="0"/>
          <c:order val="0"/>
          <c:tx>
            <c:v>2007</c:v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'tablas Zonas mensual '!$C$5:$C$16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'!$D$5:$D$16</c:f>
              <c:numCache>
                <c:formatCode>#,##0</c:formatCode>
                <c:ptCount val="12"/>
                <c:pt idx="0">
                  <c:v>146244</c:v>
                </c:pt>
                <c:pt idx="1">
                  <c:v>151411</c:v>
                </c:pt>
                <c:pt idx="2">
                  <c:v>174351</c:v>
                </c:pt>
                <c:pt idx="3">
                  <c:v>160991</c:v>
                </c:pt>
                <c:pt idx="4">
                  <c:v>116128</c:v>
                </c:pt>
                <c:pt idx="5">
                  <c:v>144506</c:v>
                </c:pt>
                <c:pt idx="6">
                  <c:v>160319</c:v>
                </c:pt>
                <c:pt idx="7">
                  <c:v>185642</c:v>
                </c:pt>
                <c:pt idx="8">
                  <c:v>142373</c:v>
                </c:pt>
                <c:pt idx="9">
                  <c:v>170847</c:v>
                </c:pt>
                <c:pt idx="10">
                  <c:v>165776</c:v>
                </c:pt>
                <c:pt idx="11">
                  <c:v>149594</c:v>
                </c:pt>
              </c:numCache>
            </c:numRef>
          </c:val>
        </c:ser>
        <c:ser>
          <c:idx val="1"/>
          <c:order val="1"/>
          <c:tx>
            <c:v>2008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'!$C$5:$C$16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'!$E$5:$E$16</c:f>
              <c:numCache>
                <c:formatCode>#,##0</c:formatCode>
                <c:ptCount val="12"/>
                <c:pt idx="0">
                  <c:v>147131</c:v>
                </c:pt>
                <c:pt idx="1">
                  <c:v>168254</c:v>
                </c:pt>
                <c:pt idx="2">
                  <c:v>183447</c:v>
                </c:pt>
                <c:pt idx="3">
                  <c:v>154022</c:v>
                </c:pt>
                <c:pt idx="4">
                  <c:v>153505</c:v>
                </c:pt>
                <c:pt idx="5">
                  <c:v>146363</c:v>
                </c:pt>
                <c:pt idx="6">
                  <c:v>161273</c:v>
                </c:pt>
                <c:pt idx="7">
                  <c:v>187998</c:v>
                </c:pt>
                <c:pt idx="8">
                  <c:v>137440</c:v>
                </c:pt>
                <c:pt idx="9">
                  <c:v>160443</c:v>
                </c:pt>
                <c:pt idx="10">
                  <c:v>149092</c:v>
                </c:pt>
                <c:pt idx="11">
                  <c:v>141832</c:v>
                </c:pt>
              </c:numCache>
            </c:numRef>
          </c:val>
        </c:ser>
        <c:ser>
          <c:idx val="2"/>
          <c:order val="2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'!$C$5:$C$16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'!$F$5:$F$16</c:f>
              <c:numCache>
                <c:formatCode>#,##0</c:formatCode>
                <c:ptCount val="12"/>
                <c:pt idx="0">
                  <c:v>136344</c:v>
                </c:pt>
                <c:pt idx="1">
                  <c:v>133792</c:v>
                </c:pt>
                <c:pt idx="2">
                  <c:v>135071</c:v>
                </c:pt>
                <c:pt idx="3">
                  <c:v>143027</c:v>
                </c:pt>
                <c:pt idx="4">
                  <c:v>123885</c:v>
                </c:pt>
                <c:pt idx="5">
                  <c:v>121387</c:v>
                </c:pt>
                <c:pt idx="6">
                  <c:v>152332</c:v>
                </c:pt>
                <c:pt idx="7">
                  <c:v>170260</c:v>
                </c:pt>
                <c:pt idx="8">
                  <c:v>124595</c:v>
                </c:pt>
                <c:pt idx="9">
                  <c:v>145358</c:v>
                </c:pt>
                <c:pt idx="10">
                  <c:v>130907</c:v>
                </c:pt>
                <c:pt idx="11">
                  <c:v>132073</c:v>
                </c:pt>
              </c:numCache>
            </c:numRef>
          </c:val>
        </c:ser>
        <c:ser>
          <c:idx val="3"/>
          <c:order val="3"/>
          <c:tx>
            <c:v>2010</c:v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F81BD"/>
                </a:solidFill>
              </a:ln>
            </c:spPr>
          </c:marker>
          <c:cat>
            <c:strRef>
              <c:f>'tablas Zonas mensual '!$C$5:$C$16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'!$G$5:$G$10,'tablas Zonas mensual '!$G$11,'tablas Zonas mensual '!$G$12)</c:f>
              <c:numCache>
                <c:formatCode>#,##0</c:formatCode>
                <c:ptCount val="8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</c:numCache>
            </c:numRef>
          </c:val>
        </c:ser>
        <c:marker val="1"/>
        <c:axId val="419007104"/>
        <c:axId val="419017472"/>
      </c:lineChart>
      <c:catAx>
        <c:axId val="41900710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419017472"/>
        <c:crosses val="autoZero"/>
        <c:auto val="1"/>
        <c:lblAlgn val="ctr"/>
        <c:lblOffset val="100"/>
      </c:catAx>
      <c:valAx>
        <c:axId val="4190174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419007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791"/>
          <c:y val="0.16367086189697985"/>
          <c:w val="0.47740773522508861"/>
          <c:h val="6.3562948740286035E-2"/>
        </c:manualLayout>
      </c:layout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  <c:userShapes r:id="rId2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7657808398951026"/>
          <c:y val="0.14378556966093525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5897965611441431"/>
          <c:w val="0.91406319737487662"/>
          <c:h val="0.31863628475012051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'!$D$7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('IO zona y Tipología '!$D$9:$D$11,'IO zona y Tipología '!$D$13:$D$15,'IO zona y Tipología '!$D$17:$D$19)</c:f>
              <c:numCache>
                <c:formatCode>#,##0.00_)</c:formatCode>
                <c:ptCount val="9"/>
                <c:pt idx="0">
                  <c:v>55.867241183010883</c:v>
                </c:pt>
                <c:pt idx="1">
                  <c:v>65.332502463578365</c:v>
                </c:pt>
                <c:pt idx="2">
                  <c:v>46.919716091694326</c:v>
                </c:pt>
                <c:pt idx="3">
                  <c:v>57.233164441175383</c:v>
                </c:pt>
                <c:pt idx="4">
                  <c:v>68.685426800335946</c:v>
                </c:pt>
                <c:pt idx="5">
                  <c:v>47.762084217471006</c:v>
                </c:pt>
                <c:pt idx="6">
                  <c:v>59.113235444302717</c:v>
                </c:pt>
                <c:pt idx="7">
                  <c:v>71.755932194898023</c:v>
                </c:pt>
                <c:pt idx="8">
                  <c:v>45.45367197041719</c:v>
                </c:pt>
              </c:numCache>
            </c:numRef>
          </c:val>
        </c:ser>
        <c:dLbls>
          <c:showVal val="1"/>
        </c:dLbls>
        <c:gapWidth val="30"/>
        <c:axId val="432634112"/>
        <c:axId val="432636288"/>
      </c:barChart>
      <c:catAx>
        <c:axId val="4326341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ZONA 1: S/C de Tenerife. ZONA 2: La Laguna, Bajamar, Punta del Hidalgo, Tacoronte
ZONA 3: Puerto de La Cruz y Resto del Norte. ZONA 4: Sur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4981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32636288"/>
        <c:crosses val="autoZero"/>
        <c:auto val="1"/>
        <c:lblAlgn val="ctr"/>
        <c:lblOffset val="100"/>
        <c:tickLblSkip val="1"/>
        <c:tickMarkSkip val="1"/>
      </c:catAx>
      <c:valAx>
        <c:axId val="432636288"/>
        <c:scaling>
          <c:orientation val="minMax"/>
        </c:scaling>
        <c:delete val="1"/>
        <c:axPos val="l"/>
        <c:numFmt formatCode="#,##0.00_)" sourceLinked="1"/>
        <c:tickLblPos val="none"/>
        <c:crossAx val="432634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66" r="0.75000000000000966" t="1" header="0" footer="0"/>
    <c:pageSetup paperSize="9"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600"/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2682134072863532"/>
          <c:y val="1.016842204187392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4376516234703397"/>
          <c:w val="0.90049538618993386"/>
          <c:h val="0.49769820971867546"/>
        </c:manualLayout>
      </c:layout>
      <c:barChart>
        <c:barDir val="col"/>
        <c:grouping val="clustered"/>
        <c:ser>
          <c:idx val="0"/>
          <c:order val="0"/>
          <c:tx>
            <c:strRef>
              <c:f>'IO tipología y categoría'!$C$8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categoría'!$B$10,'IO tipología y categoría'!$B$12:$B$16,'IO tipología y categoría'!$B$18)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categoría'!$C$10,'IO tipología y categoría'!$C$12:$C$16,'IO tipología y categoría'!$C$18)</c:f>
              <c:numCache>
                <c:formatCode>#,##0.00_)</c:formatCode>
                <c:ptCount val="7"/>
                <c:pt idx="0">
                  <c:v>57.381797889578436</c:v>
                </c:pt>
                <c:pt idx="1">
                  <c:v>67.976902669183985</c:v>
                </c:pt>
                <c:pt idx="2">
                  <c:v>62.286135693215336</c:v>
                </c:pt>
                <c:pt idx="3">
                  <c:v>70.852348167226992</c:v>
                </c:pt>
                <c:pt idx="4">
                  <c:v>62.764116648792893</c:v>
                </c:pt>
                <c:pt idx="5">
                  <c:v>69.452762455126532</c:v>
                </c:pt>
                <c:pt idx="6">
                  <c:v>45.981580489233927</c:v>
                </c:pt>
              </c:numCache>
            </c:numRef>
          </c:val>
        </c:ser>
        <c:ser>
          <c:idx val="2"/>
          <c:order val="1"/>
          <c:tx>
            <c:strRef>
              <c:f>'IO tipología y categoría'!$D$8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categoría'!$B$10,'IO tipología y categoría'!$B$12:$B$16,'IO tipología y categoría'!$B$18)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categoría'!$D$10,'IO tipología y categoría'!$D$12:$D$16,'IO tipología y categoría'!$D$18)</c:f>
              <c:numCache>
                <c:formatCode>#,##0.00_)</c:formatCode>
                <c:ptCount val="7"/>
                <c:pt idx="0">
                  <c:v>59.113235444302717</c:v>
                </c:pt>
                <c:pt idx="1">
                  <c:v>71.755932194898023</c:v>
                </c:pt>
                <c:pt idx="2">
                  <c:v>66.997109972396999</c:v>
                </c:pt>
                <c:pt idx="3">
                  <c:v>75.243933222539511</c:v>
                </c:pt>
                <c:pt idx="4">
                  <c:v>63.060563378386924</c:v>
                </c:pt>
                <c:pt idx="5">
                  <c:v>70.161106733210758</c:v>
                </c:pt>
                <c:pt idx="6">
                  <c:v>45.45367197041719</c:v>
                </c:pt>
              </c:numCache>
            </c:numRef>
          </c:val>
        </c:ser>
        <c:dLbls>
          <c:showVal val="1"/>
        </c:dLbls>
        <c:gapWidth val="30"/>
        <c:overlap val="-10"/>
        <c:axId val="432820608"/>
        <c:axId val="432822528"/>
      </c:barChart>
      <c:lineChart>
        <c:grouping val="standard"/>
        <c:ser>
          <c:idx val="1"/>
          <c:order val="2"/>
          <c:tx>
            <c:strRef>
              <c:f>'IO tipología y categoría'!$E$8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6608725796067842E-2"/>
                  <c:y val="-0.255079713501285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5111177140593375E-2"/>
                  <c:y val="-0.2092753623188405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5150794829891728E-2"/>
                  <c:y val="-8.6148579253680233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9434127337856482E-2"/>
                  <c:y val="-0.1878059488088288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6.0554317502764965E-2"/>
                  <c:y val="-0.4738683367903819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57983789762086E-2"/>
                  <c:y val="-0.4325714400789418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4863401508773842E-2"/>
                  <c:y val="-0.3638740425988956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categoría'!$E$10,'IO tipología y categoría'!$E$12:$E$16,'IO tipología y categoría'!$E$18)</c:f>
              <c:numCache>
                <c:formatCode>0.00%</c:formatCode>
                <c:ptCount val="7"/>
                <c:pt idx="0">
                  <c:v>3.0173985800447278E-2</c:v>
                </c:pt>
                <c:pt idx="1">
                  <c:v>5.5592846648295335E-2</c:v>
                </c:pt>
                <c:pt idx="2">
                  <c:v>7.5634396431095707E-2</c:v>
                </c:pt>
                <c:pt idx="3">
                  <c:v>6.1982209043339287E-2</c:v>
                </c:pt>
                <c:pt idx="4">
                  <c:v>4.7231881116538421E-3</c:v>
                </c:pt>
                <c:pt idx="5">
                  <c:v>1.0198935982451252E-2</c:v>
                </c:pt>
                <c:pt idx="6">
                  <c:v>-1.1480869365513513E-2</c:v>
                </c:pt>
              </c:numCache>
            </c:numRef>
          </c:val>
        </c:ser>
        <c:dLbls>
          <c:showVal val="1"/>
        </c:dLbls>
        <c:marker val="1"/>
        <c:axId val="432840704"/>
        <c:axId val="432842240"/>
      </c:lineChart>
      <c:catAx>
        <c:axId val="4328206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1.0908070453457743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32822528"/>
        <c:crosses val="autoZero"/>
        <c:auto val="1"/>
        <c:lblAlgn val="ctr"/>
        <c:lblOffset val="100"/>
        <c:tickLblSkip val="1"/>
        <c:tickMarkSkip val="1"/>
      </c:catAx>
      <c:valAx>
        <c:axId val="43282252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432820608"/>
        <c:crosses val="autoZero"/>
        <c:crossBetween val="between"/>
      </c:valAx>
      <c:catAx>
        <c:axId val="432840704"/>
        <c:scaling>
          <c:orientation val="minMax"/>
        </c:scaling>
        <c:delete val="1"/>
        <c:axPos val="b"/>
        <c:tickLblPos val="none"/>
        <c:crossAx val="432842240"/>
        <c:crosses val="autoZero"/>
        <c:auto val="1"/>
        <c:lblAlgn val="ctr"/>
        <c:lblOffset val="100"/>
      </c:catAx>
      <c:valAx>
        <c:axId val="432842240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4328407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430891893230341"/>
          <c:y val="0.14049231058394088"/>
          <c:w val="0.62565228874692558"/>
          <c:h val="4.979734310704793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mensual'!$B$6:$F$6</c:f>
          <c:strCache>
            <c:ptCount val="1"/>
            <c:pt idx="0">
              <c:v>EVOLUCIÓN  DE INDICES DE OCUPACIÓN EN ESTABLECIMIENTOS ALOJATIVOS DE ADEJE</c:v>
            </c:pt>
          </c:strCache>
        </c:strRef>
      </c:tx>
      <c:layout>
        <c:manualLayout>
          <c:xMode val="edge"/>
          <c:yMode val="edge"/>
          <c:x val="0.19146683464566941"/>
          <c:y val="4.62941364869682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3492"/>
          <c:h val="0.52764976958525345"/>
        </c:manualLayout>
      </c:layout>
      <c:lineChart>
        <c:grouping val="standard"/>
        <c:ser>
          <c:idx val="2"/>
          <c:order val="0"/>
          <c:tx>
            <c:v>2006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#,##0.00</c:formatCode>
              <c:ptCount val="12"/>
              <c:pt idx="0">
                <c:v>69.849999999999994</c:v>
              </c:pt>
              <c:pt idx="1">
                <c:v>69.92</c:v>
              </c:pt>
              <c:pt idx="2">
                <c:v>68.63</c:v>
              </c:pt>
              <c:pt idx="3">
                <c:v>69.28</c:v>
              </c:pt>
              <c:pt idx="4">
                <c:v>53.9</c:v>
              </c:pt>
              <c:pt idx="5">
                <c:v>59.2</c:v>
              </c:pt>
              <c:pt idx="6">
                <c:v>72.569999999999993</c:v>
              </c:pt>
              <c:pt idx="7">
                <c:v>82.440000000000012</c:v>
              </c:pt>
              <c:pt idx="8">
                <c:v>64.66</c:v>
              </c:pt>
              <c:pt idx="9">
                <c:v>66.849999999999994</c:v>
              </c:pt>
              <c:pt idx="10">
                <c:v>65.040000000000006</c:v>
              </c:pt>
              <c:pt idx="11">
                <c:v>62.309999999999995</c:v>
              </c:pt>
            </c:numLit>
          </c:val>
        </c:ser>
        <c:ser>
          <c:idx val="4"/>
          <c:order val="1"/>
          <c:tx>
            <c:v>2007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#,##0.00</c:formatCode>
              <c:ptCount val="12"/>
              <c:pt idx="0">
                <c:v>66.69</c:v>
              </c:pt>
              <c:pt idx="1">
                <c:v>67.77</c:v>
              </c:pt>
              <c:pt idx="2">
                <c:v>67.33</c:v>
              </c:pt>
              <c:pt idx="3">
                <c:v>63.64</c:v>
              </c:pt>
              <c:pt idx="4">
                <c:v>47.730000000000004</c:v>
              </c:pt>
              <c:pt idx="5">
                <c:v>53.87</c:v>
              </c:pt>
              <c:pt idx="6">
                <c:v>67.010000000000005</c:v>
              </c:pt>
              <c:pt idx="7">
                <c:v>77.679999999999993</c:v>
              </c:pt>
              <c:pt idx="8">
                <c:v>60.97</c:v>
              </c:pt>
              <c:pt idx="9">
                <c:v>65.23</c:v>
              </c:pt>
              <c:pt idx="10">
                <c:v>67.84</c:v>
              </c:pt>
              <c:pt idx="11">
                <c:v>64.53</c:v>
              </c:pt>
            </c:numLit>
          </c:val>
        </c:ser>
        <c:ser>
          <c:idx val="5"/>
          <c:order val="2"/>
          <c:tx>
            <c:v>2008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#,##0.00</c:formatCode>
              <c:ptCount val="12"/>
              <c:pt idx="0">
                <c:v>69.2</c:v>
              </c:pt>
              <c:pt idx="1">
                <c:v>71.23</c:v>
              </c:pt>
              <c:pt idx="2">
                <c:v>72.06</c:v>
              </c:pt>
              <c:pt idx="3">
                <c:v>64.940000000000012</c:v>
              </c:pt>
              <c:pt idx="4">
                <c:v>57.230000000000004</c:v>
              </c:pt>
              <c:pt idx="5">
                <c:v>59.98</c:v>
              </c:pt>
              <c:pt idx="6">
                <c:v>72.56</c:v>
              </c:pt>
              <c:pt idx="7">
                <c:v>77.61</c:v>
              </c:pt>
              <c:pt idx="8">
                <c:v>59.809999999999995</c:v>
              </c:pt>
              <c:pt idx="9">
                <c:v>62.449999999999996</c:v>
              </c:pt>
              <c:pt idx="10">
                <c:v>63.01</c:v>
              </c:pt>
              <c:pt idx="11">
                <c:v>59.57</c:v>
              </c:pt>
            </c:numLit>
          </c:val>
        </c:ser>
        <c:ser>
          <c:idx val="6"/>
          <c:order val="3"/>
          <c:tx>
            <c:v>2009</c:v>
          </c:tx>
          <c:spPr>
            <a:ln>
              <a:solidFill>
                <a:srgbClr val="0066FF"/>
              </a:solidFill>
            </a:ln>
          </c:spPr>
          <c:marker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#,##0.00</c:formatCode>
              <c:ptCount val="12"/>
              <c:pt idx="0">
                <c:v>61.2</c:v>
              </c:pt>
              <c:pt idx="1">
                <c:v>60.449999999999996</c:v>
              </c:pt>
              <c:pt idx="2">
                <c:v>57.02</c:v>
              </c:pt>
              <c:pt idx="3">
                <c:v>56.026629220914671</c:v>
              </c:pt>
              <c:pt idx="4">
                <c:v>44.41</c:v>
              </c:pt>
              <c:pt idx="5">
                <c:v>49.310000966670223</c:v>
              </c:pt>
              <c:pt idx="6">
                <c:v>61.24</c:v>
              </c:pt>
              <c:pt idx="7">
                <c:v>69.58</c:v>
              </c:pt>
              <c:pt idx="8">
                <c:v>54.44</c:v>
              </c:pt>
              <c:pt idx="9">
                <c:v>54.716067561758159</c:v>
              </c:pt>
              <c:pt idx="10">
                <c:v>58.717873486006646</c:v>
              </c:pt>
              <c:pt idx="11">
                <c:v>55.501833903122694</c:v>
              </c:pt>
            </c:numLit>
          </c:val>
        </c:ser>
        <c:ser>
          <c:idx val="7"/>
          <c:order val="4"/>
          <c:tx>
            <c:v>2010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#,##0.00</c:formatCode>
              <c:ptCount val="12"/>
              <c:pt idx="0">
                <c:v>59.11</c:v>
              </c:pt>
              <c:pt idx="1">
                <c:v>60.879999999999995</c:v>
              </c:pt>
              <c:pt idx="2">
                <c:v>57.886163563593072</c:v>
              </c:pt>
              <c:pt idx="3">
                <c:v>55.771716853224028</c:v>
              </c:pt>
              <c:pt idx="4">
                <c:v>48.443038554057551</c:v>
              </c:pt>
              <c:pt idx="5">
                <c:v>52.374848914814223</c:v>
              </c:pt>
              <c:pt idx="6">
                <c:v>67.123647350193679</c:v>
              </c:pt>
              <c:pt idx="7">
                <c:v>71.36991439640731</c:v>
              </c:pt>
            </c:numLit>
          </c:val>
        </c:ser>
        <c:dLbls>
          <c:showVal val="1"/>
        </c:dLbls>
        <c:marker val="1"/>
        <c:axId val="435320320"/>
        <c:axId val="435326976"/>
      </c:lineChart>
      <c:catAx>
        <c:axId val="4353203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6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35326976"/>
        <c:crosses val="autoZero"/>
        <c:auto val="1"/>
        <c:lblAlgn val="ctr"/>
        <c:lblOffset val="100"/>
        <c:tickLblSkip val="1"/>
        <c:tickMarkSkip val="1"/>
      </c:catAx>
      <c:valAx>
        <c:axId val="435326976"/>
        <c:scaling>
          <c:orientation val="minMax"/>
          <c:max val="100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35320320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48E-2"/>
          <c:y val="0.14589880409231326"/>
          <c:w val="0.89999991601050822"/>
          <c:h val="4.96612904200489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44" r="0.75000000000000944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'!$D$7</c:f>
          <c:strCache>
            <c:ptCount val="1"/>
            <c:pt idx="0">
              <c:v>acumulado agosto 2010 </c:v>
            </c:pt>
          </c:strCache>
        </c:strRef>
      </c:tx>
      <c:layout>
        <c:manualLayout>
          <c:xMode val="edge"/>
          <c:yMode val="edge"/>
          <c:x val="0.36586583463338535"/>
          <c:y val="0.13041268049962837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253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'!$D$7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('EM zonas y tipología '!$D$9:$D$11,'EM zonas y tipología '!$D$13:$D$15,'EM zonas y tipología '!$D$17:$D$19)</c:f>
              <c:numCache>
                <c:formatCode>#,##0.00_)</c:formatCode>
                <c:ptCount val="9"/>
                <c:pt idx="0">
                  <c:v>7.4696014812196978</c:v>
                </c:pt>
                <c:pt idx="1">
                  <c:v>6.9941533826857318</c:v>
                </c:pt>
                <c:pt idx="2">
                  <c:v>8.2036398933444179</c:v>
                </c:pt>
                <c:pt idx="3">
                  <c:v>7.7841531014972256</c:v>
                </c:pt>
                <c:pt idx="4">
                  <c:v>7.3923723357554101</c:v>
                </c:pt>
                <c:pt idx="5">
                  <c:v>8.3077952806919733</c:v>
                </c:pt>
                <c:pt idx="6">
                  <c:v>7.9442044815796811</c:v>
                </c:pt>
                <c:pt idx="7">
                  <c:v>7.6109931659722809</c:v>
                </c:pt>
                <c:pt idx="8">
                  <c:v>8.5852953430652086</c:v>
                </c:pt>
              </c:numCache>
            </c:numRef>
          </c:val>
        </c:ser>
        <c:dLbls>
          <c:showVal val="1"/>
        </c:dLbls>
        <c:gapWidth val="30"/>
        <c:axId val="436585600"/>
        <c:axId val="436587520"/>
      </c:barChart>
      <c:catAx>
        <c:axId val="4365856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3973122705866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36587520"/>
        <c:crosses val="autoZero"/>
        <c:auto val="1"/>
        <c:lblAlgn val="ctr"/>
        <c:lblOffset val="100"/>
        <c:tickLblSkip val="1"/>
        <c:tickMarkSkip val="1"/>
      </c:catAx>
      <c:valAx>
        <c:axId val="436587520"/>
        <c:scaling>
          <c:orientation val="minMax"/>
        </c:scaling>
        <c:delete val="1"/>
        <c:axPos val="l"/>
        <c:numFmt formatCode="#,##0.00_)" sourceLinked="1"/>
        <c:tickLblPos val="none"/>
        <c:crossAx val="436585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77" r="0.75000000000000977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600"/>
              <a:t>ESTANCIAS MEDIAS SEGÚN TIPOLOGÍA ALOJATIVA
</a:t>
            </a:r>
          </a:p>
        </c:rich>
      </c:tx>
      <c:layout>
        <c:manualLayout>
          <c:xMode val="edge"/>
          <c:yMode val="edge"/>
          <c:x val="0.16875011313241098"/>
          <c:y val="4.5112990050233939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6453261004940646"/>
          <c:w val="0.90886793539522259"/>
          <c:h val="0.47693065607572327"/>
        </c:manualLayout>
      </c:layout>
      <c:barChart>
        <c:barDir val="col"/>
        <c:grouping val="clustered"/>
        <c:ser>
          <c:idx val="0"/>
          <c:order val="0"/>
          <c:tx>
            <c:strRef>
              <c:f>'EM tipología y categoría'!$C$7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categoría'!$B$9,'EM tipología y categoría'!$B$11:$B$15,'EM tipología y categoría'!$B$17)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categoría'!$C$9,'EM tipología y categoría'!$C$11:$C$15,'EM tipología y categoría'!$C$17)</c:f>
              <c:numCache>
                <c:formatCode>#,##0.00_)</c:formatCode>
                <c:ptCount val="7"/>
                <c:pt idx="0">
                  <c:v>8.1610270782673204</c:v>
                </c:pt>
                <c:pt idx="1">
                  <c:v>7.8948323882364733</c:v>
                </c:pt>
                <c:pt idx="2">
                  <c:v>7.0690239517245654</c:v>
                </c:pt>
                <c:pt idx="3">
                  <c:v>7.8846140046894755</c:v>
                </c:pt>
                <c:pt idx="4">
                  <c:v>8.6268356388141445</c:v>
                </c:pt>
                <c:pt idx="5">
                  <c:v>7.1713226652201429</c:v>
                </c:pt>
                <c:pt idx="6">
                  <c:v>8.6235439840080446</c:v>
                </c:pt>
              </c:numCache>
            </c:numRef>
          </c:val>
        </c:ser>
        <c:ser>
          <c:idx val="2"/>
          <c:order val="1"/>
          <c:tx>
            <c:strRef>
              <c:f>'EM tipología y categoría'!$D$7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categoría'!$B$9,'EM tipología y categoría'!$B$11:$B$15,'EM tipología y categoría'!$B$17)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categoría'!$D$9,'EM tipología y categoría'!$D$11:$D$15,'EM tipología y categoría'!$D$17)</c:f>
              <c:numCache>
                <c:formatCode>#,##0.00_)</c:formatCode>
                <c:ptCount val="7"/>
                <c:pt idx="0">
                  <c:v>7.9442044815796811</c:v>
                </c:pt>
                <c:pt idx="1">
                  <c:v>7.6109931659722809</c:v>
                </c:pt>
                <c:pt idx="2">
                  <c:v>6.8482342649293244</c:v>
                </c:pt>
                <c:pt idx="3">
                  <c:v>7.6919594648302922</c:v>
                </c:pt>
                <c:pt idx="4">
                  <c:v>8.0265151839453424</c:v>
                </c:pt>
                <c:pt idx="5">
                  <c:v>6.9624641584846643</c:v>
                </c:pt>
                <c:pt idx="6">
                  <c:v>8.5852953430652086</c:v>
                </c:pt>
              </c:numCache>
            </c:numRef>
          </c:val>
        </c:ser>
        <c:dLbls>
          <c:showVal val="1"/>
        </c:dLbls>
        <c:gapWidth val="30"/>
        <c:overlap val="-10"/>
        <c:axId val="437210112"/>
        <c:axId val="437228672"/>
      </c:barChart>
      <c:lineChart>
        <c:grouping val="standard"/>
        <c:ser>
          <c:idx val="1"/>
          <c:order val="2"/>
          <c:tx>
            <c:strRef>
              <c:f>'EM tipología y categoría'!$E$7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6263997564566E-2"/>
                  <c:y val="-0.2125535889736103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2988423469009963E-2"/>
                  <c:y val="-0.2497289069094834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80966603312507E-2"/>
                  <c:y val="-0.1846142562583894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118422893063129E-2"/>
                  <c:y val="-0.1901216390130492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72682842544532E-2"/>
                  <c:y val="-0.4723039453108791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0188745999226588E-2"/>
                  <c:y val="-0.151147890344989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49733830293163E-2"/>
                  <c:y val="-0.10918395306034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521E-2"/>
                  <c:y val="-0.30338568838825186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categoría'!$E$9,'EM tipología y categoría'!$E$11:$E$15,'EM tipología y categoría'!$E$17)</c:f>
              <c:numCache>
                <c:formatCode>#,##0.00_)</c:formatCode>
                <c:ptCount val="7"/>
                <c:pt idx="0">
                  <c:v>-0.21682259668763937</c:v>
                </c:pt>
                <c:pt idx="1">
                  <c:v>-0.28383922226419234</c:v>
                </c:pt>
                <c:pt idx="2">
                  <c:v>-0.22078968679524102</c:v>
                </c:pt>
                <c:pt idx="3">
                  <c:v>-0.19265453985918324</c:v>
                </c:pt>
                <c:pt idx="4">
                  <c:v>-0.60032045486880214</c:v>
                </c:pt>
                <c:pt idx="5">
                  <c:v>-0.20885850673547868</c:v>
                </c:pt>
                <c:pt idx="6">
                  <c:v>-3.8248640942835976E-2</c:v>
                </c:pt>
              </c:numCache>
            </c:numRef>
          </c:val>
        </c:ser>
        <c:dLbls>
          <c:showVal val="1"/>
        </c:dLbls>
        <c:marker val="1"/>
        <c:axId val="437230208"/>
        <c:axId val="437387648"/>
      </c:lineChart>
      <c:catAx>
        <c:axId val="4372101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176E-3"/>
              <c:y val="0.958255666590506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37228672"/>
        <c:crosses val="autoZero"/>
        <c:auto val="1"/>
        <c:lblAlgn val="ctr"/>
        <c:lblOffset val="100"/>
        <c:tickLblSkip val="1"/>
        <c:tickMarkSkip val="1"/>
      </c:catAx>
      <c:valAx>
        <c:axId val="437228672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437210112"/>
        <c:crosses val="autoZero"/>
        <c:crossBetween val="between"/>
      </c:valAx>
      <c:catAx>
        <c:axId val="437230208"/>
        <c:scaling>
          <c:orientation val="minMax"/>
        </c:scaling>
        <c:delete val="1"/>
        <c:axPos val="b"/>
        <c:tickLblPos val="none"/>
        <c:crossAx val="437387648"/>
        <c:crosses val="autoZero"/>
        <c:auto val="1"/>
        <c:lblAlgn val="ctr"/>
        <c:lblOffset val="100"/>
      </c:catAx>
      <c:valAx>
        <c:axId val="437387648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4372302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394507112943238"/>
          <c:y val="0.14390545645766256"/>
          <c:w val="0.60468804252134079"/>
          <c:h val="8.048781501256921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mensual'!$B$6:$F$6</c:f>
          <c:strCache>
            <c:ptCount val="1"/>
            <c:pt idx="0">
              <c:v>EVOLUCIÓN  DE LA ESTANCIA MEDIA  DE LOS TURISTAS ALOJADOS EN ADEJE</c:v>
            </c:pt>
          </c:strCache>
        </c:strRef>
      </c:tx>
      <c:layout>
        <c:manualLayout>
          <c:xMode val="edge"/>
          <c:yMode val="edge"/>
          <c:x val="0.14671163575042662"/>
          <c:y val="2.518891687657497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407"/>
          <c:h val="0.48866558842882707"/>
        </c:manualLayout>
      </c:layout>
      <c:lineChart>
        <c:grouping val="standard"/>
        <c:ser>
          <c:idx val="2"/>
          <c:order val="0"/>
          <c:tx>
            <c:v>2006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9.59</c:v>
              </c:pt>
              <c:pt idx="1">
                <c:v>8.7800000000000011</c:v>
              </c:pt>
              <c:pt idx="2">
                <c:v>8.58</c:v>
              </c:pt>
              <c:pt idx="3">
                <c:v>8.08</c:v>
              </c:pt>
              <c:pt idx="4">
                <c:v>8.5400000000000009</c:v>
              </c:pt>
              <c:pt idx="5">
                <c:v>7.95</c:v>
              </c:pt>
              <c:pt idx="6">
                <c:v>9.09</c:v>
              </c:pt>
              <c:pt idx="7">
                <c:v>9.52</c:v>
              </c:pt>
              <c:pt idx="8">
                <c:v>8.0500000000000007</c:v>
              </c:pt>
              <c:pt idx="9">
                <c:v>7.96</c:v>
              </c:pt>
              <c:pt idx="10">
                <c:v>8.7000000000000011</c:v>
              </c:pt>
              <c:pt idx="11">
                <c:v>8.2000000000000011</c:v>
              </c:pt>
            </c:numLit>
          </c:val>
        </c:ser>
        <c:ser>
          <c:idx val="4"/>
          <c:order val="1"/>
          <c:tx>
            <c:v>2007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9.6</c:v>
              </c:pt>
              <c:pt idx="1">
                <c:v>8.51</c:v>
              </c:pt>
              <c:pt idx="2">
                <c:v>8.129999999999999</c:v>
              </c:pt>
              <c:pt idx="3">
                <c:v>8.06</c:v>
              </c:pt>
              <c:pt idx="4">
                <c:v>8.66</c:v>
              </c:pt>
              <c:pt idx="5">
                <c:v>7.6</c:v>
              </c:pt>
              <c:pt idx="6">
                <c:v>8.81</c:v>
              </c:pt>
              <c:pt idx="7">
                <c:v>8.82</c:v>
              </c:pt>
              <c:pt idx="8">
                <c:v>8.7299999999999986</c:v>
              </c:pt>
              <c:pt idx="9">
                <c:v>8.0500000000000007</c:v>
              </c:pt>
              <c:pt idx="10">
                <c:v>8.3500000000000014</c:v>
              </c:pt>
              <c:pt idx="11">
                <c:v>9.09</c:v>
              </c:pt>
            </c:numLit>
          </c:val>
        </c:ser>
        <c:ser>
          <c:idx val="5"/>
          <c:order val="2"/>
          <c:tx>
            <c:v>2008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9.8600000000000012</c:v>
              </c:pt>
              <c:pt idx="1">
                <c:v>8.3000000000000007</c:v>
              </c:pt>
              <c:pt idx="2">
                <c:v>8.2299999999999986</c:v>
              </c:pt>
              <c:pt idx="3">
                <c:v>8.5500000000000007</c:v>
              </c:pt>
              <c:pt idx="4">
                <c:v>7.8199999999999994</c:v>
              </c:pt>
              <c:pt idx="5">
                <c:v>8.31</c:v>
              </c:pt>
              <c:pt idx="6">
                <c:v>9.27</c:v>
              </c:pt>
              <c:pt idx="7">
                <c:v>8.51</c:v>
              </c:pt>
              <c:pt idx="8">
                <c:v>8.68</c:v>
              </c:pt>
              <c:pt idx="9">
                <c:v>8.02</c:v>
              </c:pt>
              <c:pt idx="10">
                <c:v>8.43</c:v>
              </c:pt>
              <c:pt idx="11">
                <c:v>8.65</c:v>
              </c:pt>
            </c:numLit>
          </c:val>
        </c:ser>
        <c:ser>
          <c:idx val="6"/>
          <c:order val="3"/>
          <c:tx>
            <c:v>2009</c:v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9.120000000000001</c:v>
              </c:pt>
              <c:pt idx="1">
                <c:v>8.2900000000000009</c:v>
              </c:pt>
              <c:pt idx="2">
                <c:v>8.57</c:v>
              </c:pt>
              <c:pt idx="3">
                <c:v>7.6993085221671436</c:v>
              </c:pt>
              <c:pt idx="4">
                <c:v>7.28</c:v>
              </c:pt>
              <c:pt idx="5">
                <c:v>7.9843228681819305</c:v>
              </c:pt>
              <c:pt idx="6">
                <c:v>8.07</c:v>
              </c:pt>
              <c:pt idx="7">
                <c:v>8.2000000000000011</c:v>
              </c:pt>
              <c:pt idx="8">
                <c:v>8.49</c:v>
              </c:pt>
              <c:pt idx="9">
                <c:v>7.5565637942184134</c:v>
              </c:pt>
              <c:pt idx="10">
                <c:v>8.7139572368169773</c:v>
              </c:pt>
              <c:pt idx="11">
                <c:v>8.4360997327235694</c:v>
              </c:pt>
            </c:numLit>
          </c:val>
        </c:ser>
        <c:ser>
          <c:idx val="7"/>
          <c:order val="4"/>
          <c:tx>
            <c:v>2010</c:v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5"/>
            <c:spPr>
              <a:solidFill>
                <a:srgbClr val="4F81BD"/>
              </a:solidFill>
              <a:ln>
                <a:solidFill>
                  <a:srgbClr val="4F81BD"/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8.84</c:v>
              </c:pt>
              <c:pt idx="1">
                <c:v>8.620000000000001</c:v>
              </c:pt>
              <c:pt idx="2">
                <c:v>8.1111744543180659</c:v>
              </c:pt>
              <c:pt idx="3">
                <c:v>6.7765354923983638</c:v>
              </c:pt>
              <c:pt idx="4">
                <c:v>7.1880258679887392</c:v>
              </c:pt>
              <c:pt idx="5">
                <c:v>7.7320728954126183</c:v>
              </c:pt>
              <c:pt idx="6">
                <c:v>7.9961988357786886</c:v>
              </c:pt>
              <c:pt idx="7">
                <c:v>8.4056728232190014</c:v>
              </c:pt>
            </c:numLit>
          </c:val>
        </c:ser>
        <c:dLbls>
          <c:showVal val="1"/>
        </c:dLbls>
        <c:marker val="1"/>
        <c:axId val="437535104"/>
        <c:axId val="437537408"/>
      </c:lineChart>
      <c:catAx>
        <c:axId val="4375351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293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37537408"/>
        <c:crosses val="autoZero"/>
        <c:auto val="1"/>
        <c:lblAlgn val="ctr"/>
        <c:lblOffset val="100"/>
        <c:tickLblSkip val="1"/>
        <c:tickMarkSkip val="1"/>
      </c:catAx>
      <c:valAx>
        <c:axId val="437537408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375351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8.7127599775154593E-2"/>
          <c:y val="0.15530941182687799"/>
          <c:w val="0.89999991147819214"/>
          <c:h val="5.428578977963330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44" r="0.75000000000000944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8553005769894638"/>
          <c:y val="7.8110989714802403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3.7383177570094649E-2"/>
          <c:y val="0.20975609756097949"/>
          <c:w val="0.93458086086700176"/>
          <c:h val="0.37560975609756098"/>
        </c:manualLayout>
      </c:layout>
      <c:barChart>
        <c:barDir val="col"/>
        <c:grouping val="clustered"/>
        <c:ser>
          <c:idx val="2"/>
          <c:order val="0"/>
          <c:tx>
            <c:strRef>
              <c:f>'Alojados por municipio'!$E$7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('Alojados por municipio'!$E$9:$E$11,'Alojados por municipio'!$E$13:$E$15,'Alojados por municipio'!$E$17:$E$19,'Alojados por municipio'!$E$21:$E$23,'Alojados por municipio'!$E$25:$E$27)</c:f>
              <c:numCache>
                <c:formatCode>#,##0_)</c:formatCode>
                <c:ptCount val="15"/>
                <c:pt idx="0">
                  <c:v>3231391</c:v>
                </c:pt>
                <c:pt idx="1">
                  <c:v>1961134</c:v>
                </c:pt>
                <c:pt idx="2">
                  <c:v>1270257</c:v>
                </c:pt>
                <c:pt idx="3">
                  <c:v>1143927</c:v>
                </c:pt>
                <c:pt idx="4">
                  <c:v>752704</c:v>
                </c:pt>
                <c:pt idx="5">
                  <c:v>391223</c:v>
                </c:pt>
                <c:pt idx="6">
                  <c:v>956809</c:v>
                </c:pt>
                <c:pt idx="7">
                  <c:v>437008</c:v>
                </c:pt>
                <c:pt idx="8">
                  <c:v>519801</c:v>
                </c:pt>
                <c:pt idx="9">
                  <c:v>487133</c:v>
                </c:pt>
                <c:pt idx="10">
                  <c:v>335645</c:v>
                </c:pt>
                <c:pt idx="11">
                  <c:v>151488</c:v>
                </c:pt>
                <c:pt idx="12">
                  <c:v>102605</c:v>
                </c:pt>
                <c:pt idx="13">
                  <c:v>102605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10"/>
        <c:overlap val="-10"/>
        <c:axId val="438012928"/>
        <c:axId val="438031488"/>
      </c:barChart>
      <c:catAx>
        <c:axId val="4380129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385851301297913E-3"/>
              <c:y val="0.908943089430894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38031488"/>
        <c:crosses val="autoZero"/>
        <c:auto val="1"/>
        <c:lblAlgn val="ctr"/>
        <c:lblOffset val="100"/>
        <c:tickLblSkip val="1"/>
        <c:tickMarkSkip val="1"/>
      </c:catAx>
      <c:valAx>
        <c:axId val="438031488"/>
        <c:scaling>
          <c:orientation val="minMax"/>
        </c:scaling>
        <c:delete val="1"/>
        <c:axPos val="l"/>
        <c:numFmt formatCode="#,##0_)" sourceLinked="1"/>
        <c:tickLblPos val="none"/>
        <c:crossAx val="438012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66" r="0.75000000000000966" t="1" header="0" footer="0"/>
    <c:pageSetup paperSize="9"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categoría'!$B$7:$G$7</c:f>
          <c:strCache>
            <c:ptCount val="1"/>
            <c:pt idx="0">
              <c:v>TURISMO ALOJADO EN ADEJE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2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087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categoría'!$C$8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categoría'!$B$10,'Alojados tipología y categoría'!$B$12:$B$16,'Alojados tipología y categoría'!$B$18)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categoría'!$C$10,'Alojados tipología y categoría'!$C$12:$C$16,'Alojados tipología y categoría'!$C$18)</c:f>
              <c:numCache>
                <c:formatCode>#,##0_)</c:formatCode>
                <c:ptCount val="7"/>
                <c:pt idx="0">
                  <c:v>1116098</c:v>
                </c:pt>
                <c:pt idx="1">
                  <c:v>708393</c:v>
                </c:pt>
                <c:pt idx="2">
                  <c:v>96778</c:v>
                </c:pt>
                <c:pt idx="3">
                  <c:v>473827</c:v>
                </c:pt>
                <c:pt idx="4">
                  <c:v>126727</c:v>
                </c:pt>
                <c:pt idx="5">
                  <c:v>11061</c:v>
                </c:pt>
                <c:pt idx="6">
                  <c:v>407705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categoría'!$E$8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categoría'!$B$10,'Alojados tipología y categoría'!$B$12:$B$16,'Alojados tipología y categoría'!$B$18)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categoría'!$E$10,'Alojados tipología y categoría'!$E$12:$E$16,'Alojados tipología y categoría'!$E$18)</c:f>
              <c:numCache>
                <c:formatCode>#,##0_)</c:formatCode>
                <c:ptCount val="7"/>
                <c:pt idx="0">
                  <c:v>1143927</c:v>
                </c:pt>
                <c:pt idx="1">
                  <c:v>752704</c:v>
                </c:pt>
                <c:pt idx="2">
                  <c:v>108595</c:v>
                </c:pt>
                <c:pt idx="3">
                  <c:v>515799</c:v>
                </c:pt>
                <c:pt idx="4">
                  <c:v>116801</c:v>
                </c:pt>
                <c:pt idx="5">
                  <c:v>11509</c:v>
                </c:pt>
                <c:pt idx="6">
                  <c:v>391223</c:v>
                </c:pt>
              </c:numCache>
            </c:numRef>
          </c:val>
        </c:ser>
        <c:dLbls>
          <c:showVal val="1"/>
        </c:dLbls>
        <c:gapWidth val="30"/>
        <c:overlap val="-10"/>
        <c:axId val="419936128"/>
        <c:axId val="419938304"/>
      </c:barChart>
      <c:lineChart>
        <c:grouping val="standard"/>
        <c:ser>
          <c:idx val="1"/>
          <c:order val="2"/>
          <c:tx>
            <c:strRef>
              <c:f>'Alojados tipología y categoría'!$G$8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43086188550755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0.2024050943735983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0.1301159479417404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72E-2"/>
                  <c:y val="-6.6971696105554368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5901936676803E-2"/>
                  <c:y val="-0.2393400514054921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8508999911056E-2"/>
                  <c:y val="3.5680914106111045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00887130667E-2"/>
                  <c:y val="-0.2623471442369080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73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('Alojados tipología y categoría'!$B$10,'Alojados tipología y categoría'!$B$12:$B$16)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('Alojados tipología y categoría'!$G$10,'Alojados tipología y categoría'!$G$12:$G$16,'Alojados tipología y categoría'!$G$18)</c:f>
              <c:numCache>
                <c:formatCode>0.0%</c:formatCode>
                <c:ptCount val="7"/>
                <c:pt idx="0">
                  <c:v>2.4934190366795748E-2</c:v>
                </c:pt>
                <c:pt idx="1">
                  <c:v>6.2551436843672939E-2</c:v>
                </c:pt>
                <c:pt idx="2">
                  <c:v>0.12210419723490876</c:v>
                </c:pt>
                <c:pt idx="3">
                  <c:v>8.8580853349429223E-2</c:v>
                </c:pt>
                <c:pt idx="4">
                  <c:v>-7.8325850055631391E-2</c:v>
                </c:pt>
                <c:pt idx="5">
                  <c:v>4.050266702829762E-2</c:v>
                </c:pt>
                <c:pt idx="6">
                  <c:v>-4.04262886155431E-2</c:v>
                </c:pt>
              </c:numCache>
            </c:numRef>
          </c:val>
        </c:ser>
        <c:dLbls>
          <c:showVal val="1"/>
        </c:dLbls>
        <c:marker val="1"/>
        <c:axId val="419939840"/>
        <c:axId val="419941376"/>
      </c:lineChart>
      <c:catAx>
        <c:axId val="4199361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3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19938304"/>
        <c:crosses val="autoZero"/>
        <c:auto val="1"/>
        <c:lblAlgn val="ctr"/>
        <c:lblOffset val="100"/>
        <c:tickLblSkip val="1"/>
        <c:tickMarkSkip val="1"/>
      </c:catAx>
      <c:valAx>
        <c:axId val="41993830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419936128"/>
        <c:crosses val="autoZero"/>
        <c:crossBetween val="between"/>
      </c:valAx>
      <c:catAx>
        <c:axId val="419939840"/>
        <c:scaling>
          <c:orientation val="minMax"/>
        </c:scaling>
        <c:delete val="1"/>
        <c:axPos val="b"/>
        <c:tickLblPos val="none"/>
        <c:crossAx val="419941376"/>
        <c:crosses val="autoZero"/>
        <c:auto val="1"/>
        <c:lblAlgn val="ctr"/>
        <c:lblOffset val="100"/>
      </c:catAx>
      <c:valAx>
        <c:axId val="41994137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4199398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36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44" r="0.75000000000000944" t="1" header="0" footer="0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categoría'!$I$7:$N$7</c:f>
          <c:strCache>
            <c:ptCount val="1"/>
            <c:pt idx="0">
              <c:v>TURISMO ALOJADO EN ARONA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38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04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categoría'!$J$8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categoría'!$I$10,'Alojados tipología y categoría'!$I$12:$I$16,'Alojados tipología y categoría'!$I$18)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categoría'!$J$10,'Alojados tipología y categoría'!$J$12:$J$16,'Alojados tipología y categoría'!$J$18)</c:f>
              <c:numCache>
                <c:formatCode>#,##0_)</c:formatCode>
                <c:ptCount val="7"/>
                <c:pt idx="0">
                  <c:v>943283</c:v>
                </c:pt>
                <c:pt idx="1">
                  <c:v>401702</c:v>
                </c:pt>
                <c:pt idx="2">
                  <c:v>47440</c:v>
                </c:pt>
                <c:pt idx="3">
                  <c:v>223750</c:v>
                </c:pt>
                <c:pt idx="4">
                  <c:v>121883</c:v>
                </c:pt>
                <c:pt idx="5">
                  <c:v>8629</c:v>
                </c:pt>
                <c:pt idx="6">
                  <c:v>541581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categoría'!$L$8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categoría'!$I$10,'Alojados tipología y categoría'!$I$12:$I$16,'Alojados tipología y categoría'!$I$18)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categoría'!$L$10,'Alojados tipología y categoría'!$L$12:$L$16,'Alojados tipología y categoría'!$L$18)</c:f>
              <c:numCache>
                <c:formatCode>#,##0_)</c:formatCode>
                <c:ptCount val="7"/>
                <c:pt idx="0">
                  <c:v>956809</c:v>
                </c:pt>
                <c:pt idx="1">
                  <c:v>437008</c:v>
                </c:pt>
                <c:pt idx="2">
                  <c:v>51385</c:v>
                </c:pt>
                <c:pt idx="3">
                  <c:v>252986</c:v>
                </c:pt>
                <c:pt idx="4">
                  <c:v>123391</c:v>
                </c:pt>
                <c:pt idx="5">
                  <c:v>9246</c:v>
                </c:pt>
                <c:pt idx="6">
                  <c:v>519801</c:v>
                </c:pt>
              </c:numCache>
            </c:numRef>
          </c:val>
        </c:ser>
        <c:dLbls>
          <c:showVal val="1"/>
        </c:dLbls>
        <c:gapWidth val="30"/>
        <c:overlap val="-10"/>
        <c:axId val="514090880"/>
        <c:axId val="515201664"/>
      </c:barChart>
      <c:lineChart>
        <c:grouping val="standard"/>
        <c:ser>
          <c:idx val="1"/>
          <c:order val="2"/>
          <c:tx>
            <c:strRef>
              <c:f>'Alojados tipología y categoría'!$N$8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4308618855075552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00545995032E-2"/>
                  <c:y val="-7.7664969633473566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1956098822536E-2"/>
                  <c:y val="0.1010097074664003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6.005135513212756E-2"/>
                  <c:y val="8.6874457740599473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3989568047273048E-2"/>
                  <c:y val="-0.1270738454990423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430374132975094E-2"/>
                  <c:y val="9.8050976476173321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871698835558645E-2"/>
                  <c:y val="-0.3954032772930410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84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('Alojados tipología y categoría'!$B$10,'Alojados tipología y categoría'!$B$12:$B$16)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('Alojados tipología y categoría'!$N$10,'Alojados tipología y categoría'!$N$12:$N$16,'Alojados tipología y categoría'!$N$18)</c:f>
              <c:numCache>
                <c:formatCode>0.0%</c:formatCode>
                <c:ptCount val="7"/>
                <c:pt idx="0">
                  <c:v>1.4339281000505681E-2</c:v>
                </c:pt>
                <c:pt idx="1">
                  <c:v>8.7891023694181253E-2</c:v>
                </c:pt>
                <c:pt idx="2">
                  <c:v>8.3157672849915681E-2</c:v>
                </c:pt>
                <c:pt idx="3">
                  <c:v>0.13066368715083798</c:v>
                </c:pt>
                <c:pt idx="4">
                  <c:v>1.2372521188352765E-2</c:v>
                </c:pt>
                <c:pt idx="5">
                  <c:v>7.1503071039517904E-2</c:v>
                </c:pt>
                <c:pt idx="6">
                  <c:v>-4.0215591019625872E-2</c:v>
                </c:pt>
              </c:numCache>
            </c:numRef>
          </c:val>
        </c:ser>
        <c:dLbls>
          <c:showVal val="1"/>
        </c:dLbls>
        <c:marker val="1"/>
        <c:axId val="515362816"/>
        <c:axId val="551291136"/>
      </c:lineChart>
      <c:catAx>
        <c:axId val="5140908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6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5201664"/>
        <c:crosses val="autoZero"/>
        <c:auto val="1"/>
        <c:lblAlgn val="ctr"/>
        <c:lblOffset val="100"/>
        <c:tickLblSkip val="1"/>
        <c:tickMarkSkip val="1"/>
      </c:catAx>
      <c:valAx>
        <c:axId val="51520166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514090880"/>
        <c:crosses val="autoZero"/>
        <c:crossBetween val="between"/>
      </c:valAx>
      <c:catAx>
        <c:axId val="515362816"/>
        <c:scaling>
          <c:orientation val="minMax"/>
        </c:scaling>
        <c:delete val="1"/>
        <c:axPos val="b"/>
        <c:tickLblPos val="none"/>
        <c:crossAx val="551291136"/>
        <c:crosses val="autoZero"/>
        <c:auto val="1"/>
        <c:lblAlgn val="ctr"/>
        <c:lblOffset val="100"/>
      </c:catAx>
      <c:valAx>
        <c:axId val="55129113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5153628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58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66" r="0.75000000000000966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categoría'!$B$21:$G$21</c:f>
          <c:strCache>
            <c:ptCount val="1"/>
            <c:pt idx="0">
              <c:v>TURISMO ALOJADO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38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04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categoría'!$C$22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categoría'!$B$24,'Alojados tipología y categoría'!$B$26:$B$29)</c:f>
              <c:strCache>
                <c:ptCount val="5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('Alojados tipología y categoría'!$C$24,'Alojados tipología y categoría'!$C$26:$C$29,'Alojados tipología y categoría'!$C$31)</c:f>
              <c:numCache>
                <c:formatCode>#,##0_)</c:formatCode>
                <c:ptCount val="6"/>
                <c:pt idx="0">
                  <c:v>530769</c:v>
                </c:pt>
                <c:pt idx="1">
                  <c:v>351307</c:v>
                </c:pt>
                <c:pt idx="2">
                  <c:v>285476</c:v>
                </c:pt>
                <c:pt idx="3">
                  <c:v>59643</c:v>
                </c:pt>
                <c:pt idx="4">
                  <c:v>6188</c:v>
                </c:pt>
                <c:pt idx="5">
                  <c:v>179462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categoría'!$E$22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categoría'!$B$24,'Alojados tipología y categoría'!$B$26:$B$29)</c:f>
              <c:strCache>
                <c:ptCount val="5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('Alojados tipología y categoría'!$E$24,'Alojados tipología y categoría'!$E$26:$E$29,'Alojados tipología y categoría'!$E$31)</c:f>
              <c:numCache>
                <c:formatCode>#,##0_)</c:formatCode>
                <c:ptCount val="6"/>
                <c:pt idx="0">
                  <c:v>487133</c:v>
                </c:pt>
                <c:pt idx="1">
                  <c:v>335645</c:v>
                </c:pt>
                <c:pt idx="2">
                  <c:v>279815</c:v>
                </c:pt>
                <c:pt idx="3">
                  <c:v>49292</c:v>
                </c:pt>
                <c:pt idx="4">
                  <c:v>6538</c:v>
                </c:pt>
                <c:pt idx="5">
                  <c:v>151488</c:v>
                </c:pt>
              </c:numCache>
            </c:numRef>
          </c:val>
        </c:ser>
        <c:dLbls>
          <c:showVal val="1"/>
        </c:dLbls>
        <c:gapWidth val="30"/>
        <c:overlap val="-10"/>
        <c:axId val="513344640"/>
        <c:axId val="513346944"/>
      </c:barChart>
      <c:lineChart>
        <c:grouping val="standard"/>
        <c:ser>
          <c:idx val="1"/>
          <c:order val="2"/>
          <c:tx>
            <c:strRef>
              <c:f>'Alojados tipología y categoría'!$G$22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60436889061E-2"/>
                  <c:y val="-0.4558099104555797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5255268914913926E-2"/>
                  <c:y val="-0.2772491692176731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1956098822536E-2"/>
                  <c:y val="-0.1858922520339843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5674986763208666E-2"/>
                  <c:y val="-0.2291338582677166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801383862813605E-2"/>
                  <c:y val="0.1889344705092736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806742501893988E-2"/>
                  <c:y val="-0.3260654476402508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00887130695E-2"/>
                  <c:y val="-0.2623471442369080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84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('Alojados tipología y categoría'!$B$24,'Alojados tipología y categoría'!$B$26:$B$29)</c:f>
              <c:strCache>
                <c:ptCount val="5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('Alojados tipología y categoría'!$G$24,'Alojados tipología y categoría'!$G$26:$G$29,'Alojados tipología y categoría'!$G$31)</c:f>
              <c:numCache>
                <c:formatCode>0.0%</c:formatCode>
                <c:ptCount val="6"/>
                <c:pt idx="0">
                  <c:v>-8.221278936787943E-2</c:v>
                </c:pt>
                <c:pt idx="1">
                  <c:v>-4.4582089169871365E-2</c:v>
                </c:pt>
                <c:pt idx="2">
                  <c:v>-1.9830038251902087E-2</c:v>
                </c:pt>
                <c:pt idx="3">
                  <c:v>-0.17354928491189242</c:v>
                </c:pt>
                <c:pt idx="4">
                  <c:v>5.6561085972850679E-2</c:v>
                </c:pt>
                <c:pt idx="5">
                  <c:v>-0.15587701017485595</c:v>
                </c:pt>
              </c:numCache>
            </c:numRef>
          </c:val>
        </c:ser>
        <c:dLbls>
          <c:showVal val="1"/>
        </c:dLbls>
        <c:marker val="1"/>
        <c:axId val="513368448"/>
        <c:axId val="513389696"/>
      </c:lineChart>
      <c:catAx>
        <c:axId val="5133446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6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3346944"/>
        <c:crosses val="autoZero"/>
        <c:auto val="1"/>
        <c:lblAlgn val="ctr"/>
        <c:lblOffset val="100"/>
        <c:tickLblSkip val="1"/>
        <c:tickMarkSkip val="1"/>
      </c:catAx>
      <c:valAx>
        <c:axId val="51334694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513344640"/>
        <c:crosses val="autoZero"/>
        <c:crossBetween val="between"/>
      </c:valAx>
      <c:catAx>
        <c:axId val="513368448"/>
        <c:scaling>
          <c:orientation val="minMax"/>
        </c:scaling>
        <c:delete val="1"/>
        <c:axPos val="b"/>
        <c:tickLblPos val="none"/>
        <c:crossAx val="513389696"/>
        <c:crosses val="autoZero"/>
        <c:auto val="1"/>
        <c:lblAlgn val="ctr"/>
        <c:lblOffset val="100"/>
      </c:catAx>
      <c:valAx>
        <c:axId val="51338969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513368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58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66" r="0.75000000000000966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'!$C$21:$J$21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936683997689197"/>
          <c:y val="0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19"/>
          <c:y val="0.25962782429974751"/>
          <c:w val="0.83325053642039293"/>
          <c:h val="0.47650548004266791"/>
        </c:manualLayout>
      </c:layout>
      <c:lineChart>
        <c:grouping val="standard"/>
        <c:ser>
          <c:idx val="0"/>
          <c:order val="0"/>
          <c:tx>
            <c:strRef>
              <c:f>'tablas Zonas mensual '!$D$22</c:f>
              <c:strCache>
                <c:ptCount val="1"/>
                <c:pt idx="0">
                  <c:v>2007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'tablas Zonas mensual '!$C$23:$C$34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'!$D$23:$D$34</c:f>
              <c:numCache>
                <c:formatCode>#,##0</c:formatCode>
                <c:ptCount val="12"/>
                <c:pt idx="0">
                  <c:v>312483</c:v>
                </c:pt>
                <c:pt idx="1">
                  <c:v>326346</c:v>
                </c:pt>
                <c:pt idx="2">
                  <c:v>373327</c:v>
                </c:pt>
                <c:pt idx="3">
                  <c:v>326903</c:v>
                </c:pt>
                <c:pt idx="4">
                  <c:v>252407</c:v>
                </c:pt>
                <c:pt idx="5">
                  <c:v>303628</c:v>
                </c:pt>
                <c:pt idx="6">
                  <c:v>338528</c:v>
                </c:pt>
                <c:pt idx="7">
                  <c:v>388074</c:v>
                </c:pt>
                <c:pt idx="8">
                  <c:v>301595</c:v>
                </c:pt>
                <c:pt idx="9">
                  <c:v>357908</c:v>
                </c:pt>
                <c:pt idx="10">
                  <c:v>350364</c:v>
                </c:pt>
                <c:pt idx="11">
                  <c:v>328380</c:v>
                </c:pt>
              </c:numCache>
            </c:numRef>
          </c:val>
        </c:ser>
        <c:ser>
          <c:idx val="1"/>
          <c:order val="1"/>
          <c:tx>
            <c:strRef>
              <c:f>'tablas Zonas mensual '!$E$22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'!$C$23:$C$34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'!$E$23:$E$34</c:f>
              <c:numCache>
                <c:formatCode>#,##0</c:formatCode>
                <c:ptCount val="12"/>
                <c:pt idx="0">
                  <c:v>314867</c:v>
                </c:pt>
                <c:pt idx="1">
                  <c:v>358356</c:v>
                </c:pt>
                <c:pt idx="2">
                  <c:v>387247</c:v>
                </c:pt>
                <c:pt idx="3">
                  <c:v>317058</c:v>
                </c:pt>
                <c:pt idx="4">
                  <c:v>308072</c:v>
                </c:pt>
                <c:pt idx="5">
                  <c:v>303175</c:v>
                </c:pt>
                <c:pt idx="6">
                  <c:v>350643</c:v>
                </c:pt>
                <c:pt idx="7">
                  <c:v>397222</c:v>
                </c:pt>
                <c:pt idx="8">
                  <c:v>293148</c:v>
                </c:pt>
                <c:pt idx="9">
                  <c:v>343893</c:v>
                </c:pt>
                <c:pt idx="10">
                  <c:v>331700</c:v>
                </c:pt>
                <c:pt idx="11">
                  <c:v>311635</c:v>
                </c:pt>
              </c:numCache>
            </c:numRef>
          </c:val>
        </c:ser>
        <c:ser>
          <c:idx val="2"/>
          <c:order val="2"/>
          <c:tx>
            <c:strRef>
              <c:f>'tablas Zonas mensual '!$F$22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'!$C$23:$C$34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'!$F$23:$F$34</c:f>
              <c:numCache>
                <c:formatCode>#,##0</c:formatCode>
                <c:ptCount val="12"/>
                <c:pt idx="0">
                  <c:v>299462</c:v>
                </c:pt>
                <c:pt idx="1">
                  <c:v>300505</c:v>
                </c:pt>
                <c:pt idx="2">
                  <c:v>317148</c:v>
                </c:pt>
                <c:pt idx="3">
                  <c:v>323645</c:v>
                </c:pt>
                <c:pt idx="4">
                  <c:v>270689</c:v>
                </c:pt>
                <c:pt idx="5">
                  <c:v>266838</c:v>
                </c:pt>
                <c:pt idx="6">
                  <c:v>339918</c:v>
                </c:pt>
                <c:pt idx="7">
                  <c:v>362794</c:v>
                </c:pt>
                <c:pt idx="8">
                  <c:v>278508</c:v>
                </c:pt>
                <c:pt idx="9">
                  <c:v>323899</c:v>
                </c:pt>
                <c:pt idx="10">
                  <c:v>287253</c:v>
                </c:pt>
                <c:pt idx="11">
                  <c:v>293565</c:v>
                </c:pt>
              </c:numCache>
            </c:numRef>
          </c:val>
        </c:ser>
        <c:ser>
          <c:idx val="3"/>
          <c:order val="3"/>
          <c:tx>
            <c:strRef>
              <c:f>'tablas Zonas mensual '!$G$22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F81BD"/>
                </a:solidFill>
              </a:ln>
            </c:spPr>
          </c:marker>
          <c:cat>
            <c:strRef>
              <c:f>'tablas Zonas mensual '!$C$23:$C$34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'!$G$23:$G$28,'tablas Zonas mensual '!$G$29,'tablas Zonas mensual '!$G$30)</c:f>
              <c:numCache>
                <c:formatCode>#,##0</c:formatCode>
                <c:ptCount val="8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</c:numCache>
            </c:numRef>
          </c:val>
        </c:ser>
        <c:marker val="1"/>
        <c:axId val="422920192"/>
        <c:axId val="422922112"/>
      </c:lineChart>
      <c:catAx>
        <c:axId val="42292019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422922112"/>
        <c:crosses val="autoZero"/>
        <c:auto val="1"/>
        <c:lblAlgn val="ctr"/>
        <c:lblOffset val="100"/>
      </c:catAx>
      <c:valAx>
        <c:axId val="4229221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422920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802"/>
          <c:y val="0.16367086189697985"/>
          <c:w val="0.47740773522508873"/>
          <c:h val="6.3562948740286035E-2"/>
        </c:manualLayout>
      </c:layout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categoría'!$I$21:$N$21</c:f>
          <c:strCache>
            <c:ptCount val="1"/>
            <c:pt idx="0">
              <c:v>TURISMO ALOJADO EN SANTA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5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1939070505999637"/>
          <c:w val="0.90468819022231306"/>
          <c:h val="0.4220727814428602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categoría'!$J$22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categoría'!$I$24,'Alojados tipología y categoría'!$I$26:$I$30)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tipología y categoría'!$J$24,'Alojados tipología y categoría'!$J$26:$J$30)</c:f>
              <c:numCache>
                <c:formatCode>#,##0_)</c:formatCode>
                <c:ptCount val="6"/>
                <c:pt idx="0">
                  <c:v>103365</c:v>
                </c:pt>
                <c:pt idx="1">
                  <c:v>103365</c:v>
                </c:pt>
                <c:pt idx="2">
                  <c:v>34569</c:v>
                </c:pt>
                <c:pt idx="3">
                  <c:v>28806</c:v>
                </c:pt>
                <c:pt idx="4">
                  <c:v>32508</c:v>
                </c:pt>
                <c:pt idx="5">
                  <c:v>7482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categoría'!$L$22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categoría'!$I$24,'Alojados tipología y categoría'!$I$26:$I$30)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tipología y categoría'!$L$24,'Alojados tipología y categoría'!$L$26:$L$30)</c:f>
              <c:numCache>
                <c:formatCode>#,##0_)</c:formatCode>
                <c:ptCount val="6"/>
                <c:pt idx="0">
                  <c:v>102605</c:v>
                </c:pt>
                <c:pt idx="1">
                  <c:v>102605</c:v>
                </c:pt>
                <c:pt idx="2">
                  <c:v>34131</c:v>
                </c:pt>
                <c:pt idx="3">
                  <c:v>30355</c:v>
                </c:pt>
                <c:pt idx="4">
                  <c:v>32766</c:v>
                </c:pt>
                <c:pt idx="5">
                  <c:v>5353</c:v>
                </c:pt>
              </c:numCache>
            </c:numRef>
          </c:val>
        </c:ser>
        <c:dLbls>
          <c:showVal val="1"/>
        </c:dLbls>
        <c:gapWidth val="30"/>
        <c:overlap val="-10"/>
        <c:axId val="514575744"/>
        <c:axId val="514700416"/>
      </c:barChart>
      <c:lineChart>
        <c:grouping val="standard"/>
        <c:ser>
          <c:idx val="1"/>
          <c:order val="2"/>
          <c:tx>
            <c:strRef>
              <c:f>'Alojados tipología y categoría'!$N$22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97844621348512E-2"/>
                  <c:y val="-0.2770157316614009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5255268914913926E-2"/>
                  <c:y val="-0.2772491692176733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1956098822536E-2"/>
                  <c:y val="-2.7888421431728518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5674986763208666E-2"/>
                  <c:y val="7.02424411085828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25015493894711E-2"/>
                  <c:y val="1.014029171509486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9371295055272326E-2"/>
                  <c:y val="-0.1597452813200844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00887130715E-2"/>
                  <c:y val="-0.2623471442369080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96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('Alojados tipología y categoría'!$I$24,'Alojados tipología y categoría'!$I$26:$I$30)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tipología y categoría'!$N$24,'Alojados tipología y categoría'!$N$26:$N$30)</c:f>
              <c:numCache>
                <c:formatCode>0.0%</c:formatCode>
                <c:ptCount val="6"/>
                <c:pt idx="0">
                  <c:v>-7.3525854979925509E-3</c:v>
                </c:pt>
                <c:pt idx="1">
                  <c:v>-7.3525854979925509E-3</c:v>
                </c:pt>
                <c:pt idx="2">
                  <c:v>-1.2670311550811421E-2</c:v>
                </c:pt>
                <c:pt idx="3">
                  <c:v>5.3773519405679371E-2</c:v>
                </c:pt>
                <c:pt idx="4">
                  <c:v>7.9365079365079361E-3</c:v>
                </c:pt>
                <c:pt idx="5">
                  <c:v>-0.28454958567228011</c:v>
                </c:pt>
              </c:numCache>
            </c:numRef>
          </c:val>
        </c:ser>
        <c:dLbls>
          <c:showVal val="1"/>
        </c:dLbls>
        <c:marker val="1"/>
        <c:axId val="514701952"/>
        <c:axId val="514589056"/>
      </c:lineChart>
      <c:catAx>
        <c:axId val="5145757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4700416"/>
        <c:crosses val="autoZero"/>
        <c:auto val="1"/>
        <c:lblAlgn val="ctr"/>
        <c:lblOffset val="100"/>
        <c:tickLblSkip val="1"/>
        <c:tickMarkSkip val="1"/>
      </c:catAx>
      <c:valAx>
        <c:axId val="51470041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514575744"/>
        <c:crosses val="autoZero"/>
        <c:crossBetween val="between"/>
      </c:valAx>
      <c:catAx>
        <c:axId val="514701952"/>
        <c:scaling>
          <c:orientation val="minMax"/>
        </c:scaling>
        <c:delete val="1"/>
        <c:axPos val="b"/>
        <c:tickLblPos val="none"/>
        <c:crossAx val="514589056"/>
        <c:crosses val="autoZero"/>
        <c:auto val="1"/>
        <c:lblAlgn val="ctr"/>
        <c:lblOffset val="100"/>
      </c:catAx>
      <c:valAx>
        <c:axId val="51458905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5147019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670329549153076"/>
          <c:y val="0.12565292124347244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88" r="0.75000000000000988" t="1" header="0" footer="0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categoría'!$B$36</c:f>
          <c:strCache>
            <c:ptCount val="1"/>
            <c:pt idx="0">
              <c:v>TURISMO ALOJADO EN TENERIFE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5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26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categoría'!$C$38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categoría'!$B$40,'Alojados tipología y categoría'!$B$42:$B$47,'Alojados tipología y categoría'!$B$49)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categoría'!$C$40,'Alojados tipología y categoría'!$C$42:$C$47,'Alojados tipología y categoría'!$C$49)</c:f>
              <c:numCache>
                <c:formatCode>#,##0_)</c:formatCode>
                <c:ptCount val="8"/>
                <c:pt idx="0">
                  <c:v>3196378</c:v>
                </c:pt>
                <c:pt idx="1">
                  <c:v>1876046</c:v>
                </c:pt>
                <c:pt idx="2">
                  <c:v>238772</c:v>
                </c:pt>
                <c:pt idx="3">
                  <c:v>1137524</c:v>
                </c:pt>
                <c:pt idx="4">
                  <c:v>409261</c:v>
                </c:pt>
                <c:pt idx="5">
                  <c:v>65270</c:v>
                </c:pt>
                <c:pt idx="6">
                  <c:v>25219</c:v>
                </c:pt>
                <c:pt idx="7">
                  <c:v>1320332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categoría'!$E$38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categoría'!$B$40,'Alojados tipología y categoría'!$B$42:$B$47,'Alojados tipología y categoría'!$B$49)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categoría'!$E$40,'Alojados tipología y categoría'!$E$42:$E$47,'Alojados tipología y categoría'!$E$49)</c:f>
              <c:numCache>
                <c:formatCode>#,##0_)</c:formatCode>
                <c:ptCount val="8"/>
                <c:pt idx="0">
                  <c:v>3231391</c:v>
                </c:pt>
                <c:pt idx="1">
                  <c:v>1961134</c:v>
                </c:pt>
                <c:pt idx="2">
                  <c:v>251926</c:v>
                </c:pt>
                <c:pt idx="3">
                  <c:v>1222330</c:v>
                </c:pt>
                <c:pt idx="4">
                  <c:v>398950</c:v>
                </c:pt>
                <c:pt idx="5">
                  <c:v>65688</c:v>
                </c:pt>
                <c:pt idx="6">
                  <c:v>22240</c:v>
                </c:pt>
                <c:pt idx="7">
                  <c:v>1270257</c:v>
                </c:pt>
              </c:numCache>
            </c:numRef>
          </c:val>
        </c:ser>
        <c:dLbls>
          <c:showVal val="1"/>
        </c:dLbls>
        <c:gapWidth val="30"/>
        <c:overlap val="-10"/>
        <c:axId val="515055616"/>
        <c:axId val="515057536"/>
      </c:barChart>
      <c:lineChart>
        <c:grouping val="standard"/>
        <c:ser>
          <c:idx val="1"/>
          <c:order val="2"/>
          <c:tx>
            <c:strRef>
              <c:f>'Alojados tipología y categoría'!$G$38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60436889061E-2"/>
                  <c:y val="-0.3934398480855173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5255268914913926E-2"/>
                  <c:y val="-0.1732990652675691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7403545444192E-2"/>
                  <c:y val="9.2694026552294195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298618394289772E-2"/>
                  <c:y val="-3.3707662841521109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3989568047273048E-2"/>
                  <c:y val="-6.0545778970975822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430374132975094E-2"/>
                  <c:y val="6.4786943212140069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9436251388936989E-2"/>
                  <c:y val="-0.1750290569188206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8249288969363528E-2"/>
                  <c:y val="-0.26109221274575606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('Alojados tipología y categoría'!$B$40,'Alojados tipología y categoría'!$B$42:$B$47)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</c:strCache>
            </c:strRef>
          </c:cat>
          <c:val>
            <c:numRef>
              <c:f>('Alojados tipología y categoría'!$G$40,'Alojados tipología y categoría'!$G$42:$G$47,'Alojados tipología y categoría'!$G$49)</c:f>
              <c:numCache>
                <c:formatCode>0.0%</c:formatCode>
                <c:ptCount val="8"/>
                <c:pt idx="0">
                  <c:v>1.0953961014623426E-2</c:v>
                </c:pt>
                <c:pt idx="1">
                  <c:v>4.5354964643724127E-2</c:v>
                </c:pt>
                <c:pt idx="2">
                  <c:v>5.5090211582597526E-2</c:v>
                </c:pt>
                <c:pt idx="3">
                  <c:v>7.4553152285138591E-2</c:v>
                </c:pt>
                <c:pt idx="4">
                  <c:v>-2.519419148171953E-2</c:v>
                </c:pt>
                <c:pt idx="5">
                  <c:v>6.4041673050405645E-3</c:v>
                </c:pt>
                <c:pt idx="6">
                  <c:v>-0.11812522304611606</c:v>
                </c:pt>
                <c:pt idx="7">
                  <c:v>-3.7926067080098047E-2</c:v>
                </c:pt>
              </c:numCache>
            </c:numRef>
          </c:val>
        </c:ser>
        <c:dLbls>
          <c:showVal val="1"/>
        </c:dLbls>
        <c:marker val="1"/>
        <c:axId val="515059072"/>
        <c:axId val="515064960"/>
      </c:lineChart>
      <c:catAx>
        <c:axId val="5150556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5057536"/>
        <c:crosses val="autoZero"/>
        <c:auto val="1"/>
        <c:lblAlgn val="ctr"/>
        <c:lblOffset val="100"/>
        <c:tickLblSkip val="1"/>
        <c:tickMarkSkip val="1"/>
      </c:catAx>
      <c:valAx>
        <c:axId val="51505753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515055616"/>
        <c:crosses val="autoZero"/>
        <c:crossBetween val="between"/>
      </c:valAx>
      <c:catAx>
        <c:axId val="515059072"/>
        <c:scaling>
          <c:orientation val="minMax"/>
        </c:scaling>
        <c:delete val="1"/>
        <c:axPos val="b"/>
        <c:tickLblPos val="none"/>
        <c:crossAx val="515064960"/>
        <c:crosses val="autoZero"/>
        <c:auto val="1"/>
        <c:lblAlgn val="ctr"/>
        <c:lblOffset val="100"/>
      </c:catAx>
      <c:valAx>
        <c:axId val="51506496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5150590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451511130707133"/>
          <c:y val="0.1381269337174849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88" r="0.75000000000000988" t="1" header="0" footer="0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8553005769894638"/>
          <c:y val="7.8110989714802403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3.7383177570094628E-2"/>
          <c:y val="0.20975609756097943"/>
          <c:w val="0.93458086086700198"/>
          <c:h val="0.37560975609756098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munic y tipologí'!$E$7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prstClr val="white">
                      <a:lumMod val="50000"/>
                    </a:prstClr>
                  </a:gs>
                  <a:gs pos="50000">
                    <a:prstClr val="white">
                      <a:lumMod val="95000"/>
                    </a:prstClr>
                  </a:gs>
                  <a:gs pos="100000">
                    <a:schemeClr val="bg1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prstClr val="white">
                      <a:lumMod val="50000"/>
                    </a:prstClr>
                  </a:gs>
                  <a:gs pos="50000">
                    <a:prstClr val="white">
                      <a:lumMod val="95000"/>
                    </a:prstClr>
                  </a:gs>
                  <a:gs pos="100000">
                    <a:prstClr val="white">
                      <a:lumMod val="50000"/>
                    </a:prst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prstClr val="white">
                      <a:lumMod val="50000"/>
                    </a:prstClr>
                  </a:gs>
                  <a:gs pos="50000">
                    <a:prstClr val="white">
                      <a:lumMod val="95000"/>
                    </a:prstClr>
                  </a:gs>
                  <a:gs pos="100000">
                    <a:prstClr val="white">
                      <a:lumMod val="50000"/>
                    </a:prst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('Pernoctaciones munic y tipologí'!$E$9:$E$11,'Pernoctaciones munic y tipologí'!$E$13:$E$15,'Pernoctaciones munic y tipologí'!$E$17:$E$19,'Pernoctaciones munic y tipologí'!$E$21:$E$23,'Pernoctaciones munic y tipologí'!$E$25:$E$27)</c:f>
              <c:numCache>
                <c:formatCode>#,##0_)</c:formatCode>
                <c:ptCount val="15"/>
                <c:pt idx="0">
                  <c:v>24137203</c:v>
                </c:pt>
                <c:pt idx="1">
                  <c:v>13716472</c:v>
                </c:pt>
                <c:pt idx="2">
                  <c:v>10420731</c:v>
                </c:pt>
                <c:pt idx="3">
                  <c:v>9087590</c:v>
                </c:pt>
                <c:pt idx="4">
                  <c:v>5728825</c:v>
                </c:pt>
                <c:pt idx="5">
                  <c:v>3358765</c:v>
                </c:pt>
                <c:pt idx="6">
                  <c:v>7641350</c:v>
                </c:pt>
                <c:pt idx="7">
                  <c:v>3390064</c:v>
                </c:pt>
                <c:pt idx="8">
                  <c:v>4251286</c:v>
                </c:pt>
                <c:pt idx="9">
                  <c:v>3537074</c:v>
                </c:pt>
                <c:pt idx="10">
                  <c:v>2392287</c:v>
                </c:pt>
                <c:pt idx="11">
                  <c:v>1144787</c:v>
                </c:pt>
                <c:pt idx="12">
                  <c:v>216287</c:v>
                </c:pt>
                <c:pt idx="13">
                  <c:v>18918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10"/>
        <c:overlap val="-10"/>
        <c:axId val="439526144"/>
        <c:axId val="439528064"/>
      </c:barChart>
      <c:catAx>
        <c:axId val="4395261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385851301297909E-3"/>
              <c:y val="0.908943089430894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39528064"/>
        <c:crosses val="autoZero"/>
        <c:auto val="1"/>
        <c:lblAlgn val="ctr"/>
        <c:lblOffset val="100"/>
        <c:tickLblSkip val="1"/>
        <c:tickMarkSkip val="1"/>
      </c:catAx>
      <c:valAx>
        <c:axId val="439528064"/>
        <c:scaling>
          <c:orientation val="minMax"/>
        </c:scaling>
        <c:delete val="1"/>
        <c:axPos val="l"/>
        <c:numFmt formatCode="#,##0_)" sourceLinked="1"/>
        <c:tickLblPos val="none"/>
        <c:crossAx val="439526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44" r="0.75000000000000944" t="1" header="0" footer="0"/>
    <c:pageSetup paperSize="9" orientation="landscape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catego'!$B$7:$G$7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38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04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catego'!$C$8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catego'!$B$10,'pernocta municipio y catego'!$B$12:$B$16,'pernocta municipio y catego'!$B$18)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catego'!$C$10,'pernocta municipio y catego'!$C$12:$C$16,'pernocta municipio y catego'!$C$18)</c:f>
              <c:numCache>
                <c:formatCode>#,##0_)</c:formatCode>
                <c:ptCount val="7"/>
                <c:pt idx="0">
                  <c:v>9108506</c:v>
                </c:pt>
                <c:pt idx="1">
                  <c:v>5592644</c:v>
                </c:pt>
                <c:pt idx="2">
                  <c:v>684126</c:v>
                </c:pt>
                <c:pt idx="3">
                  <c:v>3735943</c:v>
                </c:pt>
                <c:pt idx="4">
                  <c:v>1093253</c:v>
                </c:pt>
                <c:pt idx="5">
                  <c:v>79322</c:v>
                </c:pt>
                <c:pt idx="6">
                  <c:v>3515862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catego'!$E$8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catego'!$B$10,'pernocta municipio y catego'!$B$12:$B$16,'pernocta municipio y catego'!$B$18)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catego'!$E$10,'pernocta municipio y catego'!$E$12:$E$16,'pernocta municipio y catego'!$E$18)</c:f>
              <c:numCache>
                <c:formatCode>#,##0_)</c:formatCode>
                <c:ptCount val="7"/>
                <c:pt idx="0">
                  <c:v>9087590</c:v>
                </c:pt>
                <c:pt idx="1">
                  <c:v>5728825</c:v>
                </c:pt>
                <c:pt idx="2">
                  <c:v>743684</c:v>
                </c:pt>
                <c:pt idx="3">
                  <c:v>3967505</c:v>
                </c:pt>
                <c:pt idx="4">
                  <c:v>937505</c:v>
                </c:pt>
                <c:pt idx="5">
                  <c:v>80131</c:v>
                </c:pt>
                <c:pt idx="6">
                  <c:v>3358765</c:v>
                </c:pt>
              </c:numCache>
            </c:numRef>
          </c:val>
        </c:ser>
        <c:dLbls>
          <c:showVal val="1"/>
        </c:dLbls>
        <c:gapWidth val="30"/>
        <c:overlap val="-10"/>
        <c:axId val="446265600"/>
        <c:axId val="389419392"/>
      </c:barChart>
      <c:lineChart>
        <c:grouping val="standard"/>
        <c:ser>
          <c:idx val="1"/>
          <c:order val="2"/>
          <c:tx>
            <c:strRef>
              <c:f>'pernocta municipio y catego'!$G$8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4183878730335440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439456178304E-2"/>
                  <c:y val="-0.2315111234796274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0.1176420515003195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918626019786684E-2"/>
                  <c:y val="-7.528770442156268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5901936676838E-2"/>
                  <c:y val="-0.239340051405492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050363368434702E-2"/>
                  <c:y val="8.1418959844156633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84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catego'!$G$10,'pernocta municipio y catego'!$G$12:$G$16,'pernocta municipio y catego'!$G$18)</c:f>
              <c:numCache>
                <c:formatCode>0.0%</c:formatCode>
                <c:ptCount val="7"/>
                <c:pt idx="0">
                  <c:v>-2.2963151146851088E-3</c:v>
                </c:pt>
                <c:pt idx="1">
                  <c:v>2.4350021206427586E-2</c:v>
                </c:pt>
                <c:pt idx="2">
                  <c:v>8.7057062587885856E-2</c:v>
                </c:pt>
                <c:pt idx="3">
                  <c:v>6.1982209043339259E-2</c:v>
                </c:pt>
                <c:pt idx="4">
                  <c:v>-0.14246290657331834</c:v>
                </c:pt>
                <c:pt idx="5">
                  <c:v>1.0198935982451274E-2</c:v>
                </c:pt>
                <c:pt idx="6">
                  <c:v>-4.4682356702282398E-2</c:v>
                </c:pt>
              </c:numCache>
            </c:numRef>
          </c:val>
        </c:ser>
        <c:dLbls>
          <c:showVal val="1"/>
        </c:dLbls>
        <c:marker val="1"/>
        <c:axId val="389420928"/>
        <c:axId val="389422464"/>
      </c:lineChart>
      <c:catAx>
        <c:axId val="4462656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6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389419392"/>
        <c:crosses val="autoZero"/>
        <c:auto val="1"/>
        <c:lblAlgn val="ctr"/>
        <c:lblOffset val="100"/>
        <c:tickLblSkip val="1"/>
        <c:tickMarkSkip val="1"/>
      </c:catAx>
      <c:valAx>
        <c:axId val="38941939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446265600"/>
        <c:crosses val="autoZero"/>
        <c:crossBetween val="between"/>
      </c:valAx>
      <c:catAx>
        <c:axId val="389420928"/>
        <c:scaling>
          <c:orientation val="minMax"/>
        </c:scaling>
        <c:delete val="1"/>
        <c:axPos val="b"/>
        <c:tickLblPos val="none"/>
        <c:crossAx val="389422464"/>
        <c:crosses val="autoZero"/>
        <c:auto val="1"/>
        <c:lblAlgn val="ctr"/>
        <c:lblOffset val="100"/>
      </c:catAx>
      <c:valAx>
        <c:axId val="38942246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894209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58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66" r="0.75000000000000966" t="1" header="0" footer="0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catego'!$I$7:$N$7</c:f>
          <c:strCache>
            <c:ptCount val="1"/>
            <c:pt idx="0">
              <c:v>PERNOCTACIONES EN ARONA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5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26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catego'!$J$8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catego'!$I$10,'pernocta municipio y catego'!$I$12:$I$16,'pernocta municipio y catego'!$I$18)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catego'!$J$10,'pernocta municipio y catego'!$J$12:$J$16,'pernocta municipio y catego'!$J$18)</c:f>
              <c:numCache>
                <c:formatCode>#,##0_)</c:formatCode>
                <c:ptCount val="7"/>
                <c:pt idx="0">
                  <c:v>7684474</c:v>
                </c:pt>
                <c:pt idx="1">
                  <c:v>3231246</c:v>
                </c:pt>
                <c:pt idx="2">
                  <c:v>377118</c:v>
                </c:pt>
                <c:pt idx="3">
                  <c:v>1832211</c:v>
                </c:pt>
                <c:pt idx="4">
                  <c:v>955701</c:v>
                </c:pt>
                <c:pt idx="5">
                  <c:v>66216</c:v>
                </c:pt>
                <c:pt idx="6">
                  <c:v>4453228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catego'!$L$8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catego'!$I$10,'pernocta municipio y catego'!$I$12:$I$16,'pernocta municipio y catego'!$I$18)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catego'!$L$10,'pernocta municipio y catego'!$L$12:$L$16,'pernocta municipio y catego'!$L$18)</c:f>
              <c:numCache>
                <c:formatCode>#,##0_)</c:formatCode>
                <c:ptCount val="7"/>
                <c:pt idx="0">
                  <c:v>7641350</c:v>
                </c:pt>
                <c:pt idx="1">
                  <c:v>3390064</c:v>
                </c:pt>
                <c:pt idx="2">
                  <c:v>405667</c:v>
                </c:pt>
                <c:pt idx="3">
                  <c:v>1982773</c:v>
                </c:pt>
                <c:pt idx="4">
                  <c:v>940801</c:v>
                </c:pt>
                <c:pt idx="5">
                  <c:v>60823</c:v>
                </c:pt>
                <c:pt idx="6">
                  <c:v>4251286</c:v>
                </c:pt>
              </c:numCache>
            </c:numRef>
          </c:val>
        </c:ser>
        <c:dLbls>
          <c:showVal val="1"/>
        </c:dLbls>
        <c:gapWidth val="30"/>
        <c:overlap val="-10"/>
        <c:axId val="446056704"/>
        <c:axId val="446067072"/>
      </c:barChart>
      <c:lineChart>
        <c:grouping val="standard"/>
        <c:ser>
          <c:idx val="1"/>
          <c:order val="2"/>
          <c:tx>
            <c:strRef>
              <c:f>'pernocta municipio y catego'!$N$8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5264959811416487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452645677513E-2"/>
                  <c:y val="-0.1608250527935564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0.130116063974331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37295714522E-2"/>
                  <c:y val="-2.954965868351699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08290275489693E-2"/>
                  <c:y val="-9.3809812235009268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7186734384034113E-2"/>
                  <c:y val="-0.1930096419860198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3777489383E-2"/>
                  <c:y val="-0.4078772897670546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96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catego'!$N$10,'pernocta municipio y catego'!$N$12:$N$16,'pernocta municipio y catego'!$N$18)</c:f>
              <c:numCache>
                <c:formatCode>0.0%</c:formatCode>
                <c:ptCount val="7"/>
                <c:pt idx="0">
                  <c:v>-5.6118349805074491E-3</c:v>
                </c:pt>
                <c:pt idx="1">
                  <c:v>4.9150699142064699E-2</c:v>
                </c:pt>
                <c:pt idx="2">
                  <c:v>7.5703095582814933E-2</c:v>
                </c:pt>
                <c:pt idx="3">
                  <c:v>8.2175033334042857E-2</c:v>
                </c:pt>
                <c:pt idx="4">
                  <c:v>-1.5590650213822105E-2</c:v>
                </c:pt>
                <c:pt idx="5">
                  <c:v>-8.1445572067174093E-2</c:v>
                </c:pt>
                <c:pt idx="6">
                  <c:v>-4.5347330071579539E-2</c:v>
                </c:pt>
              </c:numCache>
            </c:numRef>
          </c:val>
        </c:ser>
        <c:dLbls>
          <c:showVal val="1"/>
        </c:dLbls>
        <c:marker val="1"/>
        <c:axId val="446068608"/>
        <c:axId val="446070144"/>
      </c:lineChart>
      <c:catAx>
        <c:axId val="4460567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067072"/>
        <c:crosses val="autoZero"/>
        <c:auto val="1"/>
        <c:lblAlgn val="ctr"/>
        <c:lblOffset val="100"/>
        <c:tickLblSkip val="1"/>
        <c:tickMarkSkip val="1"/>
      </c:catAx>
      <c:valAx>
        <c:axId val="44606707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446056704"/>
        <c:crosses val="autoZero"/>
        <c:crossBetween val="between"/>
      </c:valAx>
      <c:catAx>
        <c:axId val="446068608"/>
        <c:scaling>
          <c:orientation val="minMax"/>
        </c:scaling>
        <c:delete val="1"/>
        <c:axPos val="b"/>
        <c:tickLblPos val="none"/>
        <c:crossAx val="446070144"/>
        <c:crosses val="autoZero"/>
        <c:auto val="1"/>
        <c:lblAlgn val="ctr"/>
        <c:lblOffset val="100"/>
      </c:catAx>
      <c:valAx>
        <c:axId val="44607014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446068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8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88" r="0.75000000000000988" t="1" header="0" footer="0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catego'!$B$21:$G$21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5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26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catego'!$C$22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catego'!$B$24,'pernocta municipio y catego'!$B$26,'pernocta municipio y catego'!$B$27,'pernocta municipio y catego'!$B$28,'pernocta municipio y catego'!$B$29,'pernocta municipio y catego'!$B$31)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catego'!$C$24,'pernocta municipio y catego'!$C$26:$C$29,'pernocta municipio y catego'!$C$31)</c:f>
              <c:numCache>
                <c:formatCode>#,##0_)</c:formatCode>
                <c:ptCount val="6"/>
                <c:pt idx="0">
                  <c:v>3924349</c:v>
                </c:pt>
                <c:pt idx="1">
                  <c:v>2511437</c:v>
                </c:pt>
                <c:pt idx="2">
                  <c:v>2079018</c:v>
                </c:pt>
                <c:pt idx="3">
                  <c:v>408185</c:v>
                </c:pt>
                <c:pt idx="4">
                  <c:v>24234</c:v>
                </c:pt>
                <c:pt idx="5">
                  <c:v>1412912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catego'!$E$22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catego'!$B$24,'pernocta municipio y catego'!$B$26,'pernocta municipio y catego'!$B$27,'pernocta municipio y catego'!$B$28,'pernocta municipio y catego'!$B$29,'pernocta municipio y catego'!$B$31)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catego'!$E$24,'pernocta municipio y catego'!$E$26:$E$29,'pernocta municipio y catego'!$E$31)</c:f>
              <c:numCache>
                <c:formatCode>#,##0_)</c:formatCode>
                <c:ptCount val="6"/>
                <c:pt idx="0">
                  <c:v>3537074</c:v>
                </c:pt>
                <c:pt idx="1">
                  <c:v>2392287</c:v>
                </c:pt>
                <c:pt idx="2">
                  <c:v>2011776</c:v>
                </c:pt>
                <c:pt idx="3">
                  <c:v>356184</c:v>
                </c:pt>
                <c:pt idx="4">
                  <c:v>24327</c:v>
                </c:pt>
                <c:pt idx="5">
                  <c:v>1144787</c:v>
                </c:pt>
              </c:numCache>
            </c:numRef>
          </c:val>
        </c:ser>
        <c:dLbls>
          <c:showVal val="1"/>
        </c:dLbls>
        <c:gapWidth val="30"/>
        <c:overlap val="-10"/>
        <c:axId val="431671168"/>
        <c:axId val="431677440"/>
      </c:barChart>
      <c:lineChart>
        <c:grouping val="standard"/>
        <c:ser>
          <c:idx val="1"/>
          <c:order val="2"/>
          <c:tx>
            <c:strRef>
              <c:f>'pernocta municipio y catego'!$G$22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82572421121E-2"/>
                  <c:y val="-0.4932319478776172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40453109767E-2"/>
                  <c:y val="-0.2439851359536399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2327303463030161E-2"/>
                  <c:y val="-0.1900502561919884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568453789193065E-2"/>
                  <c:y val="-0.1584481149835480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6038120427550545E-2"/>
                  <c:y val="0.1515124330872369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7185494340172054E-2"/>
                  <c:y val="-0.4383315599063630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96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('pernocta municipio y catego'!$B$24,'pernocta municipio y catego'!$B$26:$B$29,'pernocta municipio y catego'!$B$31)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catego'!$G$24,'pernocta municipio y catego'!$G$26:$G$29,'pernocta municipio y catego'!$G$31)</c:f>
              <c:numCache>
                <c:formatCode>0.0%</c:formatCode>
                <c:ptCount val="6"/>
                <c:pt idx="0">
                  <c:v>-9.8685157716604716E-2</c:v>
                </c:pt>
                <c:pt idx="1">
                  <c:v>-4.7442957955943152E-2</c:v>
                </c:pt>
                <c:pt idx="2">
                  <c:v>-3.2343154316124244E-2</c:v>
                </c:pt>
                <c:pt idx="3">
                  <c:v>-0.12739566618077589</c:v>
                </c:pt>
                <c:pt idx="4">
                  <c:v>3.8375835602871998E-3</c:v>
                </c:pt>
                <c:pt idx="5">
                  <c:v>-0.18976765715062227</c:v>
                </c:pt>
              </c:numCache>
            </c:numRef>
          </c:val>
        </c:ser>
        <c:dLbls>
          <c:showVal val="1"/>
        </c:dLbls>
        <c:marker val="1"/>
        <c:axId val="431678976"/>
        <c:axId val="431680512"/>
      </c:lineChart>
      <c:catAx>
        <c:axId val="4316711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5.4806708483473912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31677440"/>
        <c:crosses val="autoZero"/>
        <c:auto val="1"/>
        <c:lblAlgn val="ctr"/>
        <c:lblOffset val="100"/>
        <c:tickLblSkip val="1"/>
        <c:tickMarkSkip val="1"/>
      </c:catAx>
      <c:valAx>
        <c:axId val="43167744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431671168"/>
        <c:crosses val="autoZero"/>
        <c:crossBetween val="between"/>
      </c:valAx>
      <c:catAx>
        <c:axId val="431678976"/>
        <c:scaling>
          <c:orientation val="minMax"/>
        </c:scaling>
        <c:delete val="1"/>
        <c:axPos val="b"/>
        <c:tickLblPos val="none"/>
        <c:crossAx val="431680512"/>
        <c:crosses val="autoZero"/>
        <c:auto val="1"/>
        <c:lblAlgn val="ctr"/>
        <c:lblOffset val="100"/>
      </c:catAx>
      <c:valAx>
        <c:axId val="43168051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431678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8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88" r="0.75000000000000988" t="1" header="0" footer="0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catego'!$I$21:$N$21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7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091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catego'!$J$22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catego'!$I$24,'pernocta municipio y catego'!$I$26,'pernocta municipio y catego'!$I$27,'pernocta municipio y catego'!$I$28,'pernocta municipio y catego'!$I$29,'pernocta municipio y catego'!$I$30,'pernocta municipio y catego'!$I$32)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catego'!$J$24,'pernocta municipio y catego'!$J$26:$J$30,'pernocta municipio y catego'!$J$32)</c:f>
              <c:numCache>
                <c:formatCode>#,##0_)</c:formatCode>
                <c:ptCount val="7"/>
                <c:pt idx="0">
                  <c:v>245640</c:v>
                </c:pt>
                <c:pt idx="1">
                  <c:v>245640</c:v>
                </c:pt>
                <c:pt idx="2">
                  <c:v>78669</c:v>
                </c:pt>
                <c:pt idx="3">
                  <c:v>63200</c:v>
                </c:pt>
                <c:pt idx="4">
                  <c:v>81406</c:v>
                </c:pt>
                <c:pt idx="5">
                  <c:v>22365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catego'!$L$22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catego'!$I$24,'pernocta municipio y catego'!$I$26,'pernocta municipio y catego'!$I$27,'pernocta municipio y catego'!$I$28,'pernocta municipio y catego'!$I$29,'pernocta municipio y catego'!$I$30,'pernocta municipio y catego'!$I$32)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catego'!$L$24,'pernocta municipio y catego'!$L$26:$L$30,'pernocta municipio y catego'!$L$32)</c:f>
              <c:numCache>
                <c:formatCode>#,##0_)</c:formatCode>
                <c:ptCount val="7"/>
                <c:pt idx="0">
                  <c:v>216287</c:v>
                </c:pt>
                <c:pt idx="1">
                  <c:v>216287</c:v>
                </c:pt>
                <c:pt idx="2">
                  <c:v>63826</c:v>
                </c:pt>
                <c:pt idx="3">
                  <c:v>64808</c:v>
                </c:pt>
                <c:pt idx="4">
                  <c:v>67541</c:v>
                </c:pt>
                <c:pt idx="5">
                  <c:v>20112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439216000"/>
        <c:axId val="439222272"/>
      </c:barChart>
      <c:lineChart>
        <c:grouping val="standard"/>
        <c:ser>
          <c:idx val="1"/>
          <c:order val="2"/>
          <c:tx>
            <c:strRef>
              <c:f>'pernocta municipio y catego'!$N$22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4558102378574828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0.4435696629397425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-0.3023163684581013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93E-2"/>
                  <c:y val="4.113641200255373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58177841248E-2"/>
                  <c:y val="-0.2933940118192087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9376036508546198E-2"/>
                  <c:y val="-6.4111185685988836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742432923535290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07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catego'!$N$24,'pernocta municipio y catego'!$N$26:$N$30,'pernocta municipio y catego'!$N$32)</c:f>
              <c:numCache>
                <c:formatCode>0.0%</c:formatCode>
                <c:ptCount val="7"/>
                <c:pt idx="0">
                  <c:v>-0.11949601042175541</c:v>
                </c:pt>
                <c:pt idx="1">
                  <c:v>-0.11949601042175541</c:v>
                </c:pt>
                <c:pt idx="2">
                  <c:v>-0.18867660704979089</c:v>
                </c:pt>
                <c:pt idx="3">
                  <c:v>2.5443037974683544E-2</c:v>
                </c:pt>
                <c:pt idx="4">
                  <c:v>-0.17031914109525095</c:v>
                </c:pt>
                <c:pt idx="5">
                  <c:v>-0.10073775989268947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439223808"/>
        <c:axId val="439225344"/>
      </c:lineChart>
      <c:catAx>
        <c:axId val="4392160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1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39222272"/>
        <c:crosses val="autoZero"/>
        <c:auto val="1"/>
        <c:lblAlgn val="ctr"/>
        <c:lblOffset val="100"/>
        <c:tickLblSkip val="1"/>
        <c:tickMarkSkip val="1"/>
      </c:catAx>
      <c:valAx>
        <c:axId val="43922227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439216000"/>
        <c:crosses val="autoZero"/>
        <c:crossBetween val="between"/>
      </c:valAx>
      <c:catAx>
        <c:axId val="439223808"/>
        <c:scaling>
          <c:orientation val="minMax"/>
        </c:scaling>
        <c:delete val="1"/>
        <c:axPos val="b"/>
        <c:tickLblPos val="none"/>
        <c:crossAx val="439225344"/>
        <c:crosses val="autoZero"/>
        <c:auto val="1"/>
        <c:lblAlgn val="ctr"/>
        <c:lblOffset val="100"/>
      </c:catAx>
      <c:valAx>
        <c:axId val="43922534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4392238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666387850888"/>
          <c:y val="0.1381269337174849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1" r="0.7500000000000101" t="1" header="0" footer="0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catego'!$B$37</c:f>
          <c:strCache>
            <c:ptCount val="1"/>
            <c:pt idx="0">
              <c:v>PERNOCTACIONES EN TENERIFE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7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43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catego'!$C$39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catego'!$B$41,'pernocta municipio y catego'!$B$43:$B$48,'pernocta municipio y catego'!$B$50)</c:f>
              <c:strCache>
                <c:ptCount val="8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('pernocta municipio y catego'!$C$41,'pernocta municipio y catego'!$C$43:$C$48,'pernocta municipio y catego'!$C$50)</c:f>
              <c:numCache>
                <c:formatCode>#,##0_)</c:formatCode>
                <c:ptCount val="8"/>
                <c:pt idx="0">
                  <c:v>24512069</c:v>
                </c:pt>
                <c:pt idx="1">
                  <c:v>13518445</c:v>
                </c:pt>
                <c:pt idx="2">
                  <c:v>1625203</c:v>
                </c:pt>
                <c:pt idx="3">
                  <c:v>8591123</c:v>
                </c:pt>
                <c:pt idx="4">
                  <c:v>2926748</c:v>
                </c:pt>
                <c:pt idx="5">
                  <c:v>238674</c:v>
                </c:pt>
                <c:pt idx="6">
                  <c:v>136697</c:v>
                </c:pt>
                <c:pt idx="7">
                  <c:v>10993624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catego'!$E$39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catego'!$B$41,'pernocta municipio y catego'!$B$43:$B$48,'pernocta municipio y catego'!$B$50)</c:f>
              <c:strCache>
                <c:ptCount val="8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('pernocta municipio y catego'!$E$41,'pernocta municipio y catego'!$E$43:$E$48,'pernocta municipio y catego'!$E$50)</c:f>
              <c:numCache>
                <c:formatCode>#,##0_)</c:formatCode>
                <c:ptCount val="8"/>
                <c:pt idx="0">
                  <c:v>24137203</c:v>
                </c:pt>
                <c:pt idx="1">
                  <c:v>13716472</c:v>
                </c:pt>
                <c:pt idx="2">
                  <c:v>1662792</c:v>
                </c:pt>
                <c:pt idx="3">
                  <c:v>8997336</c:v>
                </c:pt>
                <c:pt idx="4">
                  <c:v>2715363</c:v>
                </c:pt>
                <c:pt idx="5">
                  <c:v>217568</c:v>
                </c:pt>
                <c:pt idx="6">
                  <c:v>123413</c:v>
                </c:pt>
                <c:pt idx="7">
                  <c:v>10420731</c:v>
                </c:pt>
              </c:numCache>
            </c:numRef>
          </c:val>
        </c:ser>
        <c:dLbls>
          <c:showVal val="1"/>
        </c:dLbls>
        <c:gapWidth val="30"/>
        <c:overlap val="-10"/>
        <c:axId val="446597376"/>
        <c:axId val="446615936"/>
      </c:barChart>
      <c:lineChart>
        <c:grouping val="standard"/>
        <c:ser>
          <c:idx val="1"/>
          <c:order val="2"/>
          <c:tx>
            <c:strRef>
              <c:f>'pernocta municipio y catego'!$G$39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82572421107E-2"/>
                  <c:y val="-0.4100718647175339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40453109767E-2"/>
                  <c:y val="-0.1691410611095650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218417998212505E-2"/>
                  <c:y val="6.7746001604269329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5405125591966654E-2"/>
                  <c:y val="2.034606381063066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2201448624777047E-2"/>
                  <c:y val="-0.2102339286591254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7185494340172081E-2"/>
                  <c:y val="-0.1722192937940972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87509958793E-2"/>
                  <c:y val="-0.1833450652348291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253129183195E-2"/>
                  <c:y val="-0.29019824185178517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('pernocta municipio y catego'!$B$41,'pernocta municipio y catego'!$B$43:$B$48)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</c:strCache>
            </c:strRef>
          </c:cat>
          <c:val>
            <c:numRef>
              <c:f>('pernocta municipio y catego'!$G$41,'pernocta municipio y catego'!$G$43:$G$48,'pernocta municipio y catego'!$G$50)</c:f>
              <c:numCache>
                <c:formatCode>0.0%</c:formatCode>
                <c:ptCount val="8"/>
                <c:pt idx="0">
                  <c:v>-1.5293119483304363E-2</c:v>
                </c:pt>
                <c:pt idx="1">
                  <c:v>1.4648652267328144E-2</c:v>
                </c:pt>
                <c:pt idx="2">
                  <c:v>2.3128802986457586E-2</c:v>
                </c:pt>
                <c:pt idx="3">
                  <c:v>4.7282875591468043E-2</c:v>
                </c:pt>
                <c:pt idx="4">
                  <c:v>-7.2225213786769493E-2</c:v>
                </c:pt>
                <c:pt idx="5">
                  <c:v>-8.8430243763459759E-2</c:v>
                </c:pt>
                <c:pt idx="6">
                  <c:v>-9.7178431128700726E-2</c:v>
                </c:pt>
                <c:pt idx="7">
                  <c:v>-5.2111387473320891E-2</c:v>
                </c:pt>
              </c:numCache>
            </c:numRef>
          </c:val>
        </c:ser>
        <c:dLbls>
          <c:showVal val="1"/>
        </c:dLbls>
        <c:marker val="1"/>
        <c:axId val="446617472"/>
        <c:axId val="446619008"/>
      </c:lineChart>
      <c:catAx>
        <c:axId val="4465973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5.4806708483473912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615936"/>
        <c:crosses val="autoZero"/>
        <c:auto val="1"/>
        <c:lblAlgn val="ctr"/>
        <c:lblOffset val="100"/>
        <c:tickLblSkip val="1"/>
        <c:tickMarkSkip val="1"/>
      </c:catAx>
      <c:valAx>
        <c:axId val="44661593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446597376"/>
        <c:crosses val="autoZero"/>
        <c:crossBetween val="between"/>
      </c:valAx>
      <c:catAx>
        <c:axId val="446617472"/>
        <c:scaling>
          <c:orientation val="minMax"/>
        </c:scaling>
        <c:delete val="1"/>
        <c:axPos val="b"/>
        <c:tickLblPos val="none"/>
        <c:crossAx val="446619008"/>
        <c:crosses val="autoZero"/>
        <c:auto val="1"/>
        <c:lblAlgn val="ctr"/>
        <c:lblOffset val="100"/>
      </c:catAx>
      <c:valAx>
        <c:axId val="44661900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4466174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1" r="0.7500000000000101" t="1" header="0" footer="0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7657808398950193"/>
          <c:y val="0.13398965129358817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622449622368635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'IO municipio y Tipología'!$D$7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('IO municipio y Tipología'!$D$9:$D$11,'IO municipio y Tipología'!$D$13:$D$15,'IO municipio y Tipología'!$D$17:$D$19,'IO municipio y Tipología'!$D$21:$D$23,'IO municipio y Tipología'!$D$25:$D$27)</c:f>
              <c:numCache>
                <c:formatCode>#,##0.00_)</c:formatCode>
                <c:ptCount val="15"/>
                <c:pt idx="0">
                  <c:v>55.867241183010883</c:v>
                </c:pt>
                <c:pt idx="1">
                  <c:v>65.332502463578365</c:v>
                </c:pt>
                <c:pt idx="2">
                  <c:v>46.919716091694326</c:v>
                </c:pt>
                <c:pt idx="3">
                  <c:v>59.113235444302717</c:v>
                </c:pt>
                <c:pt idx="4">
                  <c:v>71.755932194898023</c:v>
                </c:pt>
                <c:pt idx="5">
                  <c:v>45.45367197041719</c:v>
                </c:pt>
                <c:pt idx="6">
                  <c:v>58.74398489839048</c:v>
                </c:pt>
                <c:pt idx="7">
                  <c:v>68.537551500751988</c:v>
                </c:pt>
                <c:pt idx="8">
                  <c:v>52.735028464579848</c:v>
                </c:pt>
                <c:pt idx="9">
                  <c:v>54.252621733387919</c:v>
                </c:pt>
                <c:pt idx="10">
                  <c:v>60.140987551404066</c:v>
                </c:pt>
                <c:pt idx="11">
                  <c:v>45.037746293136586</c:v>
                </c:pt>
                <c:pt idx="12">
                  <c:v>37.684732497238379</c:v>
                </c:pt>
                <c:pt idx="13">
                  <c:v>37.684732497238379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30"/>
        <c:axId val="447655296"/>
        <c:axId val="447669760"/>
      </c:barChart>
      <c:catAx>
        <c:axId val="4476552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4948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7669760"/>
        <c:crosses val="autoZero"/>
        <c:auto val="1"/>
        <c:lblAlgn val="ctr"/>
        <c:lblOffset val="100"/>
        <c:tickLblSkip val="1"/>
        <c:tickMarkSkip val="1"/>
      </c:catAx>
      <c:valAx>
        <c:axId val="447669760"/>
        <c:scaling>
          <c:orientation val="minMax"/>
        </c:scaling>
        <c:delete val="1"/>
        <c:axPos val="l"/>
        <c:numFmt formatCode="#,##0.00_)" sourceLinked="1"/>
        <c:tickLblPos val="none"/>
        <c:crossAx val="447655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44" r="0.75000000000000944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catego'!$B$7:$E$7</c:f>
          <c:strCache>
            <c:ptCount val="1"/>
            <c:pt idx="0">
              <c:v>INDICES DE OCUPACIÓN EN ALOJAMIENTO DE ADEJE SEGÚN TIPOLOGÍA Y CATEGORÍA DE ESTABLECIMIENTO</c:v>
            </c:pt>
          </c:strCache>
        </c:strRef>
      </c:tx>
      <c:layout>
        <c:manualLayout>
          <c:xMode val="edge"/>
          <c:yMode val="edge"/>
          <c:x val="0.13590941406624474"/>
          <c:y val="3.949776548201760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26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catego'!$C$8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catego'!$B$10,'IO municipio y catego'!$B$12:$B$16)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('IO municipio y catego'!$C$10,'IO municipio y catego'!$C$12:$C$16,'IO municipio y catego'!$C$18)</c:f>
              <c:numCache>
                <c:formatCode>#,##0.00_)</c:formatCode>
                <c:ptCount val="7"/>
                <c:pt idx="0">
                  <c:v>57.381797889578436</c:v>
                </c:pt>
                <c:pt idx="1">
                  <c:v>67.976902669183985</c:v>
                </c:pt>
                <c:pt idx="2">
                  <c:v>62.286135693215336</c:v>
                </c:pt>
                <c:pt idx="3">
                  <c:v>70.852348167226992</c:v>
                </c:pt>
                <c:pt idx="4">
                  <c:v>62.764116648792893</c:v>
                </c:pt>
                <c:pt idx="5">
                  <c:v>69.452762455126532</c:v>
                </c:pt>
                <c:pt idx="6">
                  <c:v>45.981580489233927</c:v>
                </c:pt>
              </c:numCache>
            </c:numRef>
          </c:val>
        </c:ser>
        <c:ser>
          <c:idx val="2"/>
          <c:order val="1"/>
          <c:tx>
            <c:strRef>
              <c:f>'IO municipio y catego'!$D$8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catego'!$B$10,'IO municipio y catego'!$B$12:$B$16)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('IO municipio y catego'!$D$10,'IO municipio y catego'!$D$12:$D$16,'IO municipio y catego'!$D$18)</c:f>
              <c:numCache>
                <c:formatCode>#,##0.00_)</c:formatCode>
                <c:ptCount val="7"/>
                <c:pt idx="0">
                  <c:v>59.113235444302717</c:v>
                </c:pt>
                <c:pt idx="1">
                  <c:v>71.755932194898023</c:v>
                </c:pt>
                <c:pt idx="2">
                  <c:v>66.997109972396999</c:v>
                </c:pt>
                <c:pt idx="3">
                  <c:v>75.243933222539511</c:v>
                </c:pt>
                <c:pt idx="4">
                  <c:v>63.060563378386924</c:v>
                </c:pt>
                <c:pt idx="5">
                  <c:v>70.161106733210758</c:v>
                </c:pt>
                <c:pt idx="6">
                  <c:v>45.45367197041719</c:v>
                </c:pt>
              </c:numCache>
            </c:numRef>
          </c:val>
        </c:ser>
        <c:dLbls>
          <c:showVal val="1"/>
        </c:dLbls>
        <c:gapWidth val="30"/>
        <c:overlap val="-10"/>
        <c:axId val="447763584"/>
        <c:axId val="447765504"/>
      </c:barChart>
      <c:lineChart>
        <c:grouping val="standard"/>
        <c:ser>
          <c:idx val="1"/>
          <c:order val="2"/>
          <c:tx>
            <c:strRef>
              <c:f>'IO municipio y catego'!$E$8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2894897441354140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439456178304E-2"/>
                  <c:y val="-0.2398271317956359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-0.1443122104539427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29738977410403E-2"/>
                  <c:y val="-0.2291338582677164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6176435906966034E-2"/>
                  <c:y val="-0.4513981698233668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429127122752262E-2"/>
                  <c:y val="-0.4549635765383797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7251646518606987E-2"/>
                  <c:y val="-0.4203513022410662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96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catego'!$E$10,'IO municipio y catego'!$E$12:$E$16,'IO municipio y catego'!$E$18)</c:f>
              <c:numCache>
                <c:formatCode>0.00%</c:formatCode>
                <c:ptCount val="7"/>
                <c:pt idx="0">
                  <c:v>3.0173985800447278E-2</c:v>
                </c:pt>
                <c:pt idx="1">
                  <c:v>5.5592846648295335E-2</c:v>
                </c:pt>
                <c:pt idx="2">
                  <c:v>7.5634396431095707E-2</c:v>
                </c:pt>
                <c:pt idx="3">
                  <c:v>6.1982209043339287E-2</c:v>
                </c:pt>
                <c:pt idx="4">
                  <c:v>4.7231881116538421E-3</c:v>
                </c:pt>
                <c:pt idx="5">
                  <c:v>1.0198935982451252E-2</c:v>
                </c:pt>
                <c:pt idx="6">
                  <c:v>-1.1480869365513513E-2</c:v>
                </c:pt>
              </c:numCache>
            </c:numRef>
          </c:val>
        </c:ser>
        <c:dLbls>
          <c:showVal val="1"/>
        </c:dLbls>
        <c:marker val="1"/>
        <c:axId val="447779584"/>
        <c:axId val="447781120"/>
      </c:lineChart>
      <c:catAx>
        <c:axId val="4477635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7765504"/>
        <c:crosses val="autoZero"/>
        <c:auto val="1"/>
        <c:lblAlgn val="ctr"/>
        <c:lblOffset val="100"/>
        <c:tickLblSkip val="1"/>
        <c:tickMarkSkip val="1"/>
      </c:catAx>
      <c:valAx>
        <c:axId val="44776550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447763584"/>
        <c:crosses val="autoZero"/>
        <c:crossBetween val="between"/>
      </c:valAx>
      <c:catAx>
        <c:axId val="447779584"/>
        <c:scaling>
          <c:orientation val="minMax"/>
        </c:scaling>
        <c:delete val="1"/>
        <c:axPos val="b"/>
        <c:tickLblPos val="none"/>
        <c:crossAx val="447781120"/>
        <c:crosses val="autoZero"/>
        <c:auto val="1"/>
        <c:lblAlgn val="ctr"/>
        <c:lblOffset val="100"/>
      </c:catAx>
      <c:valAx>
        <c:axId val="447781120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4477795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90012419168"/>
          <c:y val="0.1298109254014767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88" r="0.75000000000000988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'!$C$40:$J$40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4219526285384171"/>
          <c:y val="3.5938903863432202E-3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19"/>
          <c:y val="0.25962782429974751"/>
          <c:w val="0.83325053642039293"/>
          <c:h val="0.47650548004266791"/>
        </c:manualLayout>
      </c:layout>
      <c:lineChart>
        <c:grouping val="standard"/>
        <c:ser>
          <c:idx val="0"/>
          <c:order val="0"/>
          <c:tx>
            <c:strRef>
              <c:f>'tablas Zonas mensual '!$D$41</c:f>
              <c:strCache>
                <c:ptCount val="1"/>
                <c:pt idx="0">
                  <c:v>2007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'tablas Zonas mensual '!$C$42:$C$53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'!$D$42:$D$53</c:f>
              <c:numCache>
                <c:formatCode>#,##0</c:formatCode>
                <c:ptCount val="12"/>
                <c:pt idx="0">
                  <c:v>407126</c:v>
                </c:pt>
                <c:pt idx="1">
                  <c:v>423886</c:v>
                </c:pt>
                <c:pt idx="2">
                  <c:v>489029</c:v>
                </c:pt>
                <c:pt idx="3">
                  <c:v>438237</c:v>
                </c:pt>
                <c:pt idx="4">
                  <c:v>341553</c:v>
                </c:pt>
                <c:pt idx="5">
                  <c:v>411483</c:v>
                </c:pt>
                <c:pt idx="6">
                  <c:v>466179</c:v>
                </c:pt>
                <c:pt idx="7">
                  <c:v>528592</c:v>
                </c:pt>
                <c:pt idx="8">
                  <c:v>409689</c:v>
                </c:pt>
                <c:pt idx="9">
                  <c:v>467144</c:v>
                </c:pt>
                <c:pt idx="10">
                  <c:v>457530</c:v>
                </c:pt>
                <c:pt idx="11">
                  <c:v>438336</c:v>
                </c:pt>
              </c:numCache>
            </c:numRef>
          </c:val>
        </c:ser>
        <c:ser>
          <c:idx val="1"/>
          <c:order val="1"/>
          <c:tx>
            <c:strRef>
              <c:f>'tablas Zonas mensual '!$E$41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'!$C$42:$C$53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'!$E$42:$E$53</c:f>
              <c:numCache>
                <c:formatCode>#,##0</c:formatCode>
                <c:ptCount val="12"/>
                <c:pt idx="0">
                  <c:v>409747</c:v>
                </c:pt>
                <c:pt idx="1">
                  <c:v>459918</c:v>
                </c:pt>
                <c:pt idx="2">
                  <c:v>508083</c:v>
                </c:pt>
                <c:pt idx="3">
                  <c:v>424514</c:v>
                </c:pt>
                <c:pt idx="4">
                  <c:v>413185</c:v>
                </c:pt>
                <c:pt idx="5">
                  <c:v>402431</c:v>
                </c:pt>
                <c:pt idx="6">
                  <c:v>467525</c:v>
                </c:pt>
                <c:pt idx="7">
                  <c:v>531765</c:v>
                </c:pt>
                <c:pt idx="8">
                  <c:v>391359</c:v>
                </c:pt>
                <c:pt idx="9">
                  <c:v>441857</c:v>
                </c:pt>
                <c:pt idx="10">
                  <c:v>431740</c:v>
                </c:pt>
                <c:pt idx="11">
                  <c:v>410203</c:v>
                </c:pt>
              </c:numCache>
            </c:numRef>
          </c:val>
        </c:ser>
        <c:ser>
          <c:idx val="2"/>
          <c:order val="2"/>
          <c:tx>
            <c:strRef>
              <c:f>'tablas Zonas mensual '!$F$41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'!$C$42:$C$53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'!$F$42:$F$53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3"/>
          <c:order val="3"/>
          <c:tx>
            <c:strRef>
              <c:f>'tablas Zonas mensual '!$G$41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F81BD"/>
                </a:solidFill>
              </a:ln>
            </c:spPr>
          </c:marker>
          <c:cat>
            <c:strRef>
              <c:f>'tablas Zonas mensual '!$C$42:$C$53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'!$G$42:$G$47,'tablas Zonas mensual '!$G$48,'tablas Zonas mensual '!$G$49)</c:f>
              <c:numCache>
                <c:formatCode>#,##0</c:formatCode>
                <c:ptCount val="8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</c:numCache>
            </c:numRef>
          </c:val>
        </c:ser>
        <c:marker val="1"/>
        <c:axId val="423003264"/>
        <c:axId val="423005184"/>
      </c:lineChart>
      <c:catAx>
        <c:axId val="42300326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423005184"/>
        <c:crosses val="autoZero"/>
        <c:auto val="1"/>
        <c:lblAlgn val="ctr"/>
        <c:lblOffset val="100"/>
      </c:catAx>
      <c:valAx>
        <c:axId val="42300518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423003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802"/>
          <c:y val="0.16367086189697985"/>
          <c:w val="0.47740773522508873"/>
          <c:h val="6.3562948740286035E-2"/>
        </c:manualLayout>
      </c:layout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  <c:userShapes r:id="rId2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catego'!$G$7:$J$7</c:f>
          <c:strCache>
            <c:ptCount val="1"/>
            <c:pt idx="0">
              <c:v>INDICES DE OCUPACIÓN EN ALOJAMIENTO DE ARONA SEGÚN TIPOLOGÍA Y CATEGORÍA DE ESTABLECIMIENTO</c:v>
            </c:pt>
          </c:strCache>
        </c:strRef>
      </c:tx>
      <c:layout>
        <c:manualLayout>
          <c:xMode val="edge"/>
          <c:yMode val="edge"/>
          <c:x val="0.13590941406624452"/>
          <c:y val="3.949776548201749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43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catego'!$H$8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catego'!$G$10,'IO municipio y catego'!$G$12:$G$16,'IO municipio y catego'!$G$18)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catego'!$H$10,'IO municipio y catego'!$H$12:$H$16,'IO municipio y catego'!$H$18)</c:f>
              <c:numCache>
                <c:formatCode>#,##0.00_)</c:formatCode>
                <c:ptCount val="7"/>
                <c:pt idx="0">
                  <c:v>57.304402808100484</c:v>
                </c:pt>
                <c:pt idx="1">
                  <c:v>65.575981575992941</c:v>
                </c:pt>
                <c:pt idx="2">
                  <c:v>62.502050983726377</c:v>
                </c:pt>
                <c:pt idx="3">
                  <c:v>71.652218597006197</c:v>
                </c:pt>
                <c:pt idx="4">
                  <c:v>58.849707106478022</c:v>
                </c:pt>
                <c:pt idx="5">
                  <c:v>46.286445263076956</c:v>
                </c:pt>
                <c:pt idx="6">
                  <c:v>52.499406125717442</c:v>
                </c:pt>
              </c:numCache>
            </c:numRef>
          </c:val>
        </c:ser>
        <c:ser>
          <c:idx val="2"/>
          <c:order val="1"/>
          <c:tx>
            <c:strRef>
              <c:f>'IO municipio y catego'!$I$8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catego'!$G$10,'IO municipio y catego'!$G$12:$G$16,'IO municipio y catego'!$G$18)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catego'!$I$10,'IO municipio y catego'!$I$12:$I$16,'IO municipio y catego'!$I$18)</c:f>
              <c:numCache>
                <c:formatCode>#,##0.00_)</c:formatCode>
                <c:ptCount val="7"/>
                <c:pt idx="0">
                  <c:v>58.74398489839048</c:v>
                </c:pt>
                <c:pt idx="1">
                  <c:v>68.537551500751988</c:v>
                </c:pt>
                <c:pt idx="2">
                  <c:v>67.233649723469398</c:v>
                </c:pt>
                <c:pt idx="3">
                  <c:v>76.615583763210253</c:v>
                </c:pt>
                <c:pt idx="4">
                  <c:v>57.932201907795033</c:v>
                </c:pt>
                <c:pt idx="5">
                  <c:v>46.430125420804742</c:v>
                </c:pt>
                <c:pt idx="6">
                  <c:v>52.735028464579848</c:v>
                </c:pt>
              </c:numCache>
            </c:numRef>
          </c:val>
        </c:ser>
        <c:dLbls>
          <c:showVal val="1"/>
        </c:dLbls>
        <c:gapWidth val="30"/>
        <c:overlap val="-10"/>
        <c:axId val="445838464"/>
        <c:axId val="445840384"/>
      </c:barChart>
      <c:lineChart>
        <c:grouping val="standard"/>
        <c:ser>
          <c:idx val="1"/>
          <c:order val="2"/>
          <c:tx>
            <c:strRef>
              <c:f>'IO municipio y catego'!$J$8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99226027647674E-2"/>
                  <c:y val="-0.2770157316614009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93725610812E-2"/>
                  <c:y val="-0.2606171525856565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519138645451848E-2"/>
                  <c:y val="-0.1484702146119468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29738977410403E-2"/>
                  <c:y val="-0.2125021690376022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598E-2"/>
                  <c:y val="-0.3848701032953006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80789087706983E-2"/>
                  <c:y val="-0.2761693977442011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-0.2956111775009415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07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catego'!$J$10,'IO municipio y catego'!$J$12:$J$16,'IO municipio y catego'!$J$18)</c:f>
              <c:numCache>
                <c:formatCode>0.00%</c:formatCode>
                <c:ptCount val="7"/>
                <c:pt idx="0">
                  <c:v>2.5121666394654296E-2</c:v>
                </c:pt>
                <c:pt idx="1">
                  <c:v>4.5162418519454794E-2</c:v>
                </c:pt>
                <c:pt idx="2">
                  <c:v>7.5703095582815072E-2</c:v>
                </c:pt>
                <c:pt idx="3">
                  <c:v>6.9270223077383397E-2</c:v>
                </c:pt>
                <c:pt idx="4">
                  <c:v>-1.5590650213822221E-2</c:v>
                </c:pt>
                <c:pt idx="5">
                  <c:v>3.1041519155587949E-3</c:v>
                </c:pt>
                <c:pt idx="6">
                  <c:v>4.4880953186055006E-3</c:v>
                </c:pt>
              </c:numCache>
            </c:numRef>
          </c:val>
        </c:ser>
        <c:dLbls>
          <c:showVal val="1"/>
        </c:dLbls>
        <c:marker val="1"/>
        <c:axId val="447435520"/>
        <c:axId val="447437056"/>
      </c:lineChart>
      <c:catAx>
        <c:axId val="4458384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1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5840384"/>
        <c:crosses val="autoZero"/>
        <c:auto val="1"/>
        <c:lblAlgn val="ctr"/>
        <c:lblOffset val="100"/>
        <c:tickLblSkip val="1"/>
        <c:tickMarkSkip val="1"/>
      </c:catAx>
      <c:valAx>
        <c:axId val="44584038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445838464"/>
        <c:crosses val="autoZero"/>
        <c:crossBetween val="between"/>
      </c:valAx>
      <c:catAx>
        <c:axId val="447435520"/>
        <c:scaling>
          <c:orientation val="minMax"/>
        </c:scaling>
        <c:delete val="1"/>
        <c:axPos val="b"/>
        <c:tickLblPos val="none"/>
        <c:crossAx val="447437056"/>
        <c:crosses val="autoZero"/>
        <c:auto val="1"/>
        <c:lblAlgn val="ctr"/>
        <c:lblOffset val="100"/>
      </c:catAx>
      <c:valAx>
        <c:axId val="447437056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4474355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138728200135051"/>
          <c:y val="0.12149491708546827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1" r="0.7500000000000101" t="1" header="0" footer="0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catego'!$B$21:$E$21</c:f>
          <c:strCache>
            <c:ptCount val="1"/>
            <c:pt idx="0">
              <c:v>INDICES DE OCUPACIÓN EN ALOJAMIENTO DE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2936286451573331"/>
          <c:y val="3.949776548201760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052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catego'!$C$22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catego'!$B$24,'IO municipio y catego'!$B$26,'IO municipio y catego'!$B$27,'IO municipio y catego'!$B$28,'IO municipio y catego'!$B$29,'IO municipio y catego'!$B$31)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catego'!$C$24,'IO municipio y catego'!$C$26:$C$29,'IO municipio y catego'!$C$31)</c:f>
              <c:numCache>
                <c:formatCode>#,##0.00_)</c:formatCode>
                <c:ptCount val="6"/>
                <c:pt idx="0">
                  <c:v>56.169846288081601</c:v>
                </c:pt>
                <c:pt idx="1">
                  <c:v>61.213249497229548</c:v>
                </c:pt>
                <c:pt idx="2">
                  <c:v>64.238181620994311</c:v>
                </c:pt>
                <c:pt idx="3">
                  <c:v>52.62102830063413</c:v>
                </c:pt>
                <c:pt idx="4">
                  <c:v>26.7368351371926</c:v>
                </c:pt>
                <c:pt idx="5">
                  <c:v>48.994645623201819</c:v>
                </c:pt>
              </c:numCache>
            </c:numRef>
          </c:val>
        </c:ser>
        <c:ser>
          <c:idx val="2"/>
          <c:order val="1"/>
          <c:tx>
            <c:strRef>
              <c:f>'IO municipio y catego'!$D$22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catego'!$B$24,'IO municipio y catego'!$B$26,'IO municipio y catego'!$B$27,'IO municipio y catego'!$B$28,'IO municipio y catego'!$B$29,'IO municipio y catego'!$B$31)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catego'!$D$24,'IO municipio y catego'!$D$26:$D$29,'IO municipio y catego'!$D$31)</c:f>
              <c:numCache>
                <c:formatCode>#,##0.00_)</c:formatCode>
                <c:ptCount val="6"/>
                <c:pt idx="0">
                  <c:v>54.252621733387919</c:v>
                </c:pt>
                <c:pt idx="1">
                  <c:v>60.140987551404066</c:v>
                </c:pt>
                <c:pt idx="2">
                  <c:v>63.905160789246729</c:v>
                </c:pt>
                <c:pt idx="3">
                  <c:v>48.191975580913933</c:v>
                </c:pt>
                <c:pt idx="4">
                  <c:v>26.839439976169199</c:v>
                </c:pt>
                <c:pt idx="5">
                  <c:v>45.037746293136586</c:v>
                </c:pt>
              </c:numCache>
            </c:numRef>
          </c:val>
        </c:ser>
        <c:dLbls>
          <c:showVal val="1"/>
        </c:dLbls>
        <c:gapWidth val="30"/>
        <c:overlap val="-10"/>
        <c:axId val="447501824"/>
        <c:axId val="447503744"/>
      </c:barChart>
      <c:lineChart>
        <c:grouping val="standard"/>
        <c:ser>
          <c:idx val="1"/>
          <c:order val="2"/>
          <c:tx>
            <c:strRef>
              <c:f>'IO municipio y catego'!$E$22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60436889061E-2"/>
                  <c:y val="-0.3061217607674308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502532177076138E-2"/>
                  <c:y val="-0.2398271317956358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1545414556658E-2"/>
                  <c:y val="-0.2025242686660009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9214750291177E-2"/>
                  <c:y val="-0.4786141077479664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11993592583191E-2"/>
                  <c:y val="3.0930312505115701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997338857895442E-2"/>
                  <c:y val="-0.4466475682223713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07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('IO municipio y catego'!$B$24,'IO municipio y catego'!$B$26:$B$29,'IO municipio y catego'!$B$31)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catego'!$E$24,'IO municipio y catego'!$E$26:$E$29,'IO municipio y catego'!$E$31)</c:f>
              <c:numCache>
                <c:formatCode>0.00%</c:formatCode>
                <c:ptCount val="6"/>
                <c:pt idx="0">
                  <c:v>-3.4132629540424619E-2</c:v>
                </c:pt>
                <c:pt idx="1">
                  <c:v>-1.7516827723285777E-2</c:v>
                </c:pt>
                <c:pt idx="2">
                  <c:v>-5.1841571997228719E-3</c:v>
                </c:pt>
                <c:pt idx="3">
                  <c:v>-8.416887435981224E-2</c:v>
                </c:pt>
                <c:pt idx="4">
                  <c:v>3.8375835602872943E-3</c:v>
                </c:pt>
                <c:pt idx="5">
                  <c:v>-8.0761872644128485E-2</c:v>
                </c:pt>
              </c:numCache>
            </c:numRef>
          </c:val>
        </c:ser>
        <c:dLbls>
          <c:showVal val="1"/>
        </c:dLbls>
        <c:marker val="1"/>
        <c:axId val="447517824"/>
        <c:axId val="447519360"/>
      </c:lineChart>
      <c:catAx>
        <c:axId val="4475018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1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7503744"/>
        <c:crosses val="autoZero"/>
        <c:auto val="1"/>
        <c:lblAlgn val="ctr"/>
        <c:lblOffset val="100"/>
        <c:tickLblSkip val="1"/>
        <c:tickMarkSkip val="1"/>
      </c:catAx>
      <c:valAx>
        <c:axId val="44750374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447501824"/>
        <c:crosses val="autoZero"/>
        <c:crossBetween val="between"/>
      </c:valAx>
      <c:catAx>
        <c:axId val="447517824"/>
        <c:scaling>
          <c:orientation val="minMax"/>
        </c:scaling>
        <c:delete val="1"/>
        <c:axPos val="b"/>
        <c:tickLblPos val="none"/>
        <c:crossAx val="447519360"/>
        <c:crosses val="autoZero"/>
        <c:auto val="1"/>
        <c:lblAlgn val="ctr"/>
        <c:lblOffset val="100"/>
      </c:catAx>
      <c:valAx>
        <c:axId val="447519360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4475178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18802298361353478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1" r="0.7500000000000101" t="1" header="0" footer="0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catego'!$G$21:$J$21</c:f>
          <c:strCache>
            <c:ptCount val="1"/>
            <c:pt idx="0">
              <c:v>INDICES DE OCUPACIÓN EN ALOJAMIENTO DE SANTA CRUZ SEGÚN TIPOLOGÍA Y CATEGORÍA DE ESTABLECIMIENTO</c:v>
            </c:pt>
          </c:strCache>
        </c:strRef>
      </c:tx>
      <c:layout>
        <c:manualLayout>
          <c:xMode val="edge"/>
          <c:yMode val="edge"/>
          <c:x val="0.11401559529465631"/>
          <c:y val="3.949776548201760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113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catego'!$H$22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catego'!$G$24,'IO municipio y catego'!$G$26,'IO municipio y catego'!$G$27,'IO municipio y catego'!$G$28,'IO municipio y catego'!$G$29,'IO municipio y catego'!$G$30,'IO municipio y catego'!$G$32)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catego'!$H$24,'IO municipio y catego'!$H$26:$H$30,'IO municipio y catego'!$H$32)</c:f>
              <c:numCache>
                <c:formatCode>#,##0.00_)</c:formatCode>
                <c:ptCount val="7"/>
                <c:pt idx="0">
                  <c:v>40.048324064699464</c:v>
                </c:pt>
                <c:pt idx="1">
                  <c:v>40.048324064699464</c:v>
                </c:pt>
                <c:pt idx="2">
                  <c:v>30.832451499118164</c:v>
                </c:pt>
                <c:pt idx="3">
                  <c:v>44.841776642542925</c:v>
                </c:pt>
                <c:pt idx="4">
                  <c:v>49.703874662661342</c:v>
                </c:pt>
                <c:pt idx="5">
                  <c:v>41.813898704358067</c:v>
                </c:pt>
                <c:pt idx="6" formatCode="#,##0_)">
                  <c:v>0</c:v>
                </c:pt>
              </c:numCache>
            </c:numRef>
          </c:val>
        </c:ser>
        <c:ser>
          <c:idx val="2"/>
          <c:order val="1"/>
          <c:tx>
            <c:strRef>
              <c:f>'IO municipio y catego'!$I$22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catego'!$G$24,'IO municipio y catego'!$G$26,'IO municipio y catego'!$G$27,'IO municipio y catego'!$G$28,'IO municipio y catego'!$G$29,'IO municipio y catego'!$G$30,'IO municipio y catego'!$G$32)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catego'!$I$24,'IO municipio y catego'!$I$26:$I$30,'IO municipio y catego'!$I$32)</c:f>
              <c:numCache>
                <c:formatCode>#,##0.00_)</c:formatCode>
                <c:ptCount val="7"/>
                <c:pt idx="0">
                  <c:v>37.684732497238379</c:v>
                </c:pt>
                <c:pt idx="1">
                  <c:v>37.684732497238379</c:v>
                </c:pt>
                <c:pt idx="2">
                  <c:v>28.930811908474453</c:v>
                </c:pt>
                <c:pt idx="3">
                  <c:v>45.982687668511424</c:v>
                </c:pt>
                <c:pt idx="4">
                  <c:v>41.238353421010856</c:v>
                </c:pt>
                <c:pt idx="5">
                  <c:v>41.382716049382715</c:v>
                </c:pt>
                <c:pt idx="6" formatCode="#,##0_)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448975616"/>
        <c:axId val="448977536"/>
      </c:barChart>
      <c:lineChart>
        <c:grouping val="standard"/>
        <c:ser>
          <c:idx val="1"/>
          <c:order val="2"/>
          <c:tx>
            <c:strRef>
              <c:f>'IO municipio y catego'!$J$22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588780297080161E-2"/>
                  <c:y val="-0.2354360174832617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93725610812E-2"/>
                  <c:y val="-0.231511450881529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-0.1817342478759803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93E-2"/>
                  <c:y val="-0.1584477875816467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5817784124877E-2"/>
                  <c:y val="-0.4680301864553832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80789087706983E-2"/>
                  <c:y val="-0.1389552605300642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4929526740550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23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catego'!$J$24,'IO municipio y catego'!$J$26:$J$30,'IO municipio y catego'!$J$32)</c:f>
              <c:numCache>
                <c:formatCode>0.00%</c:formatCode>
                <c:ptCount val="7"/>
                <c:pt idx="0">
                  <c:v>-5.9018488854680196E-2</c:v>
                </c:pt>
                <c:pt idx="1">
                  <c:v>-5.9018488854680196E-2</c:v>
                </c:pt>
                <c:pt idx="2">
                  <c:v>-6.1676561485813131E-2</c:v>
                </c:pt>
                <c:pt idx="3">
                  <c:v>2.5443037974683502E-2</c:v>
                </c:pt>
                <c:pt idx="4">
                  <c:v>-0.17031914109525093</c:v>
                </c:pt>
                <c:pt idx="5">
                  <c:v>-1.0311945748565421E-2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448987520"/>
        <c:axId val="448989056"/>
      </c:lineChart>
      <c:catAx>
        <c:axId val="4489756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3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8977536"/>
        <c:crosses val="autoZero"/>
        <c:auto val="1"/>
        <c:lblAlgn val="ctr"/>
        <c:lblOffset val="100"/>
        <c:tickLblSkip val="1"/>
        <c:tickMarkSkip val="1"/>
      </c:catAx>
      <c:valAx>
        <c:axId val="448977536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448975616"/>
        <c:crosses val="autoZero"/>
        <c:crossBetween val="between"/>
      </c:valAx>
      <c:catAx>
        <c:axId val="448987520"/>
        <c:scaling>
          <c:orientation val="minMax"/>
        </c:scaling>
        <c:delete val="1"/>
        <c:axPos val="b"/>
        <c:tickLblPos val="none"/>
        <c:crossAx val="448989056"/>
        <c:crosses val="autoZero"/>
        <c:auto val="1"/>
        <c:lblAlgn val="ctr"/>
        <c:lblOffset val="100"/>
      </c:catAx>
      <c:valAx>
        <c:axId val="448989056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4489875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138728200135068"/>
          <c:y val="0.15060094619149797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catego'!$B$36</c:f>
          <c:strCache>
            <c:ptCount val="1"/>
            <c:pt idx="0">
              <c:v>INDICES DE OCUPACIÓN EN ALOJAMIENTO DE TENERIFE SEGÚN TIPOLOGÍA Y CATEGORÍA DE ESTABLECIMIENTO</c:v>
            </c:pt>
          </c:strCache>
        </c:strRef>
      </c:tx>
      <c:layout>
        <c:manualLayout>
          <c:xMode val="edge"/>
          <c:yMode val="edge"/>
          <c:x val="0.12936286451573331"/>
          <c:y val="3.949776548201762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08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catego'!$C$38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catego'!$B$40,'IO municipio y catego'!$B$42:$B$47,'IO municipio y catego'!$B$49)</c:f>
              <c:strCache>
                <c:ptCount val="8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('IO municipio y catego'!$C$40,'IO municipio y catego'!$C$42:$C$47,'IO municipio y catego'!$C$49)</c:f>
              <c:numCache>
                <c:formatCode>#,##0.00_)</c:formatCode>
                <c:ptCount val="8"/>
                <c:pt idx="0">
                  <c:v>54.723637700711748</c:v>
                </c:pt>
                <c:pt idx="1">
                  <c:v>63.249036967091889</c:v>
                </c:pt>
                <c:pt idx="2">
                  <c:v>57.398542647617674</c:v>
                </c:pt>
                <c:pt idx="3">
                  <c:v>67.626930136343731</c:v>
                </c:pt>
                <c:pt idx="4">
                  <c:v>58.063254123500677</c:v>
                </c:pt>
                <c:pt idx="5">
                  <c:v>44.21329914935238</c:v>
                </c:pt>
                <c:pt idx="6">
                  <c:v>53.028551478004502</c:v>
                </c:pt>
                <c:pt idx="7">
                  <c:v>46.942964397151059</c:v>
                </c:pt>
              </c:numCache>
            </c:numRef>
          </c:val>
        </c:ser>
        <c:ser>
          <c:idx val="2"/>
          <c:order val="1"/>
          <c:tx>
            <c:strRef>
              <c:f>'IO municipio y catego'!$D$38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catego'!$B$40,'IO municipio y catego'!$B$42:$B$47,'IO municipio y catego'!$B$49)</c:f>
              <c:strCache>
                <c:ptCount val="8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('IO municipio y catego'!$D$40,'IO municipio y catego'!$D$42:$D$47,'IO municipio y catego'!$D$49)</c:f>
              <c:numCache>
                <c:formatCode>#,##0.00_)</c:formatCode>
                <c:ptCount val="8"/>
                <c:pt idx="0">
                  <c:v>55.867241183010883</c:v>
                </c:pt>
                <c:pt idx="1">
                  <c:v>65.332502463578365</c:v>
                </c:pt>
                <c:pt idx="2">
                  <c:v>59.021979652440223</c:v>
                </c:pt>
                <c:pt idx="3">
                  <c:v>71.11372887119056</c:v>
                </c:pt>
                <c:pt idx="4">
                  <c:v>57.149691338212122</c:v>
                </c:pt>
                <c:pt idx="5">
                  <c:v>40.976730608055298</c:v>
                </c:pt>
                <c:pt idx="6">
                  <c:v>50.721492715204569</c:v>
                </c:pt>
                <c:pt idx="7">
                  <c:v>46.919716091694326</c:v>
                </c:pt>
              </c:numCache>
            </c:numRef>
          </c:val>
        </c:ser>
        <c:dLbls>
          <c:showVal val="1"/>
        </c:dLbls>
        <c:gapWidth val="30"/>
        <c:overlap val="-10"/>
        <c:axId val="449086592"/>
        <c:axId val="449088512"/>
      </c:barChart>
      <c:lineChart>
        <c:grouping val="standard"/>
        <c:ser>
          <c:idx val="1"/>
          <c:order val="2"/>
          <c:tx>
            <c:strRef>
              <c:f>'IO municipio y catego'!$E$38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60436889061E-2"/>
                  <c:y val="-0.1813816360273054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3.5561611254778899E-2"/>
                  <c:y val="-0.1899310818995859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1545414556658E-2"/>
                  <c:y val="-0.1775762437179760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301030565831726E-2"/>
                  <c:y val="-0.1709218000556583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23809408123789E-2"/>
                  <c:y val="-0.2850780035032006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809326971403191E-2"/>
                  <c:y val="-0.3510134725882758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14651099222E-2"/>
                  <c:y val="-0.320559202448966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23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('IO municipio y catego'!$B$40,'IO municipio y catego'!$B$42:$B$47)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</c:strCache>
            </c:strRef>
          </c:cat>
          <c:val>
            <c:numRef>
              <c:f>('IO municipio y catego'!$E$40,'IO municipio y catego'!$E$42:$E$47,'IO municipio y catego'!$E$49)</c:f>
              <c:numCache>
                <c:formatCode>0.00%</c:formatCode>
                <c:ptCount val="8"/>
                <c:pt idx="0">
                  <c:v>2.0897797192386935E-2</c:v>
                </c:pt>
                <c:pt idx="1">
                  <c:v>3.2940667500921617E-2</c:v>
                </c:pt>
                <c:pt idx="2">
                  <c:v>2.8283592752331499E-2</c:v>
                </c:pt>
                <c:pt idx="3">
                  <c:v>5.1559323006634239E-2</c:v>
                </c:pt>
                <c:pt idx="4">
                  <c:v>-1.5733923271771921E-2</c:v>
                </c:pt>
                <c:pt idx="5">
                  <c:v>-7.3203506717830824E-2</c:v>
                </c:pt>
                <c:pt idx="6">
                  <c:v>-4.3505973640574847E-2</c:v>
                </c:pt>
                <c:pt idx="7">
                  <c:v>-4.9524578933801688E-4</c:v>
                </c:pt>
              </c:numCache>
            </c:numRef>
          </c:val>
        </c:ser>
        <c:dLbls>
          <c:showVal val="1"/>
        </c:dLbls>
        <c:marker val="1"/>
        <c:axId val="449106688"/>
        <c:axId val="449108224"/>
      </c:lineChart>
      <c:catAx>
        <c:axId val="4490865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3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088512"/>
        <c:crosses val="autoZero"/>
        <c:auto val="1"/>
        <c:lblAlgn val="ctr"/>
        <c:lblOffset val="100"/>
        <c:tickLblSkip val="1"/>
        <c:tickMarkSkip val="1"/>
      </c:catAx>
      <c:valAx>
        <c:axId val="449088512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449086592"/>
        <c:crosses val="autoZero"/>
        <c:crossBetween val="between"/>
      </c:valAx>
      <c:catAx>
        <c:axId val="449106688"/>
        <c:scaling>
          <c:orientation val="minMax"/>
        </c:scaling>
        <c:delete val="1"/>
        <c:axPos val="b"/>
        <c:tickLblPos val="none"/>
        <c:crossAx val="449108224"/>
        <c:crosses val="autoZero"/>
        <c:auto val="1"/>
        <c:lblAlgn val="ctr"/>
        <c:lblOffset val="100"/>
      </c:catAx>
      <c:valAx>
        <c:axId val="449108224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4491066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138600620031464"/>
          <c:y val="0.1298109254014767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tipología'!$D$7</c:f>
          <c:strCache>
            <c:ptCount val="1"/>
            <c:pt idx="0">
              <c:v>acumulado agosto 2010 </c:v>
            </c:pt>
          </c:strCache>
        </c:strRef>
      </c:tx>
      <c:layout>
        <c:manualLayout>
          <c:xMode val="edge"/>
          <c:yMode val="edge"/>
          <c:x val="0.36378575143005731"/>
          <c:y val="0.13041268049962843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24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('EM MUNICIPIO y tipología'!$D$9:$D$11,'EM MUNICIPIO y tipología'!$D$13:$D$15,'EM MUNICIPIO y tipología'!$D$17:$D$19,'EM MUNICIPIO y tipología'!$D$21:$D$23,'EM MUNICIPIO y tipología'!$D$25:$D$27)</c:f>
              <c:numCache>
                <c:formatCode>#,##0.00_)</c:formatCode>
                <c:ptCount val="15"/>
                <c:pt idx="0">
                  <c:v>7.4696014812196978</c:v>
                </c:pt>
                <c:pt idx="1">
                  <c:v>6.9941533826857318</c:v>
                </c:pt>
                <c:pt idx="2">
                  <c:v>8.2036398933444179</c:v>
                </c:pt>
                <c:pt idx="3">
                  <c:v>7.9442044815796811</c:v>
                </c:pt>
                <c:pt idx="4">
                  <c:v>7.6109931659722809</c:v>
                </c:pt>
                <c:pt idx="5">
                  <c:v>8.5852953430652086</c:v>
                </c:pt>
                <c:pt idx="6">
                  <c:v>7.9862856641189621</c:v>
                </c:pt>
                <c:pt idx="7">
                  <c:v>7.7574415113682127</c:v>
                </c:pt>
                <c:pt idx="8">
                  <c:v>8.1786799178916549</c:v>
                </c:pt>
                <c:pt idx="9">
                  <c:v>7.2610026419889433</c:v>
                </c:pt>
                <c:pt idx="10">
                  <c:v>7.1274322572956548</c:v>
                </c:pt>
                <c:pt idx="11">
                  <c:v>7.5569484051542037</c:v>
                </c:pt>
                <c:pt idx="12">
                  <c:v>2.1079577018663809</c:v>
                </c:pt>
                <c:pt idx="13">
                  <c:v>2.1079577018663809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30"/>
        <c:axId val="449145088"/>
        <c:axId val="449163648"/>
      </c:barChart>
      <c:catAx>
        <c:axId val="4491450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3973122705833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163648"/>
        <c:crosses val="autoZero"/>
        <c:auto val="1"/>
        <c:lblAlgn val="ctr"/>
        <c:lblOffset val="100"/>
        <c:tickLblSkip val="1"/>
        <c:tickMarkSkip val="1"/>
      </c:catAx>
      <c:valAx>
        <c:axId val="449163648"/>
        <c:scaling>
          <c:orientation val="minMax"/>
        </c:scaling>
        <c:delete val="1"/>
        <c:axPos val="l"/>
        <c:numFmt formatCode="#,##0.00_)" sourceLinked="1"/>
        <c:tickLblPos val="none"/>
        <c:crossAx val="449145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catego'!$B$7:$E$7</c:f>
          <c:strCache>
            <c:ptCount val="1"/>
            <c:pt idx="0">
              <c:v>ESTANCIA MEDIA DE LOS TURISTAS ALOJADOS EN ADEJE SEGÚN TIPOLOGÍA Y CATEGORÍA DE ESTABLECIMIENTO</c:v>
            </c:pt>
          </c:strCache>
        </c:strRef>
      </c:tx>
      <c:layout>
        <c:manualLayout>
          <c:xMode val="edge"/>
          <c:yMode val="edge"/>
          <c:x val="0.13590941406624482"/>
          <c:y val="3.949776548201762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43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catego'!$C$8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catego'!$B$10,'EM municipio y catego'!$B$12:$B$16)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('EM municipio y catego'!$C$10,'EM municipio y catego'!$C$12:$C$16,'EM municipio y catego'!$C$18)</c:f>
              <c:numCache>
                <c:formatCode>#,##0.00_)</c:formatCode>
                <c:ptCount val="7"/>
                <c:pt idx="0">
                  <c:v>8.1610270782673204</c:v>
                </c:pt>
                <c:pt idx="1">
                  <c:v>7.8948323882364733</c:v>
                </c:pt>
                <c:pt idx="2">
                  <c:v>7.0690239517245654</c:v>
                </c:pt>
                <c:pt idx="3">
                  <c:v>7.8846140046894755</c:v>
                </c:pt>
                <c:pt idx="4">
                  <c:v>8.6268356388141445</c:v>
                </c:pt>
                <c:pt idx="5">
                  <c:v>7.1713226652201429</c:v>
                </c:pt>
                <c:pt idx="6">
                  <c:v>8.6235439840080446</c:v>
                </c:pt>
              </c:numCache>
            </c:numRef>
          </c:val>
        </c:ser>
        <c:ser>
          <c:idx val="2"/>
          <c:order val="1"/>
          <c:tx>
            <c:strRef>
              <c:f>'EM municipio y catego'!$D$8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catego'!$B$10,'EM municipio y catego'!$B$12:$B$16)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('EM municipio y catego'!$D$10,'EM municipio y catego'!$D$12:$D$16,'EM municipio y catego'!$D$18)</c:f>
              <c:numCache>
                <c:formatCode>#,##0.00_)</c:formatCode>
                <c:ptCount val="7"/>
                <c:pt idx="0">
                  <c:v>7.9442044815796811</c:v>
                </c:pt>
                <c:pt idx="1">
                  <c:v>7.6109931659722809</c:v>
                </c:pt>
                <c:pt idx="2">
                  <c:v>6.8482342649293244</c:v>
                </c:pt>
                <c:pt idx="3">
                  <c:v>7.6919594648302922</c:v>
                </c:pt>
                <c:pt idx="4">
                  <c:v>8.0265151839453424</c:v>
                </c:pt>
                <c:pt idx="5">
                  <c:v>6.9624641584846643</c:v>
                </c:pt>
                <c:pt idx="6">
                  <c:v>8.5852953430652086</c:v>
                </c:pt>
              </c:numCache>
            </c:numRef>
          </c:val>
        </c:ser>
        <c:dLbls>
          <c:showVal val="1"/>
        </c:dLbls>
        <c:gapWidth val="30"/>
        <c:overlap val="-10"/>
        <c:axId val="449921024"/>
        <c:axId val="449922944"/>
      </c:barChart>
      <c:lineChart>
        <c:grouping val="standard"/>
        <c:ser>
          <c:idx val="1"/>
          <c:order val="2"/>
          <c:tx>
            <c:strRef>
              <c:f>'EM municipio y catego'!$E$8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99053635373794E-2"/>
                  <c:y val="-0.2146456692913387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43945617827E-2"/>
                  <c:y val="-0.2481431401116441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-0.1651028860477679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9108007896945347E-2"/>
                  <c:y val="-0.18755381668767496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18908398330913E-2"/>
                  <c:y val="-0.4929782114034085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1860981491275907E-2"/>
                  <c:y val="-0.1846933062681094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6.1630410272924561E-2"/>
                  <c:y val="-0.133449015338779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07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catego'!$E$10,'EM municipio y catego'!$E$12:$E$16,'EM municipio y catego'!$E$18)</c:f>
              <c:numCache>
                <c:formatCode>0.00</c:formatCode>
                <c:ptCount val="7"/>
                <c:pt idx="0">
                  <c:v>-0.21682259668763937</c:v>
                </c:pt>
                <c:pt idx="1">
                  <c:v>-0.28383922226419234</c:v>
                </c:pt>
                <c:pt idx="2">
                  <c:v>-0.22078968679524102</c:v>
                </c:pt>
                <c:pt idx="3">
                  <c:v>-0.19265453985918324</c:v>
                </c:pt>
                <c:pt idx="4">
                  <c:v>-0.60032045486880214</c:v>
                </c:pt>
                <c:pt idx="5">
                  <c:v>-0.20885850673547868</c:v>
                </c:pt>
                <c:pt idx="6">
                  <c:v>-3.8248640942835976E-2</c:v>
                </c:pt>
              </c:numCache>
            </c:numRef>
          </c:val>
        </c:ser>
        <c:dLbls>
          <c:showVal val="1"/>
        </c:dLbls>
        <c:marker val="1"/>
        <c:axId val="449924480"/>
        <c:axId val="449934464"/>
      </c:lineChart>
      <c:catAx>
        <c:axId val="4499210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1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922944"/>
        <c:crosses val="autoZero"/>
        <c:auto val="1"/>
        <c:lblAlgn val="ctr"/>
        <c:lblOffset val="100"/>
        <c:tickLblSkip val="1"/>
        <c:tickMarkSkip val="1"/>
      </c:catAx>
      <c:valAx>
        <c:axId val="44992294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449921024"/>
        <c:crosses val="autoZero"/>
        <c:crossBetween val="between"/>
      </c:valAx>
      <c:catAx>
        <c:axId val="449924480"/>
        <c:scaling>
          <c:orientation val="minMax"/>
        </c:scaling>
        <c:delete val="1"/>
        <c:axPos val="b"/>
        <c:tickLblPos val="none"/>
        <c:crossAx val="449934464"/>
        <c:crosses val="autoZero"/>
        <c:auto val="1"/>
        <c:lblAlgn val="ctr"/>
        <c:lblOffset val="100"/>
      </c:catAx>
      <c:valAx>
        <c:axId val="449934464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4499244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1" r="0.7500000000000101" t="1" header="0" footer="0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catego'!$G$7:$J$7</c:f>
          <c:strCache>
            <c:ptCount val="1"/>
            <c:pt idx="0">
              <c:v>ESTANCIA MEDIA DE LOS TURISTAS ALOJADOS EN  ARONA SEGÚN TIPOLOGÍA Y CATEGORÍA DE ESTABLECIMIENTO</c:v>
            </c:pt>
          </c:strCache>
        </c:strRef>
      </c:tx>
      <c:layout>
        <c:manualLayout>
          <c:xMode val="edge"/>
          <c:yMode val="edge"/>
          <c:x val="0.12277312280329171"/>
          <c:y val="3.949776548201749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65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catego'!$H$8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catego'!$G$10,'EM municipio y catego'!$G$12:$G$16,'EM municipio y catego'!$G$18)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catego'!$H$10,'EM municipio y catego'!$H$12:$H$16,'EM municipio y catego'!$H$18)</c:f>
              <c:numCache>
                <c:formatCode>#,##0.00_)</c:formatCode>
                <c:ptCount val="7"/>
                <c:pt idx="0">
                  <c:v>8.1465201853526459</c:v>
                </c:pt>
                <c:pt idx="1">
                  <c:v>8.0438882554729627</c:v>
                </c:pt>
                <c:pt idx="2">
                  <c:v>7.9493676222596967</c:v>
                </c:pt>
                <c:pt idx="3">
                  <c:v>8.1886525139664812</c:v>
                </c:pt>
                <c:pt idx="4">
                  <c:v>7.8411345306564488</c:v>
                </c:pt>
                <c:pt idx="5">
                  <c:v>7.6736585931162358</c:v>
                </c:pt>
                <c:pt idx="6">
                  <c:v>8.2226444428441905</c:v>
                </c:pt>
              </c:numCache>
            </c:numRef>
          </c:val>
        </c:ser>
        <c:ser>
          <c:idx val="2"/>
          <c:order val="1"/>
          <c:tx>
            <c:strRef>
              <c:f>'EM municipio y catego'!$I$8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catego'!$G$10,'EM municipio y catego'!$G$12:$G$16,'EM municipio y catego'!$G$18)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catego'!$I$10,'EM municipio y catego'!$I$12:$I$16,'EM municipio y catego'!$I$18)</c:f>
              <c:numCache>
                <c:formatCode>#,##0.00_)</c:formatCode>
                <c:ptCount val="7"/>
                <c:pt idx="0">
                  <c:v>7.9862856641189621</c:v>
                </c:pt>
                <c:pt idx="1">
                  <c:v>7.7574415113682127</c:v>
                </c:pt>
                <c:pt idx="2">
                  <c:v>7.89465797411696</c:v>
                </c:pt>
                <c:pt idx="3">
                  <c:v>7.8374811254377716</c:v>
                </c:pt>
                <c:pt idx="4">
                  <c:v>7.6245512233469217</c:v>
                </c:pt>
                <c:pt idx="5">
                  <c:v>6.5783041315163313</c:v>
                </c:pt>
                <c:pt idx="6">
                  <c:v>8.1786799178916549</c:v>
                </c:pt>
              </c:numCache>
            </c:numRef>
          </c:val>
        </c:ser>
        <c:dLbls>
          <c:showVal val="1"/>
        </c:dLbls>
        <c:gapWidth val="30"/>
        <c:overlap val="-10"/>
        <c:axId val="447328256"/>
        <c:axId val="447330176"/>
      </c:barChart>
      <c:lineChart>
        <c:grouping val="standard"/>
        <c:ser>
          <c:idx val="1"/>
          <c:order val="2"/>
          <c:tx>
            <c:strRef>
              <c:f>'EM municipio y catego'!$J$8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020289881056234E-2"/>
                  <c:y val="-0.1855399675872119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310848094134464E-2"/>
                  <c:y val="-0.2107214300915089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-0.1276801938219262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9108007896945347E-2"/>
                  <c:y val="-0.2457658748997333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22952652117207E-2"/>
                  <c:y val="-0.1728118912370880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8508999911084E-2"/>
                  <c:y val="-0.5173336389084420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115355255654277E-2"/>
                  <c:y val="-0.141765023654787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23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catego'!$J$10,'EM municipio y catego'!$J$12:$J$16,'EM municipio y catego'!$J$18)</c:f>
              <c:numCache>
                <c:formatCode>0.00</c:formatCode>
                <c:ptCount val="7"/>
                <c:pt idx="0">
                  <c:v>-0.16023452123368376</c:v>
                </c:pt>
                <c:pt idx="1">
                  <c:v>-0.28644674410475002</c:v>
                </c:pt>
                <c:pt idx="2">
                  <c:v>-5.4709648142736711E-2</c:v>
                </c:pt>
                <c:pt idx="3">
                  <c:v>-0.35117138852870955</c:v>
                </c:pt>
                <c:pt idx="4">
                  <c:v>-0.21658330730952713</c:v>
                </c:pt>
                <c:pt idx="5">
                  <c:v>-1.0953544615999045</c:v>
                </c:pt>
                <c:pt idx="6">
                  <c:v>-4.3964524952535555E-2</c:v>
                </c:pt>
              </c:numCache>
            </c:numRef>
          </c:val>
        </c:ser>
        <c:dLbls>
          <c:showVal val="1"/>
        </c:dLbls>
        <c:marker val="1"/>
        <c:axId val="447331712"/>
        <c:axId val="447353984"/>
      </c:lineChart>
      <c:catAx>
        <c:axId val="4473282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3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7330176"/>
        <c:crosses val="autoZero"/>
        <c:auto val="1"/>
        <c:lblAlgn val="ctr"/>
        <c:lblOffset val="100"/>
        <c:tickLblSkip val="1"/>
        <c:tickMarkSkip val="1"/>
      </c:catAx>
      <c:valAx>
        <c:axId val="447330176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447328256"/>
        <c:crosses val="autoZero"/>
        <c:crossBetween val="between"/>
      </c:valAx>
      <c:catAx>
        <c:axId val="447331712"/>
        <c:scaling>
          <c:orientation val="minMax"/>
        </c:scaling>
        <c:delete val="1"/>
        <c:axPos val="b"/>
        <c:tickLblPos val="none"/>
        <c:crossAx val="447353984"/>
        <c:crosses val="autoZero"/>
        <c:auto val="1"/>
        <c:lblAlgn val="ctr"/>
        <c:lblOffset val="100"/>
      </c:catAx>
      <c:valAx>
        <c:axId val="447353984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4473317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90012419168"/>
          <c:y val="0.12565292124347213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catego'!$B$21:$E$21</c:f>
          <c:strCache>
            <c:ptCount val="1"/>
            <c:pt idx="0">
              <c:v>ESTANCIA MEDIA DE LOS TURISTAS ALOJADOS EN 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2936286451573331"/>
          <c:y val="3.949776548201762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08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catego'!$C$22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catego'!$B$24,'EM municipio y catego'!$B$26,'EM municipio y catego'!$B$27,'EM municipio y catego'!$B$28,'EM municipio y catego'!$B$29,'EM municipio y catego'!$B$31)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catego'!$C$24,'EM municipio y catego'!$C$26:$C$29,'EM municipio y catego'!$C$31)</c:f>
              <c:numCache>
                <c:formatCode>#,##0.00_)</c:formatCode>
                <c:ptCount val="6"/>
                <c:pt idx="0">
                  <c:v>7.3937042291467661</c:v>
                </c:pt>
                <c:pt idx="1">
                  <c:v>7.1488384803035521</c:v>
                </c:pt>
                <c:pt idx="2">
                  <c:v>7.2826367190236656</c:v>
                </c:pt>
                <c:pt idx="3">
                  <c:v>6.8438039669366058</c:v>
                </c:pt>
                <c:pt idx="4">
                  <c:v>3.9162895927601808</c:v>
                </c:pt>
                <c:pt idx="5">
                  <c:v>7.873042761141634</c:v>
                </c:pt>
              </c:numCache>
            </c:numRef>
          </c:val>
        </c:ser>
        <c:ser>
          <c:idx val="2"/>
          <c:order val="1"/>
          <c:tx>
            <c:strRef>
              <c:f>'EM municipio y catego'!$D$22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catego'!$B$24,'EM municipio y catego'!$B$26,'EM municipio y catego'!$B$27,'EM municipio y catego'!$B$28,'EM municipio y catego'!$B$29,'EM municipio y catego'!$B$31)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catego'!$D$24,'EM municipio y catego'!$D$26:$D$29,'EM municipio y catego'!$D$31)</c:f>
              <c:numCache>
                <c:formatCode>#,##0.00_)</c:formatCode>
                <c:ptCount val="6"/>
                <c:pt idx="0">
                  <c:v>7.2610026419889433</c:v>
                </c:pt>
                <c:pt idx="1">
                  <c:v>7.1274322572956548</c:v>
                </c:pt>
                <c:pt idx="2">
                  <c:v>7.1896645998248845</c:v>
                </c:pt>
                <c:pt idx="3">
                  <c:v>7.226000162298142</c:v>
                </c:pt>
                <c:pt idx="4">
                  <c:v>3.7208626491281738</c:v>
                </c:pt>
                <c:pt idx="5">
                  <c:v>7.5569484051542037</c:v>
                </c:pt>
              </c:numCache>
            </c:numRef>
          </c:val>
        </c:ser>
        <c:dLbls>
          <c:showVal val="1"/>
        </c:dLbls>
        <c:gapWidth val="30"/>
        <c:overlap val="-10"/>
        <c:axId val="448672128"/>
        <c:axId val="448674048"/>
      </c:barChart>
      <c:lineChart>
        <c:grouping val="standard"/>
        <c:ser>
          <c:idx val="1"/>
          <c:order val="2"/>
          <c:tx>
            <c:strRef>
              <c:f>'EM municipio y catego'!$E$22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586028805807997E-2"/>
                  <c:y val="-0.3851238397695094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314347992616764E-2"/>
                  <c:y val="-0.3188292107977150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1545414556658E-2"/>
                  <c:y val="-0.352212418354150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36478012453416E-2"/>
                  <c:y val="-0.145973775107633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11993592583191E-2"/>
                  <c:y val="-0.2601299785551753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056417935598363E-2"/>
                  <c:y val="-0.4715955931703963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23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('EM municipio y catego'!$B$24,'EM municipio y catego'!$B$26:$B$29,'EM municipio y catego'!$B$31)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catego'!$E$24,'EM municipio y catego'!$E$26:$E$29,'EM municipio y catego'!$E$31)</c:f>
              <c:numCache>
                <c:formatCode>0.00</c:formatCode>
                <c:ptCount val="6"/>
                <c:pt idx="0">
                  <c:v>-0.13270158715782276</c:v>
                </c:pt>
                <c:pt idx="1">
                  <c:v>-2.1406223007897296E-2</c:v>
                </c:pt>
                <c:pt idx="2">
                  <c:v>-9.2972119198781122E-2</c:v>
                </c:pt>
                <c:pt idx="3">
                  <c:v>0.38219619536153626</c:v>
                </c:pt>
                <c:pt idx="4">
                  <c:v>-0.19542694363200708</c:v>
                </c:pt>
                <c:pt idx="5">
                  <c:v>-0.3160943559874303</c:v>
                </c:pt>
              </c:numCache>
            </c:numRef>
          </c:val>
        </c:ser>
        <c:dLbls>
          <c:showVal val="1"/>
        </c:dLbls>
        <c:marker val="1"/>
        <c:axId val="448692224"/>
        <c:axId val="448693760"/>
      </c:lineChart>
      <c:catAx>
        <c:axId val="4486721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3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8674048"/>
        <c:crosses val="autoZero"/>
        <c:auto val="1"/>
        <c:lblAlgn val="ctr"/>
        <c:lblOffset val="100"/>
        <c:tickLblSkip val="1"/>
        <c:tickMarkSkip val="1"/>
      </c:catAx>
      <c:valAx>
        <c:axId val="44867404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448672128"/>
        <c:crosses val="autoZero"/>
        <c:crossBetween val="between"/>
      </c:valAx>
      <c:catAx>
        <c:axId val="448692224"/>
        <c:scaling>
          <c:orientation val="minMax"/>
        </c:scaling>
        <c:delete val="1"/>
        <c:axPos val="b"/>
        <c:tickLblPos val="none"/>
        <c:crossAx val="448693760"/>
        <c:crosses val="autoZero"/>
        <c:auto val="1"/>
        <c:lblAlgn val="ctr"/>
        <c:lblOffset val="100"/>
      </c:catAx>
      <c:valAx>
        <c:axId val="448693760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4486922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18802298361353478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catego'!$G$21:$J$21</c:f>
          <c:strCache>
            <c:ptCount val="1"/>
            <c:pt idx="0">
              <c:v>ESTANCIA MEDIA DE LOS TURISTAS ALOJADOS EN  SANTA CRUZ SEGÚN TIPOLOGÍA Y CATEGORÍA DE ESTABLECIMIENTO</c:v>
            </c:pt>
          </c:strCache>
        </c:strRef>
      </c:tx>
      <c:layout>
        <c:manualLayout>
          <c:xMode val="edge"/>
          <c:yMode val="edge"/>
          <c:x val="0.11401559529465631"/>
          <c:y val="3.949776548201760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141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catego'!$H$22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catego'!$G$24,'EM municipio y catego'!$G$26,'EM municipio y catego'!$G$27,'EM municipio y catego'!$G$28,'EM municipio y catego'!$G$29,'EM municipio y catego'!$G$30,'EM municipio y catego'!$G$32)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catego'!$H$24,'EM municipio y catego'!$H$26:$H$30,'EM municipio y catego'!$H$32)</c:f>
              <c:numCache>
                <c:formatCode>#,##0.00_)</c:formatCode>
                <c:ptCount val="7"/>
                <c:pt idx="0">
                  <c:v>2.3764330285880133</c:v>
                </c:pt>
                <c:pt idx="1">
                  <c:v>2.3764330285880133</c:v>
                </c:pt>
                <c:pt idx="2">
                  <c:v>2.2757094506638897</c:v>
                </c:pt>
                <c:pt idx="3">
                  <c:v>2.1939873637436644</c:v>
                </c:pt>
                <c:pt idx="4">
                  <c:v>2.5041835855789345</c:v>
                </c:pt>
                <c:pt idx="5">
                  <c:v>2.9891740176423416</c:v>
                </c:pt>
                <c:pt idx="6" formatCode="#,##0_)">
                  <c:v>0</c:v>
                </c:pt>
              </c:numCache>
            </c:numRef>
          </c:val>
        </c:ser>
        <c:ser>
          <c:idx val="2"/>
          <c:order val="1"/>
          <c:tx>
            <c:strRef>
              <c:f>'EM municipio y catego'!$I$22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catego'!$G$24,'EM municipio y catego'!$G$26,'EM municipio y catego'!$G$27,'EM municipio y catego'!$G$28,'EM municipio y catego'!$G$29,'EM municipio y catego'!$G$30,'EM municipio y catego'!$G$32)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catego'!$I$24,'EM municipio y catego'!$I$26:$I$30,'EM municipio y catego'!$I$32)</c:f>
              <c:numCache>
                <c:formatCode>#,##0.00_)</c:formatCode>
                <c:ptCount val="7"/>
                <c:pt idx="0">
                  <c:v>2.1079577018663809</c:v>
                </c:pt>
                <c:pt idx="1">
                  <c:v>2.1079577018663809</c:v>
                </c:pt>
                <c:pt idx="2">
                  <c:v>1.8700301778441886</c:v>
                </c:pt>
                <c:pt idx="3">
                  <c:v>2.1350024707626423</c:v>
                </c:pt>
                <c:pt idx="4">
                  <c:v>2.0613135567356404</c:v>
                </c:pt>
                <c:pt idx="5">
                  <c:v>3.7571455258733422</c:v>
                </c:pt>
                <c:pt idx="6" formatCode="#,##0_)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448748928"/>
        <c:axId val="448755200"/>
      </c:barChart>
      <c:lineChart>
        <c:grouping val="standard"/>
        <c:ser>
          <c:idx val="1"/>
          <c:order val="2"/>
          <c:tx>
            <c:strRef>
              <c:f>'EM municipio y catego'!$J$22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4777817389691424E-2"/>
                  <c:y val="-0.3185961006433448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3068203210495803E-2"/>
                  <c:y val="-0.3271458739175285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-0.3522124183541511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297389774103967E-2"/>
                  <c:y val="-0.233292517229525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723E-2"/>
                  <c:y val="-0.3765540949792930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050363368434702E-2"/>
                  <c:y val="-0.1971673187421220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304737132813273E-2"/>
                  <c:y val="4.5345163455399677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34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catego'!$J$24,'EM municipio y catego'!$J$26:$J$30,'EM municipio y catego'!$J$32)</c:f>
              <c:numCache>
                <c:formatCode>0.00</c:formatCode>
                <c:ptCount val="7"/>
                <c:pt idx="0">
                  <c:v>-0.26847532672163243</c:v>
                </c:pt>
                <c:pt idx="1">
                  <c:v>-0.26847532672163243</c:v>
                </c:pt>
                <c:pt idx="2">
                  <c:v>-0.40567927281970118</c:v>
                </c:pt>
                <c:pt idx="3">
                  <c:v>-5.8984892981022163E-2</c:v>
                </c:pt>
                <c:pt idx="4">
                  <c:v>-0.44287002884329407</c:v>
                </c:pt>
                <c:pt idx="5">
                  <c:v>0.76797150823100058</c:v>
                </c:pt>
                <c:pt idx="6" formatCode="0.00%">
                  <c:v>0</c:v>
                </c:pt>
              </c:numCache>
            </c:numRef>
          </c:val>
        </c:ser>
        <c:dLbls>
          <c:showVal val="1"/>
        </c:dLbls>
        <c:marker val="1"/>
        <c:axId val="448756736"/>
        <c:axId val="448783104"/>
      </c:lineChart>
      <c:catAx>
        <c:axId val="4487489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5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8755200"/>
        <c:crosses val="autoZero"/>
        <c:auto val="1"/>
        <c:lblAlgn val="ctr"/>
        <c:lblOffset val="100"/>
        <c:tickLblSkip val="1"/>
        <c:tickMarkSkip val="1"/>
      </c:catAx>
      <c:valAx>
        <c:axId val="448755200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448748928"/>
        <c:crosses val="autoZero"/>
        <c:crossBetween val="between"/>
      </c:valAx>
      <c:catAx>
        <c:axId val="448756736"/>
        <c:scaling>
          <c:orientation val="minMax"/>
        </c:scaling>
        <c:delete val="1"/>
        <c:axPos val="b"/>
        <c:tickLblPos val="none"/>
        <c:crossAx val="448783104"/>
        <c:crosses val="autoZero"/>
        <c:auto val="1"/>
        <c:lblAlgn val="ctr"/>
        <c:lblOffset val="100"/>
      </c:catAx>
      <c:valAx>
        <c:axId val="448783104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4487567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138728200135068"/>
          <c:y val="0.196338991929543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catego'!$B$37</c:f>
          <c:strCache>
            <c:ptCount val="1"/>
            <c:pt idx="0">
              <c:v>ESTANCIA MEDIA DE LOS TURISTAS ALOJADOS EN TENERIFE SEGÚN TIPOLOGÍA Y CATEGORÍA DE ESTABLECIMIENTO</c:v>
            </c:pt>
          </c:strCache>
        </c:strRef>
      </c:tx>
      <c:layout>
        <c:manualLayout>
          <c:xMode val="edge"/>
          <c:yMode val="edge"/>
          <c:x val="0.15562107472924666"/>
          <c:y val="3.9497765482017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102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catego'!$C$39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catego'!$B$41,'EM municipio y catego'!$B$44:$B$48)</c:f>
              <c:strCache>
                <c:ptCount val="6"/>
                <c:pt idx="0">
                  <c:v>Estancia media total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municipio y catego'!$C$41,'EM municipio y catego'!$C$43:$C$48,'EM municipio y catego'!$C$50)</c:f>
              <c:numCache>
                <c:formatCode>#,##0.00_)</c:formatCode>
                <c:ptCount val="8"/>
                <c:pt idx="0">
                  <c:v>7.668701574094178</c:v>
                </c:pt>
                <c:pt idx="1">
                  <c:v>7.2058174479730237</c:v>
                </c:pt>
                <c:pt idx="2">
                  <c:v>6.8065057879483355</c:v>
                </c:pt>
                <c:pt idx="3">
                  <c:v>7.552476255446039</c:v>
                </c:pt>
                <c:pt idx="4">
                  <c:v>7.1512995374589812</c:v>
                </c:pt>
                <c:pt idx="5">
                  <c:v>3.6567182472805269</c:v>
                </c:pt>
                <c:pt idx="6">
                  <c:v>5.4203973194813431</c:v>
                </c:pt>
                <c:pt idx="7">
                  <c:v>8.3264088123290207</c:v>
                </c:pt>
              </c:numCache>
            </c:numRef>
          </c:val>
        </c:ser>
        <c:ser>
          <c:idx val="2"/>
          <c:order val="1"/>
          <c:tx>
            <c:strRef>
              <c:f>'EM municipio y catego'!$D$39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catego'!$B$41,'EM municipio y catego'!$B$44:$B$48)</c:f>
              <c:strCache>
                <c:ptCount val="6"/>
                <c:pt idx="0">
                  <c:v>Estancia media total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municipio y catego'!$D$41,'EM municipio y catego'!$D$43:$D$48,'EM municipio y catego'!$D$50)</c:f>
              <c:numCache>
                <c:formatCode>#,##0.00_)</c:formatCode>
                <c:ptCount val="8"/>
                <c:pt idx="0">
                  <c:v>7.4696014812196978</c:v>
                </c:pt>
                <c:pt idx="1">
                  <c:v>6.9941533826857318</c:v>
                </c:pt>
                <c:pt idx="2">
                  <c:v>6.6003191413351541</c:v>
                </c:pt>
                <c:pt idx="3">
                  <c:v>7.3608076378719334</c:v>
                </c:pt>
                <c:pt idx="4">
                  <c:v>6.8062739691690686</c:v>
                </c:pt>
                <c:pt idx="5">
                  <c:v>3.3121422482036293</c:v>
                </c:pt>
                <c:pt idx="6">
                  <c:v>5.5491456834532373</c:v>
                </c:pt>
                <c:pt idx="7">
                  <c:v>8.2036398933444179</c:v>
                </c:pt>
              </c:numCache>
            </c:numRef>
          </c:val>
        </c:ser>
        <c:dLbls>
          <c:showVal val="1"/>
        </c:dLbls>
        <c:gapWidth val="30"/>
        <c:overlap val="-10"/>
        <c:axId val="450777088"/>
        <c:axId val="450779008"/>
      </c:barChart>
      <c:lineChart>
        <c:grouping val="standard"/>
        <c:ser>
          <c:idx val="1"/>
          <c:order val="2"/>
          <c:tx>
            <c:strRef>
              <c:f>'EM municipio y catego'!$E$39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586028805807997E-2"/>
                  <c:y val="-0.3726498272954968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00545995032E-2"/>
                  <c:y val="-0.3604092523777565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19729599016108E-2"/>
                  <c:y val="-0.3314223975641302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36478012453416E-2"/>
                  <c:y val="-0.3580319871658458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047441039204853E-2"/>
                  <c:y val="-0.4430821615073585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9680049566679275E-2"/>
                  <c:y val="-0.3135914351662383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3.7554409544342519E-2"/>
                  <c:y val="-7.5236957126720932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04784904043E-2"/>
                  <c:y val="-0.34841030006384388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('EM municipio y catego'!$B$41,'EM municipio y catego'!$B$43:$B$48)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</c:strCache>
            </c:strRef>
          </c:cat>
          <c:val>
            <c:numRef>
              <c:f>('EM municipio y catego'!$E$41,'EM municipio y catego'!$E$43:$E$48,'EM municipio y catego'!$E$50)</c:f>
              <c:numCache>
                <c:formatCode>0.00</c:formatCode>
                <c:ptCount val="8"/>
                <c:pt idx="0">
                  <c:v>-0.19910009287448016</c:v>
                </c:pt>
                <c:pt idx="1">
                  <c:v>-0.21166406528729187</c:v>
                </c:pt>
                <c:pt idx="2">
                  <c:v>-0.20618664661318142</c:v>
                </c:pt>
                <c:pt idx="3">
                  <c:v>-0.19166861757410558</c:v>
                </c:pt>
                <c:pt idx="4">
                  <c:v>-0.3450255682899126</c:v>
                </c:pt>
                <c:pt idx="5">
                  <c:v>-0.34457599907689751</c:v>
                </c:pt>
                <c:pt idx="6">
                  <c:v>0.12874836397189426</c:v>
                </c:pt>
                <c:pt idx="7">
                  <c:v>-0.12276891898460285</c:v>
                </c:pt>
              </c:numCache>
            </c:numRef>
          </c:val>
        </c:ser>
        <c:dLbls>
          <c:showVal val="1"/>
        </c:dLbls>
        <c:marker val="1"/>
        <c:axId val="450780544"/>
        <c:axId val="450798720"/>
      </c:lineChart>
      <c:catAx>
        <c:axId val="4507770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5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50779008"/>
        <c:crosses val="autoZero"/>
        <c:auto val="1"/>
        <c:lblAlgn val="ctr"/>
        <c:lblOffset val="100"/>
        <c:tickLblSkip val="1"/>
        <c:tickMarkSkip val="1"/>
      </c:catAx>
      <c:valAx>
        <c:axId val="45077900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450777088"/>
        <c:crosses val="autoZero"/>
        <c:crossBetween val="between"/>
      </c:valAx>
      <c:catAx>
        <c:axId val="450780544"/>
        <c:scaling>
          <c:orientation val="minMax"/>
        </c:scaling>
        <c:delete val="1"/>
        <c:axPos val="b"/>
        <c:tickLblPos val="none"/>
        <c:crossAx val="450798720"/>
        <c:crosses val="autoZero"/>
        <c:auto val="1"/>
        <c:lblAlgn val="ctr"/>
        <c:lblOffset val="100"/>
      </c:catAx>
      <c:valAx>
        <c:axId val="450798720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4507805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18802298361353478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'!$C$3:$J$3</c:f>
          <c:strCache>
            <c:ptCount val="1"/>
            <c:pt idx="0">
              <c:v>EVOLUCIÓN DEL TURISMO  ALOJADO EN ADEJE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'!$D$4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'!$C$65,'tablas turistas por categorías '!$C$52,'tablas turistas por categorías '!$C$39,'tablas turistas por categorías '!$C$26)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'!$D$65,'tablas turistas por categorías '!$D$52,'tablas turistas por categorías '!$D$39,'tablas turistas por categorías '!$D$26)</c:f>
              <c:numCache>
                <c:formatCode>#,##0</c:formatCode>
                <c:ptCount val="4"/>
                <c:pt idx="0">
                  <c:v>21187</c:v>
                </c:pt>
                <c:pt idx="1">
                  <c:v>20497</c:v>
                </c:pt>
                <c:pt idx="2">
                  <c:v>22704</c:v>
                </c:pt>
                <c:pt idx="3">
                  <c:v>16202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'!$E$4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'!$C$65,'tablas turistas por categorías '!$C$52,'tablas turistas por categorías '!$C$39,'tablas turistas por categorías '!$C$26)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'!$E$65,'tablas turistas por categorías '!$E$52,'tablas turistas por categorías '!$E$39,'tablas turistas por categorías '!$E$26)</c:f>
              <c:numCache>
                <c:formatCode>#,##0</c:formatCode>
                <c:ptCount val="4"/>
                <c:pt idx="0">
                  <c:v>242176</c:v>
                </c:pt>
                <c:pt idx="1">
                  <c:v>234115</c:v>
                </c:pt>
                <c:pt idx="2">
                  <c:v>241394</c:v>
                </c:pt>
                <c:pt idx="3">
                  <c:v>177921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'!$F$4</c:f>
              <c:strCache>
                <c:ptCount val="1"/>
                <c:pt idx="0">
                  <c:v> 4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'!$C$65,'tablas turistas por categorías '!$C$52,'tablas turistas por categorías '!$C$39,'tablas turistas por categorías '!$C$26)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'!$F$65,'tablas turistas por categorías '!$F$52,'tablas turistas por categorías '!$F$39,'tablas turistas por categorías '!$F$26)</c:f>
              <c:numCache>
                <c:formatCode>#,##0</c:formatCode>
                <c:ptCount val="4"/>
                <c:pt idx="0">
                  <c:v>775718</c:v>
                </c:pt>
                <c:pt idx="1">
                  <c:v>757996</c:v>
                </c:pt>
                <c:pt idx="2">
                  <c:v>769419</c:v>
                </c:pt>
                <c:pt idx="3">
                  <c:v>712991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'!$G$4</c:f>
              <c:strCache>
                <c:ptCount val="1"/>
                <c:pt idx="0">
                  <c:v>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'!$C$65,'tablas turistas por categorías '!$C$52,'tablas turistas por categorías '!$C$39,'tablas turistas por categorías '!$C$26)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'!$G$65,'tablas turistas por categorías '!$G$52,'tablas turistas por categorías '!$G$39,'tablas turistas por categorías '!$G$26)</c:f>
              <c:numCache>
                <c:formatCode>#,##0</c:formatCode>
                <c:ptCount val="4"/>
                <c:pt idx="0">
                  <c:v>183410</c:v>
                </c:pt>
                <c:pt idx="1">
                  <c:v>182962</c:v>
                </c:pt>
                <c:pt idx="2">
                  <c:v>174618</c:v>
                </c:pt>
                <c:pt idx="3">
                  <c:v>145326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'!$I$4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'!$C$65,'tablas turistas por categorías '!$C$52,'tablas turistas por categorías '!$C$39,'tablas turistas por categorías '!$C$26)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'!$I$65,'tablas turistas por categorías '!$I$52,'tablas turistas por categorías '!$I$39,'tablas turistas por categorías '!$I$26)</c:f>
              <c:numCache>
                <c:formatCode>#,##0</c:formatCode>
                <c:ptCount val="4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</c:numCache>
            </c:numRef>
          </c:val>
        </c:ser>
        <c:marker val="1"/>
        <c:axId val="423227392"/>
        <c:axId val="423229312"/>
      </c:lineChart>
      <c:catAx>
        <c:axId val="423227392"/>
        <c:scaling>
          <c:orientation val="minMax"/>
        </c:scaling>
        <c:axPos val="b"/>
        <c:numFmt formatCode="General" sourceLinked="1"/>
        <c:tickLblPos val="nextTo"/>
        <c:crossAx val="423229312"/>
        <c:crosses val="autoZero"/>
        <c:auto val="1"/>
        <c:lblAlgn val="ctr"/>
        <c:lblOffset val="100"/>
      </c:catAx>
      <c:valAx>
        <c:axId val="423229312"/>
        <c:scaling>
          <c:orientation val="minMax"/>
        </c:scaling>
        <c:axPos val="l"/>
        <c:numFmt formatCode="#,##0" sourceLinked="1"/>
        <c:tickLblPos val="nextTo"/>
        <c:crossAx val="423227392"/>
        <c:crosses val="autoZero"/>
        <c:crossBetween val="between"/>
      </c:valAx>
    </c:plotArea>
    <c:legend>
      <c:legendPos val="t"/>
    </c:legend>
    <c:plotVisOnly val="1"/>
  </c:chart>
  <c:spPr>
    <a:noFill/>
    <a:ln>
      <a:noFill/>
    </a:ln>
  </c:spPr>
  <c:printSettings>
    <c:headerFooter/>
    <c:pageMargins b="0.750000000000002" l="0.70000000000000062" r="0.70000000000000062" t="0.750000000000002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 Aloj Estim zona cat '!$E$7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39288211894511654"/>
          <c:y val="8.1499653748493162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491837784982759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'Ofe Aloj Estim zona cat '!$E$7</c:f>
              <c:strCache>
                <c:ptCount val="1"/>
                <c:pt idx="0">
                  <c:v>I semestre 2010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chemeClr val="accent3">
                      <a:lumMod val="50000"/>
                    </a:scheme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chemeClr val="accent3">
                      <a:lumMod val="75000"/>
                    </a:scheme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chemeClr val="accent3">
                      <a:lumMod val="75000"/>
                    </a:scheme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15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chemeClr val="accent6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6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7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8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accent6">
                      <a:lumMod val="60000"/>
                      <a:lumOff val="40000"/>
                    </a:scheme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9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Hoja1!$A$25:$B$48</c:f>
              <c:multiLvlStrCache>
                <c:ptCount val="2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  <c:pt idx="15">
                    <c:v>Total</c:v>
                  </c:pt>
                  <c:pt idx="16">
                    <c:v>Hotelera</c:v>
                  </c:pt>
                  <c:pt idx="17">
                    <c:v>Extrahotelera</c:v>
                  </c:pt>
                  <c:pt idx="18">
                    <c:v>Total</c:v>
                  </c:pt>
                  <c:pt idx="19">
                    <c:v>Hotelera</c:v>
                  </c:pt>
                  <c:pt idx="20">
                    <c:v>Extrahotelera</c:v>
                  </c:pt>
                  <c:pt idx="21">
                    <c:v>Total</c:v>
                  </c:pt>
                  <c:pt idx="22">
                    <c:v>Hotelera</c:v>
                  </c:pt>
                  <c:pt idx="2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PUERTO DE LA CRUZ</c:v>
                  </c:pt>
                  <c:pt idx="15">
                    <c:v>ZONA 4</c:v>
                  </c:pt>
                  <c:pt idx="18">
                    <c:v>ADEJE</c:v>
                  </c:pt>
                  <c:pt idx="21">
                    <c:v>ARONA</c:v>
                  </c:pt>
                </c:lvl>
              </c:multiLvlStrCache>
            </c:multiLvlStrRef>
          </c:cat>
          <c:val>
            <c:numRef>
              <c:f>('Ofe Aloj Estim zona cat '!$E$9:$E$11,'Ofe Aloj Estim zona cat '!$E$13:$E$15,'Ofe Aloj Estim zona cat '!$E$17:$E$19,'Ofe Aloj Estim zona cat '!$E$21:$E$23,'Ofe Aloj Estim zona cat '!$E$25:$E$27,'Ofe Aloj Estim zona cat '!$E$29:$E$31,'Ofe Aloj Estim zona cat '!$E$33:$E$35,'Ofe Aloj Estim zona cat '!$E$37:$E$39)</c:f>
              <c:numCache>
                <c:formatCode>#,##0_)</c:formatCode>
                <c:ptCount val="24"/>
                <c:pt idx="0">
                  <c:v>178697</c:v>
                </c:pt>
                <c:pt idx="1">
                  <c:v>86541</c:v>
                </c:pt>
                <c:pt idx="2">
                  <c:v>92156</c:v>
                </c:pt>
                <c:pt idx="3">
                  <c:v>2504</c:v>
                </c:pt>
                <c:pt idx="4">
                  <c:v>2504</c:v>
                </c:pt>
                <c:pt idx="5">
                  <c:v>0</c:v>
                </c:pt>
                <c:pt idx="6">
                  <c:v>1713</c:v>
                </c:pt>
                <c:pt idx="7">
                  <c:v>514</c:v>
                </c:pt>
                <c:pt idx="8">
                  <c:v>1199</c:v>
                </c:pt>
                <c:pt idx="9">
                  <c:v>30806</c:v>
                </c:pt>
                <c:pt idx="10">
                  <c:v>18641</c:v>
                </c:pt>
                <c:pt idx="11">
                  <c:v>12165</c:v>
                </c:pt>
                <c:pt idx="12">
                  <c:v>27225</c:v>
                </c:pt>
                <c:pt idx="13">
                  <c:v>16442</c:v>
                </c:pt>
                <c:pt idx="14">
                  <c:v>10783</c:v>
                </c:pt>
                <c:pt idx="15">
                  <c:v>143674</c:v>
                </c:pt>
                <c:pt idx="16">
                  <c:v>64882</c:v>
                </c:pt>
                <c:pt idx="17">
                  <c:v>78792</c:v>
                </c:pt>
                <c:pt idx="18">
                  <c:v>63430</c:v>
                </c:pt>
                <c:pt idx="19">
                  <c:v>32855</c:v>
                </c:pt>
                <c:pt idx="20">
                  <c:v>30575</c:v>
                </c:pt>
                <c:pt idx="21">
                  <c:v>53697</c:v>
                </c:pt>
                <c:pt idx="22">
                  <c:v>20363</c:v>
                </c:pt>
                <c:pt idx="23">
                  <c:v>33334</c:v>
                </c:pt>
              </c:numCache>
            </c:numRef>
          </c:val>
        </c:ser>
        <c:dLbls>
          <c:showVal val="1"/>
        </c:dLbls>
        <c:gapWidth val="30"/>
        <c:axId val="448461440"/>
        <c:axId val="450888448"/>
      </c:barChart>
      <c:catAx>
        <c:axId val="4484614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9642640823833E-4"/>
              <c:y val="0.963905204031906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50888448"/>
        <c:crosses val="autoZero"/>
        <c:auto val="1"/>
        <c:lblAlgn val="ctr"/>
        <c:lblOffset val="100"/>
        <c:tickLblSkip val="1"/>
        <c:tickMarkSkip val="1"/>
      </c:catAx>
      <c:valAx>
        <c:axId val="450888448"/>
        <c:scaling>
          <c:orientation val="minMax"/>
        </c:scaling>
        <c:delete val="1"/>
        <c:axPos val="l"/>
        <c:numFmt formatCode="#,##0_)" sourceLinked="1"/>
        <c:tickLblPos val="none"/>
        <c:crossAx val="448461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 Aloj Estim zona cat '!$L$7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38872411478710994"/>
          <c:y val="7.4984995768037133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491837784982759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'Ofe Aloj Estim zona cat '!$L$7</c:f>
              <c:strCache>
                <c:ptCount val="1"/>
                <c:pt idx="0">
                  <c:v>II semestre 2010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rgbClr val="1F497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rgbClr val="1F497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5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chemeClr val="accent6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6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7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8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9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prstClr val="white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Hoja1!$A$25:$B$48</c:f>
              <c:multiLvlStrCache>
                <c:ptCount val="2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  <c:pt idx="15">
                    <c:v>Total</c:v>
                  </c:pt>
                  <c:pt idx="16">
                    <c:v>Hotelera</c:v>
                  </c:pt>
                  <c:pt idx="17">
                    <c:v>Extrahotelera</c:v>
                  </c:pt>
                  <c:pt idx="18">
                    <c:v>Total</c:v>
                  </c:pt>
                  <c:pt idx="19">
                    <c:v>Hotelera</c:v>
                  </c:pt>
                  <c:pt idx="20">
                    <c:v>Extrahotelera</c:v>
                  </c:pt>
                  <c:pt idx="21">
                    <c:v>Total</c:v>
                  </c:pt>
                  <c:pt idx="22">
                    <c:v>Hotelera</c:v>
                  </c:pt>
                  <c:pt idx="2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PUERTO DE LA CRUZ</c:v>
                  </c:pt>
                  <c:pt idx="15">
                    <c:v>ZONA 4</c:v>
                  </c:pt>
                  <c:pt idx="18">
                    <c:v>ADEJE</c:v>
                  </c:pt>
                  <c:pt idx="21">
                    <c:v>ARONA</c:v>
                  </c:pt>
                </c:lvl>
              </c:multiLvlStrCache>
            </c:multiLvlStrRef>
          </c:cat>
          <c:val>
            <c:numRef>
              <c:f>('Ofe Aloj Estim zona cat '!$E$9:$E$11,'Ofe Aloj Estim zona cat '!$E$13:$E$15,'Ofe Aloj Estim zona cat '!$E$17:$E$19,'Ofe Aloj Estim zona cat '!$E$21:$E$23,'Ofe Aloj Estim zona cat '!$E$25:$E$27,'Ofe Aloj Estim zona cat '!$E$29:$E$31,'Ofe Aloj Estim zona cat '!$E$33:$E$35,'Ofe Aloj Estim zona cat '!$E$37:$E$39)</c:f>
              <c:numCache>
                <c:formatCode>#,##0_)</c:formatCode>
                <c:ptCount val="24"/>
                <c:pt idx="0">
                  <c:v>178697</c:v>
                </c:pt>
                <c:pt idx="1">
                  <c:v>86541</c:v>
                </c:pt>
                <c:pt idx="2">
                  <c:v>92156</c:v>
                </c:pt>
                <c:pt idx="3">
                  <c:v>2504</c:v>
                </c:pt>
                <c:pt idx="4">
                  <c:v>2504</c:v>
                </c:pt>
                <c:pt idx="5">
                  <c:v>0</c:v>
                </c:pt>
                <c:pt idx="6">
                  <c:v>1713</c:v>
                </c:pt>
                <c:pt idx="7">
                  <c:v>514</c:v>
                </c:pt>
                <c:pt idx="8">
                  <c:v>1199</c:v>
                </c:pt>
                <c:pt idx="9">
                  <c:v>30806</c:v>
                </c:pt>
                <c:pt idx="10">
                  <c:v>18641</c:v>
                </c:pt>
                <c:pt idx="11">
                  <c:v>12165</c:v>
                </c:pt>
                <c:pt idx="12">
                  <c:v>27225</c:v>
                </c:pt>
                <c:pt idx="13">
                  <c:v>16442</c:v>
                </c:pt>
                <c:pt idx="14">
                  <c:v>10783</c:v>
                </c:pt>
                <c:pt idx="15">
                  <c:v>143674</c:v>
                </c:pt>
                <c:pt idx="16">
                  <c:v>64882</c:v>
                </c:pt>
                <c:pt idx="17">
                  <c:v>78792</c:v>
                </c:pt>
                <c:pt idx="18">
                  <c:v>63430</c:v>
                </c:pt>
                <c:pt idx="19">
                  <c:v>32855</c:v>
                </c:pt>
                <c:pt idx="20">
                  <c:v>30575</c:v>
                </c:pt>
                <c:pt idx="21">
                  <c:v>53697</c:v>
                </c:pt>
                <c:pt idx="22">
                  <c:v>20363</c:v>
                </c:pt>
                <c:pt idx="23">
                  <c:v>33334</c:v>
                </c:pt>
              </c:numCache>
            </c:numRef>
          </c:val>
        </c:ser>
        <c:dLbls>
          <c:showVal val="1"/>
        </c:dLbls>
        <c:gapWidth val="30"/>
        <c:axId val="448505344"/>
        <c:axId val="448507264"/>
      </c:barChart>
      <c:catAx>
        <c:axId val="4485053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3973122705866E-4"/>
              <c:y val="0.9476184792304386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8507264"/>
        <c:crosses val="autoZero"/>
        <c:auto val="1"/>
        <c:lblAlgn val="ctr"/>
        <c:lblOffset val="100"/>
        <c:tickLblSkip val="1"/>
        <c:tickMarkSkip val="1"/>
      </c:catAx>
      <c:valAx>
        <c:axId val="448507264"/>
        <c:scaling>
          <c:orientation val="minMax"/>
        </c:scaling>
        <c:delete val="1"/>
        <c:axPos val="l"/>
        <c:numFmt formatCode="#,##0_)" sourceLinked="1"/>
        <c:tickLblPos val="none"/>
        <c:crossAx val="448505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77" r="0.75000000000000977" t="1" header="0" footer="0"/>
    <c:pageSetup paperSize="9" orientation="landscape"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categ'!$C$6:$H$6</c:f>
          <c:strCache>
            <c:ptCount val="1"/>
            <c:pt idx="0">
              <c:v>PLAZAS ALOJATIVAS ESTIMADAS EN ADEJE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711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2866451820105425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categ'!$D$7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categ'!$D$8:$D$14</c:f>
              <c:numCache>
                <c:formatCode>#,##0_)</c:formatCode>
                <c:ptCount val="7"/>
                <c:pt idx="0">
                  <c:v>65517</c:v>
                </c:pt>
                <c:pt idx="1">
                  <c:v>33977</c:v>
                </c:pt>
                <c:pt idx="2">
                  <c:v>4520</c:v>
                </c:pt>
                <c:pt idx="3">
                  <c:v>21699</c:v>
                </c:pt>
                <c:pt idx="4">
                  <c:v>7288</c:v>
                </c:pt>
                <c:pt idx="5">
                  <c:v>470</c:v>
                </c:pt>
                <c:pt idx="6">
                  <c:v>31540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categ'!$F$7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categ'!$F$8:$F$14</c:f>
              <c:numCache>
                <c:formatCode>#,##0_)</c:formatCode>
                <c:ptCount val="7"/>
                <c:pt idx="0">
                  <c:v>63430</c:v>
                </c:pt>
                <c:pt idx="1">
                  <c:v>32855</c:v>
                </c:pt>
                <c:pt idx="2">
                  <c:v>4568</c:v>
                </c:pt>
                <c:pt idx="3">
                  <c:v>21699</c:v>
                </c:pt>
                <c:pt idx="4">
                  <c:v>6118</c:v>
                </c:pt>
                <c:pt idx="5">
                  <c:v>470</c:v>
                </c:pt>
                <c:pt idx="6">
                  <c:v>30575</c:v>
                </c:pt>
              </c:numCache>
            </c:numRef>
          </c:val>
        </c:ser>
        <c:dLbls>
          <c:showVal val="1"/>
        </c:dLbls>
        <c:gapWidth val="30"/>
        <c:overlap val="-10"/>
        <c:axId val="451296256"/>
        <c:axId val="451318912"/>
      </c:barChart>
      <c:lineChart>
        <c:grouping val="standard"/>
        <c:ser>
          <c:idx val="1"/>
          <c:order val="2"/>
          <c:tx>
            <c:strRef>
              <c:f>'Oferta Alojat Estim tipol categ'!$H$7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76550667854E-2"/>
                  <c:y val="-0.2797264073334128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1578917393E-2"/>
                  <c:y val="-0.1130009793551925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02185416163E-2"/>
                  <c:y val="0.1553918595996399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932885523443E-2"/>
                  <c:y val="7.170133584048278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743591414756E-2"/>
                  <c:y val="-0.1764146198143144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43476950069E-2"/>
                  <c:y val="0.1780345516511931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7409395867E-2"/>
                  <c:y val="-9.0455125945078152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categ'!$H$8:$H$14</c:f>
              <c:numCache>
                <c:formatCode>0.00%</c:formatCode>
                <c:ptCount val="7"/>
                <c:pt idx="0">
                  <c:v>-3.1854327884365888E-2</c:v>
                </c:pt>
                <c:pt idx="1">
                  <c:v>-3.3022338640845278E-2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-0.16053787047200879</c:v>
                </c:pt>
                <c:pt idx="5">
                  <c:v>0</c:v>
                </c:pt>
                <c:pt idx="6">
                  <c:v>-3.0596068484464174E-2</c:v>
                </c:pt>
              </c:numCache>
            </c:numRef>
          </c:val>
        </c:ser>
        <c:dLbls>
          <c:showVal val="1"/>
        </c:dLbls>
        <c:marker val="1"/>
        <c:axId val="451320448"/>
        <c:axId val="451322240"/>
      </c:lineChart>
      <c:catAx>
        <c:axId val="4512962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51318912"/>
        <c:crosses val="autoZero"/>
        <c:auto val="1"/>
        <c:lblAlgn val="ctr"/>
        <c:lblOffset val="100"/>
        <c:tickLblSkip val="1"/>
        <c:tickMarkSkip val="1"/>
      </c:catAx>
      <c:valAx>
        <c:axId val="45131891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451296256"/>
        <c:crosses val="autoZero"/>
        <c:crossBetween val="between"/>
      </c:valAx>
      <c:catAx>
        <c:axId val="451320448"/>
        <c:scaling>
          <c:orientation val="minMax"/>
        </c:scaling>
        <c:delete val="1"/>
        <c:axPos val="b"/>
        <c:tickLblPos val="none"/>
        <c:crossAx val="451322240"/>
        <c:crosses val="autoZero"/>
        <c:auto val="1"/>
        <c:lblAlgn val="ctr"/>
        <c:lblOffset val="100"/>
      </c:catAx>
      <c:valAx>
        <c:axId val="451322240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451320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637"/>
          <c:y val="0.1361523093195436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categ'!$K$6:$P$6</c:f>
          <c:strCache>
            <c:ptCount val="1"/>
            <c:pt idx="0">
              <c:v>PLAZAS ALOJATIVAS ESTIMADAS  EN ADEJE SEGÚN TIPOLOGÍA Y CATEGORÍA (*)</c:v>
            </c:pt>
          </c:strCache>
        </c:strRef>
      </c:tx>
      <c:layout>
        <c:manualLayout>
          <c:xMode val="edge"/>
          <c:yMode val="edge"/>
          <c:x val="0.14827583699292624"/>
          <c:y val="7.649479662427659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39380241526E-2"/>
          <c:y val="0.29936056069914502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categ'!$L$7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categ'!$K$8:$K$14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categ'!$L$8:$L$14</c:f>
              <c:numCache>
                <c:formatCode>#,##0_)</c:formatCode>
                <c:ptCount val="7"/>
                <c:pt idx="0">
                  <c:v>64757</c:v>
                </c:pt>
                <c:pt idx="1">
                  <c:v>33507</c:v>
                </c:pt>
                <c:pt idx="2">
                  <c:v>4520</c:v>
                </c:pt>
                <c:pt idx="3">
                  <c:v>21699</c:v>
                </c:pt>
                <c:pt idx="4">
                  <c:v>6818</c:v>
                </c:pt>
                <c:pt idx="5">
                  <c:v>470</c:v>
                </c:pt>
                <c:pt idx="6">
                  <c:v>31250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categ'!$N$7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categ'!$K$8:$K$14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categ'!$N$8:$N$14</c:f>
              <c:numCache>
                <c:formatCode>#,##0_)</c:formatCode>
                <c:ptCount val="7"/>
                <c:pt idx="0">
                  <c:v>62780</c:v>
                </c:pt>
                <c:pt idx="1">
                  <c:v>32855</c:v>
                </c:pt>
                <c:pt idx="2">
                  <c:v>4568</c:v>
                </c:pt>
                <c:pt idx="3">
                  <c:v>21699</c:v>
                </c:pt>
                <c:pt idx="4">
                  <c:v>6118</c:v>
                </c:pt>
                <c:pt idx="5">
                  <c:v>470</c:v>
                </c:pt>
                <c:pt idx="6">
                  <c:v>29925</c:v>
                </c:pt>
              </c:numCache>
            </c:numRef>
          </c:val>
        </c:ser>
        <c:dLbls>
          <c:showVal val="1"/>
        </c:dLbls>
        <c:gapWidth val="30"/>
        <c:overlap val="-10"/>
        <c:axId val="450214912"/>
        <c:axId val="450225280"/>
      </c:barChart>
      <c:lineChart>
        <c:grouping val="standard"/>
        <c:ser>
          <c:idx val="1"/>
          <c:order val="2"/>
          <c:tx>
            <c:strRef>
              <c:f>'Oferta Alojat Estim tipol categ'!$P$7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31130036400694E-2"/>
                  <c:y val="-0.3044541454505623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33572233691506E-2"/>
                  <c:y val="-0.1052223704648161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707118126396439E-2"/>
                  <c:y val="0.1528166379368679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83555467572705E-2"/>
                  <c:y val="6.0852960979764529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988728320196504E-2"/>
                  <c:y val="-0.1573110485977121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543391927214864E-2"/>
                  <c:y val="0.1743999436833233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662144527983293E-2"/>
                  <c:y val="-0.1585132397291099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categ'!$P$8:$P$14</c:f>
              <c:numCache>
                <c:formatCode>0.00%</c:formatCode>
                <c:ptCount val="7"/>
                <c:pt idx="0">
                  <c:v>-3.0529518044381303E-2</c:v>
                </c:pt>
                <c:pt idx="1">
                  <c:v>-1.945862058674307E-2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-0.10266940451745379</c:v>
                </c:pt>
                <c:pt idx="5">
                  <c:v>0</c:v>
                </c:pt>
                <c:pt idx="6">
                  <c:v>-4.24E-2</c:v>
                </c:pt>
              </c:numCache>
            </c:numRef>
          </c:val>
        </c:ser>
        <c:dLbls>
          <c:showVal val="1"/>
        </c:dLbls>
        <c:marker val="1"/>
        <c:axId val="450226816"/>
        <c:axId val="450236800"/>
      </c:lineChart>
      <c:catAx>
        <c:axId val="4502149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50225280"/>
        <c:crosses val="autoZero"/>
        <c:auto val="1"/>
        <c:lblAlgn val="ctr"/>
        <c:lblOffset val="100"/>
        <c:tickLblSkip val="1"/>
        <c:tickMarkSkip val="1"/>
      </c:catAx>
      <c:valAx>
        <c:axId val="45022528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450214912"/>
        <c:crosses val="autoZero"/>
        <c:crossBetween val="between"/>
      </c:valAx>
      <c:catAx>
        <c:axId val="450226816"/>
        <c:scaling>
          <c:orientation val="minMax"/>
        </c:scaling>
        <c:delete val="1"/>
        <c:axPos val="b"/>
        <c:tickLblPos val="none"/>
        <c:crossAx val="450236800"/>
        <c:crosses val="autoZero"/>
        <c:auto val="1"/>
        <c:lblAlgn val="ctr"/>
        <c:lblOffset val="100"/>
      </c:catAx>
      <c:valAx>
        <c:axId val="450236800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4502268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418748964742732"/>
          <c:y val="0.1548921016770908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77" r="0.75000000000000977" t="1" header="0" footer="0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categ'!$C$19:$H$19</c:f>
          <c:strCache>
            <c:ptCount val="1"/>
            <c:pt idx="0">
              <c:v>PLAZAS ALOJATIVAS ESTIMADAS EN ARONA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743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2866451820105441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categ'!$D$20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categ'!$C$21:$C$27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categ'!$D$21:$D$27</c:f>
              <c:numCache>
                <c:formatCode>#,##0_)</c:formatCode>
                <c:ptCount val="7"/>
                <c:pt idx="0">
                  <c:v>55465</c:v>
                </c:pt>
                <c:pt idx="1">
                  <c:v>20292</c:v>
                </c:pt>
                <c:pt idx="2">
                  <c:v>2483</c:v>
                </c:pt>
                <c:pt idx="3">
                  <c:v>10523</c:v>
                </c:pt>
                <c:pt idx="4">
                  <c:v>6683</c:v>
                </c:pt>
                <c:pt idx="5">
                  <c:v>603</c:v>
                </c:pt>
                <c:pt idx="6">
                  <c:v>35173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categ'!$F$20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categ'!$C$21:$C$27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categ'!$F$21:$F$27</c:f>
              <c:numCache>
                <c:formatCode>#,##0_)</c:formatCode>
                <c:ptCount val="7"/>
                <c:pt idx="0">
                  <c:v>53697</c:v>
                </c:pt>
                <c:pt idx="1">
                  <c:v>20363</c:v>
                </c:pt>
                <c:pt idx="2">
                  <c:v>2483</c:v>
                </c:pt>
                <c:pt idx="3">
                  <c:v>10650</c:v>
                </c:pt>
                <c:pt idx="4">
                  <c:v>6683</c:v>
                </c:pt>
                <c:pt idx="5">
                  <c:v>547</c:v>
                </c:pt>
                <c:pt idx="6">
                  <c:v>33334</c:v>
                </c:pt>
              </c:numCache>
            </c:numRef>
          </c:val>
        </c:ser>
        <c:dLbls>
          <c:showVal val="1"/>
        </c:dLbls>
        <c:gapWidth val="30"/>
        <c:overlap val="-10"/>
        <c:axId val="451824640"/>
        <c:axId val="451826816"/>
      </c:barChart>
      <c:lineChart>
        <c:grouping val="standard"/>
        <c:ser>
          <c:idx val="1"/>
          <c:order val="2"/>
          <c:tx>
            <c:strRef>
              <c:f>'Oferta Alojat Estim tipol categ'!$H$7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76550667854E-2"/>
                  <c:y val="-0.2797264073334129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4950868744712687E-2"/>
                  <c:y val="-5.4692041045889858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02185416163E-2"/>
                  <c:y val="0.1553918595996399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9798919763341E-2"/>
                  <c:y val="7.71408675956321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743591414756E-2"/>
                  <c:y val="-0.1764146198143144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43476950048E-2"/>
                  <c:y val="0.1780345516511932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568458384850513E-2"/>
                  <c:y val="-0.152651530803547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categ'!$H$8:$H$14</c:f>
              <c:numCache>
                <c:formatCode>0.00%</c:formatCode>
                <c:ptCount val="7"/>
                <c:pt idx="0">
                  <c:v>-3.1854327884365888E-2</c:v>
                </c:pt>
                <c:pt idx="1">
                  <c:v>-3.3022338640845278E-2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-0.16053787047200879</c:v>
                </c:pt>
                <c:pt idx="5">
                  <c:v>0</c:v>
                </c:pt>
                <c:pt idx="6">
                  <c:v>-3.0596068484464174E-2</c:v>
                </c:pt>
              </c:numCache>
            </c:numRef>
          </c:val>
        </c:ser>
        <c:dLbls>
          <c:showVal val="1"/>
        </c:dLbls>
        <c:marker val="1"/>
        <c:axId val="451828352"/>
        <c:axId val="451846528"/>
      </c:lineChart>
      <c:catAx>
        <c:axId val="4518246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51826816"/>
        <c:crosses val="autoZero"/>
        <c:auto val="1"/>
        <c:lblAlgn val="ctr"/>
        <c:lblOffset val="100"/>
        <c:tickLblSkip val="1"/>
        <c:tickMarkSkip val="1"/>
      </c:catAx>
      <c:valAx>
        <c:axId val="45182681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451824640"/>
        <c:crosses val="autoZero"/>
        <c:crossBetween val="between"/>
      </c:valAx>
      <c:catAx>
        <c:axId val="451828352"/>
        <c:scaling>
          <c:orientation val="minMax"/>
        </c:scaling>
        <c:delete val="1"/>
        <c:axPos val="b"/>
        <c:tickLblPos val="none"/>
        <c:crossAx val="451846528"/>
        <c:crosses val="autoZero"/>
        <c:auto val="1"/>
        <c:lblAlgn val="ctr"/>
        <c:lblOffset val="100"/>
      </c:catAx>
      <c:valAx>
        <c:axId val="451846528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451828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65"/>
          <c:y val="0.1361523093195436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77" r="0.75000000000000977" t="1" header="0" footer="0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categ'!$K$19:$P$19</c:f>
          <c:strCache>
            <c:ptCount val="1"/>
            <c:pt idx="0">
              <c:v>PLAZAS ALOJATIVAS ESTIMADAS  EN ARONA SEGÚN TIPOLOGÍA Y CATEGORÍA (*)</c:v>
            </c:pt>
          </c:strCache>
        </c:strRef>
      </c:tx>
      <c:layout>
        <c:manualLayout>
          <c:xMode val="edge"/>
          <c:yMode val="edge"/>
          <c:x val="0.14827583699292649"/>
          <c:y val="7.6494796624276742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39380241533E-2"/>
          <c:y val="0.29936056069914529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categ'!$L$20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categ'!$K$21:$K$27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categ'!$L$21:$L$27</c:f>
              <c:numCache>
                <c:formatCode>#,##0_)</c:formatCode>
                <c:ptCount val="7"/>
                <c:pt idx="0">
                  <c:v>54367</c:v>
                </c:pt>
                <c:pt idx="1">
                  <c:v>20236</c:v>
                </c:pt>
                <c:pt idx="2">
                  <c:v>2483</c:v>
                </c:pt>
                <c:pt idx="3">
                  <c:v>10523</c:v>
                </c:pt>
                <c:pt idx="4">
                  <c:v>6683</c:v>
                </c:pt>
                <c:pt idx="5">
                  <c:v>547</c:v>
                </c:pt>
                <c:pt idx="6">
                  <c:v>34131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categ'!$N$20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categ'!$K$21:$K$27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categ'!$N$21:$N$27</c:f>
              <c:numCache>
                <c:formatCode>#,##0_)</c:formatCode>
                <c:ptCount val="7"/>
                <c:pt idx="0">
                  <c:v>53044</c:v>
                </c:pt>
                <c:pt idx="1">
                  <c:v>20332</c:v>
                </c:pt>
                <c:pt idx="2">
                  <c:v>2483</c:v>
                </c:pt>
                <c:pt idx="3">
                  <c:v>10650</c:v>
                </c:pt>
                <c:pt idx="4">
                  <c:v>6683</c:v>
                </c:pt>
                <c:pt idx="5">
                  <c:v>516</c:v>
                </c:pt>
                <c:pt idx="6">
                  <c:v>32712</c:v>
                </c:pt>
              </c:numCache>
            </c:numRef>
          </c:val>
        </c:ser>
        <c:dLbls>
          <c:showVal val="1"/>
        </c:dLbls>
        <c:gapWidth val="30"/>
        <c:overlap val="-10"/>
        <c:axId val="451906560"/>
        <c:axId val="451908736"/>
      </c:barChart>
      <c:lineChart>
        <c:grouping val="standard"/>
        <c:ser>
          <c:idx val="1"/>
          <c:order val="2"/>
          <c:tx>
            <c:strRef>
              <c:f>'Oferta Alojat Estim tipol categ'!$P$20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31130036400694E-2"/>
                  <c:y val="-0.3500154294343845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33572233691506E-2"/>
                  <c:y val="-2.3990115452222051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707118126396439E-2"/>
                  <c:y val="0.1027202836224367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83555467572705E-2"/>
                  <c:y val="7.1595913278386158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84059259139562E-2"/>
                  <c:y val="7.0049328675474712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439E-2"/>
                  <c:y val="-0.1107639193372839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662144527983293E-2"/>
                  <c:y val="-0.2972416055229182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categ'!$P$21:$P$27</c:f>
              <c:numCache>
                <c:formatCode>0.00%</c:formatCode>
                <c:ptCount val="7"/>
                <c:pt idx="0">
                  <c:v>-2.4334614747916934E-2</c:v>
                </c:pt>
                <c:pt idx="1">
                  <c:v>4.7440205574224154E-3</c:v>
                </c:pt>
                <c:pt idx="2">
                  <c:v>0</c:v>
                </c:pt>
                <c:pt idx="3">
                  <c:v>1.2068801672526846E-2</c:v>
                </c:pt>
                <c:pt idx="4">
                  <c:v>0</c:v>
                </c:pt>
                <c:pt idx="5">
                  <c:v>-5.6672760511882997E-2</c:v>
                </c:pt>
                <c:pt idx="6">
                  <c:v>-4.1575107673376112E-2</c:v>
                </c:pt>
              </c:numCache>
            </c:numRef>
          </c:val>
        </c:ser>
        <c:dLbls>
          <c:showVal val="1"/>
        </c:dLbls>
        <c:marker val="1"/>
        <c:axId val="451910272"/>
        <c:axId val="451928448"/>
      </c:lineChart>
      <c:catAx>
        <c:axId val="4519065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51908736"/>
        <c:crosses val="autoZero"/>
        <c:auto val="1"/>
        <c:lblAlgn val="ctr"/>
        <c:lblOffset val="100"/>
        <c:tickLblSkip val="1"/>
        <c:tickMarkSkip val="1"/>
      </c:catAx>
      <c:valAx>
        <c:axId val="45190873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451906560"/>
        <c:crosses val="autoZero"/>
        <c:crossBetween val="between"/>
      </c:valAx>
      <c:catAx>
        <c:axId val="451910272"/>
        <c:scaling>
          <c:orientation val="minMax"/>
        </c:scaling>
        <c:delete val="1"/>
        <c:axPos val="b"/>
        <c:tickLblPos val="none"/>
        <c:crossAx val="451928448"/>
        <c:crosses val="autoZero"/>
        <c:auto val="1"/>
        <c:lblAlgn val="ctr"/>
        <c:lblOffset val="100"/>
      </c:catAx>
      <c:valAx>
        <c:axId val="451928448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4519102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418748964742743"/>
          <c:y val="0.15489210167709092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99" r="0.75000000000000999" t="1" header="0" footer="0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categ'!$C$31:$H$31</c:f>
          <c:strCache>
            <c:ptCount val="1"/>
            <c:pt idx="0">
              <c:v>PLAZAS ALOJATIVAS ESTIMADAS EN PUERTO DE LA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787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2866451820105452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categ'!$D$32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categ'!$C$33:$C$38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categ'!$D$33:$D$38</c:f>
              <c:numCache>
                <c:formatCode>#,##0_)</c:formatCode>
                <c:ptCount val="6"/>
                <c:pt idx="0">
                  <c:v>28846</c:v>
                </c:pt>
                <c:pt idx="1">
                  <c:v>16831</c:v>
                </c:pt>
                <c:pt idx="2">
                  <c:v>13239</c:v>
                </c:pt>
                <c:pt idx="3">
                  <c:v>3219</c:v>
                </c:pt>
                <c:pt idx="4">
                  <c:v>373</c:v>
                </c:pt>
                <c:pt idx="5">
                  <c:v>12015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categ'!$F$32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categ'!$C$33:$C$38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categ'!$F$33:$F$38</c:f>
              <c:numCache>
                <c:formatCode>#,##0_)</c:formatCode>
                <c:ptCount val="6"/>
                <c:pt idx="0">
                  <c:v>27225</c:v>
                </c:pt>
                <c:pt idx="1">
                  <c:v>16442</c:v>
                </c:pt>
                <c:pt idx="2">
                  <c:v>12955</c:v>
                </c:pt>
                <c:pt idx="3">
                  <c:v>3114</c:v>
                </c:pt>
                <c:pt idx="4">
                  <c:v>373</c:v>
                </c:pt>
                <c:pt idx="5">
                  <c:v>10783</c:v>
                </c:pt>
              </c:numCache>
            </c:numRef>
          </c:val>
        </c:ser>
        <c:dLbls>
          <c:showVal val="1"/>
        </c:dLbls>
        <c:gapWidth val="30"/>
        <c:overlap val="-10"/>
        <c:axId val="452258432"/>
        <c:axId val="453083904"/>
      </c:barChart>
      <c:lineChart>
        <c:grouping val="standard"/>
        <c:ser>
          <c:idx val="1"/>
          <c:order val="2"/>
          <c:tx>
            <c:strRef>
              <c:f>'Oferta Alojat Estim tipol categ'!$H$32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86061039893E-2"/>
                  <c:y val="-0.2991627067024795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18E-2"/>
                  <c:y val="-8.9677463786414918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61E-2"/>
                  <c:y val="-3.1197018740004492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6077308518451E-2"/>
                  <c:y val="5.381725243528233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73462614693827E-2"/>
                  <c:y val="0.2239740440608189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741003448949103E-2"/>
                  <c:y val="-0.2767760152429933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740939586804E-2"/>
                  <c:y val="-9.0455125945078263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categ'!$H$33:$H$38</c:f>
              <c:numCache>
                <c:formatCode>0.00%</c:formatCode>
                <c:ptCount val="6"/>
                <c:pt idx="0">
                  <c:v>-5.6194966373153993E-2</c:v>
                </c:pt>
                <c:pt idx="1">
                  <c:v>-2.3112114550531755E-2</c:v>
                </c:pt>
                <c:pt idx="2">
                  <c:v>-2.1451771281818868E-2</c:v>
                </c:pt>
                <c:pt idx="3">
                  <c:v>-3.2618825722273995E-2</c:v>
                </c:pt>
                <c:pt idx="4">
                  <c:v>0</c:v>
                </c:pt>
                <c:pt idx="5">
                  <c:v>-0.10253849354972951</c:v>
                </c:pt>
              </c:numCache>
            </c:numRef>
          </c:val>
        </c:ser>
        <c:dLbls>
          <c:showVal val="1"/>
        </c:dLbls>
        <c:marker val="1"/>
        <c:axId val="453085440"/>
        <c:axId val="453087232"/>
      </c:lineChart>
      <c:catAx>
        <c:axId val="4522584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53083904"/>
        <c:crosses val="autoZero"/>
        <c:auto val="1"/>
        <c:lblAlgn val="ctr"/>
        <c:lblOffset val="100"/>
        <c:tickLblSkip val="1"/>
        <c:tickMarkSkip val="1"/>
      </c:catAx>
      <c:valAx>
        <c:axId val="45308390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452258432"/>
        <c:crosses val="autoZero"/>
        <c:crossBetween val="between"/>
      </c:valAx>
      <c:catAx>
        <c:axId val="453085440"/>
        <c:scaling>
          <c:orientation val="minMax"/>
        </c:scaling>
        <c:delete val="1"/>
        <c:axPos val="b"/>
        <c:tickLblPos val="none"/>
        <c:crossAx val="453087232"/>
        <c:crosses val="autoZero"/>
        <c:auto val="1"/>
        <c:lblAlgn val="ctr"/>
        <c:lblOffset val="100"/>
      </c:catAx>
      <c:valAx>
        <c:axId val="453087232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4530854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38572915988767"/>
          <c:y val="0.13226509951562229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99" r="0.75000000000000999" t="1" header="0" footer="0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categ'!$K$31:$P$31</c:f>
          <c:strCache>
            <c:ptCount val="1"/>
            <c:pt idx="0">
              <c:v>PLAZAS ALOJATIVAS ESTIMADAS EN PUERTO DE LA CRUZ SEGÚN TIPOLOGÍA Y CATEGORÍA (*)</c:v>
            </c:pt>
          </c:strCache>
        </c:strRef>
      </c:tx>
      <c:layout>
        <c:manualLayout>
          <c:xMode val="edge"/>
          <c:yMode val="edge"/>
          <c:x val="0.14827583699292654"/>
          <c:y val="7.6494796624276785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39380241533E-2"/>
          <c:y val="0.29936056069914557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categ'!$L$32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categ'!$K$33:$K$38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categ'!$L$33:$L$38</c:f>
              <c:numCache>
                <c:formatCode>#,##0_)</c:formatCode>
                <c:ptCount val="6"/>
                <c:pt idx="0">
                  <c:v>28475</c:v>
                </c:pt>
                <c:pt idx="1">
                  <c:v>17038</c:v>
                </c:pt>
                <c:pt idx="2">
                  <c:v>13551</c:v>
                </c:pt>
                <c:pt idx="3">
                  <c:v>3114</c:v>
                </c:pt>
                <c:pt idx="4">
                  <c:v>373</c:v>
                </c:pt>
                <c:pt idx="5">
                  <c:v>11437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categ'!$N$32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categ'!$K$33:$K$38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categ'!$N$33:$N$38</c:f>
              <c:numCache>
                <c:formatCode>#,##0_)</c:formatCode>
                <c:ptCount val="6"/>
                <c:pt idx="0">
                  <c:v>25676</c:v>
                </c:pt>
                <c:pt idx="1">
                  <c:v>16158</c:v>
                </c:pt>
                <c:pt idx="2">
                  <c:v>12955</c:v>
                </c:pt>
                <c:pt idx="3">
                  <c:v>2830</c:v>
                </c:pt>
                <c:pt idx="4">
                  <c:v>373</c:v>
                </c:pt>
                <c:pt idx="5">
                  <c:v>9518</c:v>
                </c:pt>
              </c:numCache>
            </c:numRef>
          </c:val>
        </c:ser>
        <c:dLbls>
          <c:showVal val="1"/>
        </c:dLbls>
        <c:gapWidth val="30"/>
        <c:overlap val="-10"/>
        <c:axId val="453146880"/>
        <c:axId val="453165440"/>
      </c:barChart>
      <c:lineChart>
        <c:grouping val="standard"/>
        <c:ser>
          <c:idx val="1"/>
          <c:order val="2"/>
          <c:tx>
            <c:strRef>
              <c:f>'Oferta Alojat Estim tipol categ'!$P$32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283464566929137E-2"/>
                  <c:y val="-0.3816471353593788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785906764219887E-2"/>
                  <c:y val="-0.1379622041060808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864121717981832E-2"/>
                  <c:y val="-7.8397305052813726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094055905915814E-2"/>
                  <c:y val="-2.474322963398104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988728320196504E-2"/>
                  <c:y val="0.2203380881883965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439E-2"/>
                  <c:y val="-0.3188564680279978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609809997454621E-2"/>
                  <c:y val="-0.1662203711620993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categ'!$P$33:$P$38</c:f>
              <c:numCache>
                <c:formatCode>0.00%</c:formatCode>
                <c:ptCount val="6"/>
                <c:pt idx="0">
                  <c:v>-9.8296751536435467E-2</c:v>
                </c:pt>
                <c:pt idx="1">
                  <c:v>-5.1649254607348281E-2</c:v>
                </c:pt>
                <c:pt idx="2">
                  <c:v>-4.3981993948786068E-2</c:v>
                </c:pt>
                <c:pt idx="3">
                  <c:v>-9.1201027617212591E-2</c:v>
                </c:pt>
                <c:pt idx="4">
                  <c:v>0</c:v>
                </c:pt>
                <c:pt idx="5">
                  <c:v>-0.16778875579260297</c:v>
                </c:pt>
              </c:numCache>
            </c:numRef>
          </c:val>
        </c:ser>
        <c:dLbls>
          <c:showVal val="1"/>
        </c:dLbls>
        <c:marker val="1"/>
        <c:axId val="453166976"/>
        <c:axId val="453168512"/>
      </c:lineChart>
      <c:catAx>
        <c:axId val="4531468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53165440"/>
        <c:crosses val="autoZero"/>
        <c:auto val="1"/>
        <c:lblAlgn val="ctr"/>
        <c:lblOffset val="100"/>
        <c:tickLblSkip val="1"/>
        <c:tickMarkSkip val="1"/>
      </c:catAx>
      <c:valAx>
        <c:axId val="45316544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453146880"/>
        <c:crosses val="autoZero"/>
        <c:crossBetween val="between"/>
      </c:valAx>
      <c:catAx>
        <c:axId val="453166976"/>
        <c:scaling>
          <c:orientation val="minMax"/>
        </c:scaling>
        <c:delete val="1"/>
        <c:axPos val="b"/>
        <c:tickLblPos val="none"/>
        <c:crossAx val="453168512"/>
        <c:crosses val="autoZero"/>
        <c:auto val="1"/>
        <c:lblAlgn val="ctr"/>
        <c:lblOffset val="100"/>
      </c:catAx>
      <c:valAx>
        <c:axId val="453168512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45316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418748964742707"/>
          <c:y val="0.1356242730946163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21" r="0.75000000000001021" t="1" header="0" footer="0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categ'!$K$42:$P$42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4827583699292624"/>
          <c:y val="7.6494796624276601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1106281032469784E-2"/>
          <c:y val="0.36479370224195601"/>
          <c:w val="0.87185077750350815"/>
          <c:h val="0.3587517966870865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categ'!$L$43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categ'!$K$8:$K$14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categ'!$L$44:$L$50</c:f>
              <c:numCache>
                <c:formatCode>#,##0_)</c:formatCode>
                <c:ptCount val="7"/>
                <c:pt idx="0">
                  <c:v>2504</c:v>
                </c:pt>
                <c:pt idx="1">
                  <c:v>2504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categ'!$N$43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categ'!$K$8:$K$14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categ'!$N$44:$N$50</c:f>
              <c:numCache>
                <c:formatCode>#,##0_)</c:formatCode>
                <c:ptCount val="7"/>
                <c:pt idx="0">
                  <c:v>1947</c:v>
                </c:pt>
                <c:pt idx="1">
                  <c:v>1947</c:v>
                </c:pt>
                <c:pt idx="2">
                  <c:v>493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453224704"/>
        <c:axId val="453235072"/>
      </c:barChart>
      <c:lineChart>
        <c:grouping val="standard"/>
        <c:ser>
          <c:idx val="1"/>
          <c:order val="2"/>
          <c:tx>
            <c:strRef>
              <c:f>'Oferta Alojat Estim tipol categ'!$P$43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31130036400694E-2"/>
                  <c:y val="-0.2479896979320314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33572233691506E-2"/>
                  <c:y val="-0.2436433612924194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59452656924806E-2"/>
                  <c:y val="-0.2672220251610533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888224528629766E-2"/>
                  <c:y val="0.1486672276082798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831886329755217E-2"/>
                  <c:y val="0.1432670772888739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439E-2"/>
                  <c:y val="0.1936677722657965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60980999745467E-2"/>
                  <c:y val="0.2422575947863384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categ'!$P$44:$P$50</c:f>
              <c:numCache>
                <c:formatCode>0.00%</c:formatCode>
                <c:ptCount val="7"/>
                <c:pt idx="0">
                  <c:v>-0.222444089456869</c:v>
                </c:pt>
                <c:pt idx="1">
                  <c:v>-0.222444089456869</c:v>
                </c:pt>
                <c:pt idx="2">
                  <c:v>-0.53047619047619043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453236608"/>
        <c:axId val="453238144"/>
      </c:lineChart>
      <c:catAx>
        <c:axId val="4532247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53235072"/>
        <c:crosses val="autoZero"/>
        <c:auto val="1"/>
        <c:lblAlgn val="ctr"/>
        <c:lblOffset val="100"/>
        <c:tickLblSkip val="1"/>
        <c:tickMarkSkip val="1"/>
      </c:catAx>
      <c:valAx>
        <c:axId val="45323507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453224704"/>
        <c:crosses val="autoZero"/>
        <c:crossBetween val="between"/>
      </c:valAx>
      <c:catAx>
        <c:axId val="453236608"/>
        <c:scaling>
          <c:orientation val="minMax"/>
        </c:scaling>
        <c:delete val="1"/>
        <c:axPos val="b"/>
        <c:tickLblPos val="none"/>
        <c:crossAx val="453238144"/>
        <c:crosses val="autoZero"/>
        <c:auto val="1"/>
        <c:lblAlgn val="ctr"/>
        <c:lblOffset val="100"/>
      </c:catAx>
      <c:valAx>
        <c:axId val="453238144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453236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31407990368572"/>
          <c:y val="0.13177070737812188"/>
          <c:w val="0.60468794204462761"/>
          <c:h val="6.507337401525466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21" r="0.75000000000001021" t="1" header="0" footer="0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categ'!$C$42:$H$42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83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79664215527E-2"/>
          <c:y val="0.3847016061767789"/>
          <c:w val="0.89642366759940162"/>
          <c:h val="0.32476420039331838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categ'!$D$43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categ'!$C$44:$C$50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categ'!$D$44:$D$50</c:f>
              <c:numCache>
                <c:formatCode>#,##0_)</c:formatCode>
                <c:ptCount val="7"/>
                <c:pt idx="0">
                  <c:v>2531</c:v>
                </c:pt>
                <c:pt idx="1">
                  <c:v>2531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227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categ'!$F$43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categ'!$C$44:$C$50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categ'!$F$44:$F$50</c:f>
              <c:numCache>
                <c:formatCode>#,##0_)</c:formatCode>
                <c:ptCount val="7"/>
                <c:pt idx="0">
                  <c:v>2504</c:v>
                </c:pt>
                <c:pt idx="1">
                  <c:v>2504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453392640"/>
        <c:axId val="453398912"/>
      </c:barChart>
      <c:lineChart>
        <c:grouping val="standard"/>
        <c:ser>
          <c:idx val="1"/>
          <c:order val="2"/>
          <c:tx>
            <c:strRef>
              <c:f>'Oferta Alojat Estim tipol categ'!$H$43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748747315684E-2"/>
                  <c:y val="-0.1553337465469882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18E-2"/>
                  <c:y val="-0.1402119633005058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61E-2"/>
                  <c:y val="3.4886557547653491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914622242493E-2"/>
                  <c:y val="0.1121262903361572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694019652512E-2"/>
                  <c:y val="0.1112432374524612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87746469695E-2"/>
                  <c:y val="-0.1057361707337607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4832921194768312E-2"/>
                  <c:y val="0.1972026966017003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categ'!$H$44:$H$50</c:f>
              <c:numCache>
                <c:formatCode>0.00%</c:formatCode>
                <c:ptCount val="7"/>
                <c:pt idx="0">
                  <c:v>-1.066772026866851E-2</c:v>
                </c:pt>
                <c:pt idx="1">
                  <c:v>-1.066772026866851E-2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-0.11894273127753303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453400448"/>
        <c:axId val="453401984"/>
      </c:lineChart>
      <c:catAx>
        <c:axId val="4533926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53398912"/>
        <c:crosses val="autoZero"/>
        <c:auto val="1"/>
        <c:lblAlgn val="ctr"/>
        <c:lblOffset val="100"/>
        <c:tickLblSkip val="1"/>
        <c:tickMarkSkip val="1"/>
      </c:catAx>
      <c:valAx>
        <c:axId val="45339891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453392640"/>
        <c:crosses val="autoZero"/>
        <c:crossBetween val="between"/>
      </c:valAx>
      <c:catAx>
        <c:axId val="453400448"/>
        <c:scaling>
          <c:orientation val="minMax"/>
        </c:scaling>
        <c:delete val="1"/>
        <c:axPos val="b"/>
        <c:tickLblPos val="none"/>
        <c:crossAx val="453401984"/>
        <c:crosses val="autoZero"/>
        <c:auto val="1"/>
        <c:lblAlgn val="ctr"/>
        <c:lblOffset val="100"/>
      </c:catAx>
      <c:valAx>
        <c:axId val="453401984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453400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675"/>
          <c:y val="0.1361523093195436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21" r="0.75000000000001021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6475900282579619"/>
          <c:y val="0.15909090909090975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2.6472782856166072E-2"/>
              <c:y val="1.2938306954054919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2.7902776520751113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2.8097062579821343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3816E-3"/>
            </c:manualLayout>
          </c:layout>
          <c:showLegendKey val="1"/>
          <c:showPercent val="1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6"/>
        <c:dLbl>
          <c:idx val="0"/>
          <c:layout>
            <c:manualLayout>
              <c:x val="2.6472782856166072E-2"/>
              <c:y val="1.2938306954054919E-2"/>
            </c:manualLayout>
          </c:layout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2.7902776520751113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2.8097062579821343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3816E-3"/>
            </c:manualLayout>
          </c:layout>
          <c:showLegendKey val="1"/>
          <c:showPercent val="1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2.6472782856166072E-2"/>
              <c:y val="1.2938306954054919E-2"/>
            </c:manualLayout>
          </c:layout>
          <c:showLegendKey val="1"/>
          <c:showPercent val="1"/>
          <c:separator>
</c:separator>
        </c:dLbl>
      </c:pivotFmt>
      <c:pivotFmt>
        <c:idx val="12"/>
        <c:dLbl>
          <c:idx val="0"/>
          <c:layout>
            <c:manualLayout>
              <c:x val="2.7902776520751113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2.8097062579821343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3816E-3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9326334208223972E-2"/>
          <c:y val="0.23902754579919941"/>
          <c:w val="0.79090033286069161"/>
          <c:h val="0.63083591823749641"/>
        </c:manualLayout>
      </c:layout>
      <c:ofPieChart>
        <c:ofPieType val="bar"/>
        <c:varyColors val="1"/>
        <c:ser>
          <c:idx val="0"/>
          <c:order val="0"/>
          <c:tx>
            <c:v>2009</c:v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1"/>
              <c:layout>
                <c:manualLayout>
                  <c:x val="2.6472782856166072E-2"/>
                  <c:y val="1.2938306954054919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2.7902776520751113E-2"/>
                  <c:y val="8.303215885893053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2.8097062579821343E-2"/>
                  <c:y val="1.6835016835016835E-2"/>
                </c:manualLayout>
              </c:layout>
              <c:showLegendKey val="1"/>
              <c:showPercent val="1"/>
              <c:separator>
</c:separator>
            </c:dLbl>
            <c:dLbl>
              <c:idx val="4"/>
              <c:layout>
                <c:manualLayout>
                  <c:x val="3.0651340996168612E-2"/>
                  <c:y val="-3.3670033670033816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Lit>
              <c:ptCount val="5"/>
              <c:pt idx="0">
                <c:v>Extrahoteleros</c:v>
              </c:pt>
              <c:pt idx="1">
                <c:v>1* y 2 *</c:v>
              </c:pt>
              <c:pt idx="2">
                <c:v>3 *</c:v>
              </c:pt>
              <c:pt idx="3">
                <c:v>4 *</c:v>
              </c:pt>
              <c:pt idx="4">
                <c:v>5 *</c:v>
              </c:pt>
            </c:strLit>
          </c:cat>
          <c:val>
            <c:numLit>
              <c:formatCode>General</c:formatCode>
              <c:ptCount val="5"/>
              <c:pt idx="0">
                <c:v>596591</c:v>
              </c:pt>
              <c:pt idx="1">
                <c:v>16202</c:v>
              </c:pt>
              <c:pt idx="2">
                <c:v>177921</c:v>
              </c:pt>
              <c:pt idx="3">
                <c:v>712991</c:v>
              </c:pt>
              <c:pt idx="4">
                <c:v>145326</c:v>
              </c:pt>
            </c:numLit>
          </c:val>
        </c:ser>
        <c:gapWidth val="150"/>
        <c:splitType val="pos"/>
        <c:splitPos val="4"/>
        <c:secondPieSize val="75"/>
        <c:serLines/>
      </c:ofPieChart>
      <c:spPr>
        <a:noFill/>
      </c:spPr>
    </c:plotArea>
    <c:plotVisOnly val="1"/>
  </c:chart>
  <c:spPr>
    <a:noFill/>
    <a:ln>
      <a:noFill/>
    </a:ln>
  </c:spPr>
  <c:printSettings>
    <c:headerFooter/>
    <c:pageMargins b="0.75000000000000222" l="0.70000000000000062" r="0.70000000000000062" t="0.75000000000000222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categ'!$C$54:$H$54</c:f>
          <c:strCache>
            <c:ptCount val="1"/>
            <c:pt idx="0">
              <c:v>PLAZAS ALOJATIVAS ESTIMADAS EN TENERIFE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863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79664215527E-2"/>
          <c:y val="0.3847016061767789"/>
          <c:w val="0.89642366759940162"/>
          <c:h val="0.32476420039331838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categ'!$D$55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categ'!$C$56:$C$63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categ'!$D$56:$D$63</c:f>
              <c:numCache>
                <c:formatCode>#,##0_)</c:formatCode>
                <c:ptCount val="8"/>
                <c:pt idx="0">
                  <c:v>185142</c:v>
                </c:pt>
                <c:pt idx="1">
                  <c:v>88057</c:v>
                </c:pt>
                <c:pt idx="2">
                  <c:v>11652</c:v>
                </c:pt>
                <c:pt idx="3">
                  <c:v>52199</c:v>
                </c:pt>
                <c:pt idx="4">
                  <c:v>20890</c:v>
                </c:pt>
                <c:pt idx="5">
                  <c:v>2234</c:v>
                </c:pt>
                <c:pt idx="6">
                  <c:v>1082</c:v>
                </c:pt>
                <c:pt idx="7">
                  <c:v>97085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categ'!$F$55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categ'!$C$56:$C$63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categ'!$F$56:$F$63</c:f>
              <c:numCache>
                <c:formatCode>#,##0_)</c:formatCode>
                <c:ptCount val="8"/>
                <c:pt idx="0">
                  <c:v>178697</c:v>
                </c:pt>
                <c:pt idx="1">
                  <c:v>86541</c:v>
                </c:pt>
                <c:pt idx="2">
                  <c:v>11676</c:v>
                </c:pt>
                <c:pt idx="3">
                  <c:v>52066</c:v>
                </c:pt>
                <c:pt idx="4">
                  <c:v>19615</c:v>
                </c:pt>
                <c:pt idx="5">
                  <c:v>2185</c:v>
                </c:pt>
                <c:pt idx="6">
                  <c:v>999</c:v>
                </c:pt>
                <c:pt idx="7">
                  <c:v>92156</c:v>
                </c:pt>
              </c:numCache>
            </c:numRef>
          </c:val>
        </c:ser>
        <c:dLbls>
          <c:showVal val="1"/>
        </c:dLbls>
        <c:gapWidth val="30"/>
        <c:overlap val="-10"/>
        <c:axId val="453499520"/>
        <c:axId val="453518080"/>
      </c:barChart>
      <c:lineChart>
        <c:grouping val="standard"/>
        <c:ser>
          <c:idx val="1"/>
          <c:order val="2"/>
          <c:tx>
            <c:strRef>
              <c:f>'Oferta Alojat Estim tipol categ'!$H$55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748747315684E-2"/>
                  <c:y val="-0.341922667829787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041E-2"/>
                  <c:y val="-0.1168883481401559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06E-2"/>
                  <c:y val="8.5421057061744812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914622242493E-2"/>
                  <c:y val="-4.4917854655923146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694019652512E-2"/>
                  <c:y val="-0.1453165293113871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5050432745486E-2"/>
                  <c:y val="3.4205520228338795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700689789809357E-2"/>
                  <c:y val="-0.1371024540299809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695125919184E-2"/>
                  <c:y val="-0.24982438419687358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categ'!$C$56:$C$63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categ'!$H$56:$H$63</c:f>
              <c:numCache>
                <c:formatCode>0.0%</c:formatCode>
                <c:ptCount val="8"/>
                <c:pt idx="0">
                  <c:v>-3.4811117952706569E-2</c:v>
                </c:pt>
                <c:pt idx="1">
                  <c:v>-1.7216121375926957E-2</c:v>
                </c:pt>
                <c:pt idx="2">
                  <c:v>2.0597322348094747E-3</c:v>
                </c:pt>
                <c:pt idx="3">
                  <c:v>-2.5479415314469626E-3</c:v>
                </c:pt>
                <c:pt idx="4">
                  <c:v>-6.1033987553853516E-2</c:v>
                </c:pt>
                <c:pt idx="5">
                  <c:v>-2.1933751119068933E-2</c:v>
                </c:pt>
                <c:pt idx="6">
                  <c:v>-7.6709796672828096E-2</c:v>
                </c:pt>
                <c:pt idx="7">
                  <c:v>-5.0769943863624656E-2</c:v>
                </c:pt>
              </c:numCache>
            </c:numRef>
          </c:val>
        </c:ser>
        <c:dLbls>
          <c:showVal val="1"/>
        </c:dLbls>
        <c:marker val="1"/>
        <c:axId val="453519616"/>
        <c:axId val="453521408"/>
      </c:lineChart>
      <c:catAx>
        <c:axId val="4534995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53518080"/>
        <c:crosses val="autoZero"/>
        <c:auto val="1"/>
        <c:lblAlgn val="ctr"/>
        <c:lblOffset val="100"/>
        <c:tickLblSkip val="1"/>
        <c:tickMarkSkip val="1"/>
      </c:catAx>
      <c:valAx>
        <c:axId val="45351808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453499520"/>
        <c:crosses val="autoZero"/>
        <c:crossBetween val="between"/>
      </c:valAx>
      <c:catAx>
        <c:axId val="453519616"/>
        <c:scaling>
          <c:orientation val="minMax"/>
        </c:scaling>
        <c:delete val="1"/>
        <c:axPos val="b"/>
        <c:tickLblPos val="none"/>
        <c:crossAx val="453521408"/>
        <c:crosses val="autoZero"/>
        <c:auto val="1"/>
        <c:lblAlgn val="ctr"/>
        <c:lblOffset val="100"/>
      </c:catAx>
      <c:valAx>
        <c:axId val="45352140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4535196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687"/>
          <c:y val="0.1361523093195436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44" r="0.75000000000001044" t="1" header="0" footer="0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categ'!$K$42:$P$42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4827583699292629"/>
          <c:y val="7.6494796624276644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1106281032469784E-2"/>
          <c:y val="0.36479370224195601"/>
          <c:w val="0.8718507775035087"/>
          <c:h val="0.3587517966870865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categ'!$L$55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categ'!$K$56:$K$63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categ'!$L$56:$L$63</c:f>
              <c:numCache>
                <c:formatCode>#,##0_)</c:formatCode>
                <c:ptCount val="8"/>
                <c:pt idx="0">
                  <c:v>181964</c:v>
                </c:pt>
                <c:pt idx="1">
                  <c:v>87662</c:v>
                </c:pt>
                <c:pt idx="2">
                  <c:v>11652</c:v>
                </c:pt>
                <c:pt idx="3">
                  <c:v>52511</c:v>
                </c:pt>
                <c:pt idx="4">
                  <c:v>20315</c:v>
                </c:pt>
                <c:pt idx="5">
                  <c:v>2185</c:v>
                </c:pt>
                <c:pt idx="6">
                  <c:v>999</c:v>
                </c:pt>
                <c:pt idx="7">
                  <c:v>94302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categ'!$N$55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categ'!$K$56:$K$63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categ'!$N$56:$N$63</c:f>
              <c:numCache>
                <c:formatCode>#,##0_)</c:formatCode>
                <c:ptCount val="8"/>
                <c:pt idx="0">
                  <c:v>175168</c:v>
                </c:pt>
                <c:pt idx="1">
                  <c:v>85983</c:v>
                </c:pt>
                <c:pt idx="2">
                  <c:v>11353</c:v>
                </c:pt>
                <c:pt idx="3">
                  <c:v>52066</c:v>
                </c:pt>
                <c:pt idx="4">
                  <c:v>19371</c:v>
                </c:pt>
                <c:pt idx="5">
                  <c:v>2185</c:v>
                </c:pt>
                <c:pt idx="6">
                  <c:v>1008</c:v>
                </c:pt>
                <c:pt idx="7">
                  <c:v>89185</c:v>
                </c:pt>
              </c:numCache>
            </c:numRef>
          </c:val>
        </c:ser>
        <c:dLbls>
          <c:showVal val="1"/>
        </c:dLbls>
        <c:gapWidth val="30"/>
        <c:overlap val="-10"/>
        <c:axId val="453594496"/>
        <c:axId val="453600768"/>
      </c:barChart>
      <c:lineChart>
        <c:grouping val="standard"/>
        <c:ser>
          <c:idx val="1"/>
          <c:order val="2"/>
          <c:tx>
            <c:strRef>
              <c:f>'Oferta Alojat Estim tipol categ'!$P$55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6460975343737E-2"/>
                  <c:y val="-0.4445215494732600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33572233691458E-2"/>
                  <c:y val="-0.1742791783955148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59452656924771E-2"/>
                  <c:y val="-7.4543739336318943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88822452862971E-2"/>
                  <c:y val="-5.9425321082433293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36555390812166E-2"/>
                  <c:y val="-0.1804324428966800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543553528358941E-2"/>
                  <c:y val="8.1914063057079323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609809997454739E-2"/>
                  <c:y val="0.1382113204409814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10067347293E-2"/>
                  <c:y val="-0.34381938125085593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categ'!$K$56:$K$63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categ'!$P$56:$P$63</c:f>
              <c:numCache>
                <c:formatCode>0.0%</c:formatCode>
                <c:ptCount val="8"/>
                <c:pt idx="0">
                  <c:v>-3.7348046866413138E-2</c:v>
                </c:pt>
                <c:pt idx="1">
                  <c:v>-1.9153110811982389E-2</c:v>
                </c:pt>
                <c:pt idx="2">
                  <c:v>-2.5660830758668041E-2</c:v>
                </c:pt>
                <c:pt idx="3">
                  <c:v>-8.4744148845003909E-3</c:v>
                </c:pt>
                <c:pt idx="4">
                  <c:v>-4.6468126999753875E-2</c:v>
                </c:pt>
                <c:pt idx="5">
                  <c:v>0</c:v>
                </c:pt>
                <c:pt idx="6">
                  <c:v>9.0090090090090089E-3</c:v>
                </c:pt>
                <c:pt idx="7">
                  <c:v>-5.4261839621641113E-2</c:v>
                </c:pt>
              </c:numCache>
            </c:numRef>
          </c:val>
        </c:ser>
        <c:dLbls>
          <c:showVal val="1"/>
        </c:dLbls>
        <c:marker val="1"/>
        <c:axId val="453602304"/>
        <c:axId val="453628672"/>
      </c:lineChart>
      <c:catAx>
        <c:axId val="4535944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53600768"/>
        <c:crosses val="autoZero"/>
        <c:auto val="1"/>
        <c:lblAlgn val="ctr"/>
        <c:lblOffset val="100"/>
        <c:tickLblSkip val="1"/>
        <c:tickMarkSkip val="1"/>
      </c:catAx>
      <c:valAx>
        <c:axId val="45360076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453594496"/>
        <c:crosses val="autoZero"/>
        <c:crossBetween val="between"/>
      </c:valAx>
      <c:catAx>
        <c:axId val="453602304"/>
        <c:scaling>
          <c:orientation val="minMax"/>
        </c:scaling>
        <c:delete val="1"/>
        <c:axPos val="b"/>
        <c:tickLblPos val="none"/>
        <c:crossAx val="453628672"/>
        <c:crosses val="autoZero"/>
        <c:auto val="1"/>
        <c:lblAlgn val="ctr"/>
        <c:lblOffset val="100"/>
      </c:catAx>
      <c:valAx>
        <c:axId val="45362867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453602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31407990368572"/>
          <c:y val="0.13177070737812188"/>
          <c:w val="0.60468794204462761"/>
          <c:h val="6.507337401525466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44" r="0.75000000000001044" t="1" header="0" footer="0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347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19"/>
          <c:w val="0.61919715434631695"/>
          <c:h val="0.78294573643411181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categ'!$F$7</c:f>
              <c:strCache>
                <c:ptCount val="1"/>
                <c:pt idx="0">
                  <c:v>I semestre 2010</c:v>
                </c:pt>
              </c:strCache>
            </c:strRef>
          </c:tx>
          <c:dPt>
            <c:idx val="5"/>
            <c:explosion val="3"/>
          </c:dPt>
          <c:dLbls>
            <c:dLbl>
              <c:idx val="0"/>
              <c:layout>
                <c:manualLayout>
                  <c:x val="2.5258030477961729E-3"/>
                  <c:y val="-0.17659573389278688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0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8998E-3"/>
                  <c:y val="-3.98767014588298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8872E-4"/>
                  <c:y val="3.0850271623024009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91335921765"/>
                  <c:y val="-2.752625492908988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categ'!$C$14,'Oferta Alojat Estim tipol categ'!$C$10:$C$13)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categ'!$G$14,'Oferta Alojat Estim tipol categ'!$G$10:$G$13)</c:f>
              <c:numCache>
                <c:formatCode>0.0%</c:formatCode>
                <c:ptCount val="5"/>
                <c:pt idx="0">
                  <c:v>0.48202743181459878</c:v>
                </c:pt>
                <c:pt idx="1">
                  <c:v>7.20163960271165E-2</c:v>
                </c:pt>
                <c:pt idx="2">
                  <c:v>0.34209364653949237</c:v>
                </c:pt>
                <c:pt idx="3">
                  <c:v>9.6452782594986602E-2</c:v>
                </c:pt>
                <c:pt idx="4">
                  <c:v>7.4097430238057697E-3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44" r="0.75000000000000944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358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3"/>
          <c:w val="0.61919715434631695"/>
          <c:h val="0.78294573643411225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categ'!$F$20</c:f>
              <c:strCache>
                <c:ptCount val="1"/>
                <c:pt idx="0">
                  <c:v>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48E-4"/>
                  <c:y val="-0.1765957394860545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2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024E-3"/>
                  <c:y val="-3.987670145882986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2928496087765E-4"/>
                  <c:y val="0.1066079416034185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4917725405641474"/>
                  <c:y val="1.239889417767071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categ'!$C$27,'Oferta Alojat Estim tipol categ'!$C$23:$C$26)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categ'!$G$27,'Oferta Alojat Estim tipol categ'!$G$23:$G$26)</c:f>
              <c:numCache>
                <c:formatCode>0.0%</c:formatCode>
                <c:ptCount val="5"/>
                <c:pt idx="0">
                  <c:v>0.62077955937948115</c:v>
                </c:pt>
                <c:pt idx="1">
                  <c:v>4.6240944559286366E-2</c:v>
                </c:pt>
                <c:pt idx="2">
                  <c:v>0.19833510251969383</c:v>
                </c:pt>
                <c:pt idx="3">
                  <c:v>0.12445760470789802</c:v>
                </c:pt>
                <c:pt idx="4">
                  <c:v>1.0186788833640614E-2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66" r="0.75000000000000966" t="1" header="0" footer="0"/>
    <c:pageSetup paperSize="9" orientation="landscape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358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3"/>
          <c:w val="0.61919715434631695"/>
          <c:h val="0.78294573643411225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categ'!$F$32</c:f>
              <c:strCache>
                <c:ptCount val="1"/>
                <c:pt idx="0">
                  <c:v>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48E-4"/>
                  <c:y val="-0.1765957394860545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43467105471E-3"/>
                  <c:y val="-2.810845505501519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6.618380642561633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0.15956536521017811"/>
                  <c:y val="8.1230637446503499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333752835"/>
                  <c:y val="8.611014260025799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categ'!$C$38,'Oferta Alojat Estim tipol categ'!$C$35:$C$37)</c:f>
              <c:strCache>
                <c:ptCount val="4"/>
                <c:pt idx="0">
                  <c:v>EXTRAHOTELERAS</c:v>
                </c:pt>
                <c:pt idx="1">
                  <c:v>4 y 5 estrellas</c:v>
                </c:pt>
                <c:pt idx="2">
                  <c:v>3 estrellas</c:v>
                </c:pt>
                <c:pt idx="3">
                  <c:v>1 Y 2 estrellas</c:v>
                </c:pt>
              </c:strCache>
            </c:strRef>
          </c:cat>
          <c:val>
            <c:numRef>
              <c:f>('Oferta Alojat Estim tipol categ'!$G$38,'Oferta Alojat Estim tipol categ'!$G$35:$G$37)</c:f>
              <c:numCache>
                <c:formatCode>0.0%</c:formatCode>
                <c:ptCount val="4"/>
                <c:pt idx="0">
                  <c:v>0.39606978879706151</c:v>
                </c:pt>
                <c:pt idx="1">
                  <c:v>0.47584940312213042</c:v>
                </c:pt>
                <c:pt idx="2">
                  <c:v>0.11438016528925619</c:v>
                </c:pt>
                <c:pt idx="3">
                  <c:v>1.3700642791551882E-2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3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66" r="0.75000000000000966" t="1" header="0" footer="0"/>
    <c:pageSetup paperSize="9" orientation="landscape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358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view3D>
      <c:rotX val="40"/>
      <c:rotY val="220"/>
      <c:perspective val="100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2429364671124671"/>
          <c:y val="0.21703657153321748"/>
          <c:w val="0.61919715434631695"/>
          <c:h val="0.78294573643411225"/>
        </c:manualLayout>
      </c:layout>
      <c:pie3DChart>
        <c:varyColors val="1"/>
        <c:ser>
          <c:idx val="0"/>
          <c:order val="0"/>
          <c:tx>
            <c:strRef>
              <c:f>'Oferta Alojat Estim tipol categ'!$F$43</c:f>
              <c:strCache>
                <c:ptCount val="1"/>
                <c:pt idx="0">
                  <c:v>I semestre 2010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7.1296992398563283E-2"/>
                  <c:y val="-2.3532576811195662E-3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6.7135150819715383E-2"/>
                  <c:y val="-2.059980332850254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-2.6813859322861042E-2"/>
                  <c:y val="8.174006255668814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-7.711875211578452E-2"/>
                  <c:y val="-3.230107143315184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8937E-4"/>
                  <c:y val="3.08502716230240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5202025787"/>
                  <c:y val="-7.093450527986321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'Oferta Alojat Estim tipol categ'!$C$46:$C$49</c:f>
              <c:strCache>
                <c:ptCount val="4"/>
                <c:pt idx="0">
                  <c:v>4 y 5 estrellas</c:v>
                </c:pt>
                <c:pt idx="1">
                  <c:v>3 estrellas</c:v>
                </c:pt>
                <c:pt idx="2">
                  <c:v>2 estrellas</c:v>
                </c:pt>
                <c:pt idx="3">
                  <c:v>1 estrellas</c:v>
                </c:pt>
              </c:strCache>
            </c:strRef>
          </c:cat>
          <c:val>
            <c:numRef>
              <c:f>'Oferta Alojat Estim tipol categ'!$G$46:$G$49</c:f>
              <c:numCache>
                <c:formatCode>0.0%</c:formatCode>
                <c:ptCount val="4"/>
                <c:pt idx="0">
                  <c:v>0.41932907348242809</c:v>
                </c:pt>
                <c:pt idx="1">
                  <c:v>0.23162939297124602</c:v>
                </c:pt>
                <c:pt idx="2">
                  <c:v>0.26916932907348246</c:v>
                </c:pt>
                <c:pt idx="3">
                  <c:v>7.9872204472843447E-2</c:v>
                </c:pt>
              </c:numCache>
            </c:numRef>
          </c:val>
        </c:ser>
        <c:dLbls>
          <c:showVal val="1"/>
        </c:dLbls>
      </c:pie3DChart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66" r="0.75000000000000966" t="1" header="0" footer="0"/>
    <c:pageSetup paperSize="9" orientation="landscape"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categ'!$N$7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358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3"/>
          <c:w val="0.61919715434631695"/>
          <c:h val="0.78294573643411225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categ'!$N$7</c:f>
              <c:strCache>
                <c:ptCount val="1"/>
                <c:pt idx="0">
                  <c:v>II semestre 2010</c:v>
                </c:pt>
              </c:strCache>
            </c:strRef>
          </c:tx>
          <c:dPt>
            <c:idx val="5"/>
            <c:explosion val="3"/>
          </c:dPt>
          <c:dLbls>
            <c:dLbl>
              <c:idx val="0"/>
              <c:layout>
                <c:manualLayout>
                  <c:x val="2.5258030477961746E-3"/>
                  <c:y val="-0.17659573389278696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2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024E-3"/>
                  <c:y val="-3.987670145882986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8937E-4"/>
                  <c:y val="3.08502716230240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91335921765"/>
                  <c:y val="-2.752625492908988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categ'!$K$14,'Oferta Alojat Estim tipol categ'!$K$10:$K$13)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categ'!$O$14,'Oferta Alojat Estim tipol categ'!$O$10:$O$13)</c:f>
              <c:numCache>
                <c:formatCode>0.0%</c:formatCode>
                <c:ptCount val="5"/>
                <c:pt idx="0">
                  <c:v>0.47666454284804077</c:v>
                </c:pt>
                <c:pt idx="1">
                  <c:v>7.2762026122969101E-2</c:v>
                </c:pt>
                <c:pt idx="2">
                  <c:v>0.34563555272379737</c:v>
                </c:pt>
                <c:pt idx="3">
                  <c:v>9.7451417648932781E-2</c:v>
                </c:pt>
                <c:pt idx="4">
                  <c:v>7.4864606562599556E-3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66" r="0.75000000000000966" t="1" header="0" footer="0"/>
    <c:pageSetup paperSize="9" orientation="landscape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categ'!$N$7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375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41"/>
          <c:w val="0.61919715434631695"/>
          <c:h val="0.7829457364341128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categ'!$N$20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53E-4"/>
                  <c:y val="-0.17659573948605456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3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059E-3"/>
                  <c:y val="-3.987670145882989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2928496087809E-4"/>
                  <c:y val="0.1066079416034185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4917725405641474"/>
                  <c:y val="1.239889417767071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categ'!$K$27,'Oferta Alojat Estim tipol categ'!$K$23:$K$26)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categ'!$N$27,'Oferta Alojat Estim tipol categ'!$N$23:$N$26)</c:f>
              <c:numCache>
                <c:formatCode>#,##0_)</c:formatCode>
                <c:ptCount val="5"/>
                <c:pt idx="0">
                  <c:v>32712</c:v>
                </c:pt>
                <c:pt idx="1">
                  <c:v>2483</c:v>
                </c:pt>
                <c:pt idx="2">
                  <c:v>10650</c:v>
                </c:pt>
                <c:pt idx="3">
                  <c:v>6683</c:v>
                </c:pt>
                <c:pt idx="4">
                  <c:v>516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88" r="0.75000000000000988" t="1" header="0" footer="0"/>
    <c:pageSetup paperSize="9"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categ'!$N$7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375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41"/>
          <c:w val="0.61919715434631695"/>
          <c:h val="0.7829457364341128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categ'!$N$32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53E-4"/>
                  <c:y val="-0.17659573948605456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43467105471E-3"/>
                  <c:y val="-2.810845505501519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6.618380642561633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0.15956536521017817"/>
                  <c:y val="8.1230637446503499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333752835"/>
                  <c:y val="8.611014260025799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categ'!$K$38,'Oferta Alojat Estim tipol categ'!$K$35:$K$37)</c:f>
              <c:strCache>
                <c:ptCount val="4"/>
                <c:pt idx="0">
                  <c:v>EXTRAHOTELERAS</c:v>
                </c:pt>
                <c:pt idx="1">
                  <c:v>4 y 5 estrellas</c:v>
                </c:pt>
                <c:pt idx="2">
                  <c:v>3 estrellas</c:v>
                </c:pt>
                <c:pt idx="3">
                  <c:v>1 Y 2 estrellas</c:v>
                </c:pt>
              </c:strCache>
            </c:strRef>
          </c:cat>
          <c:val>
            <c:numRef>
              <c:f>('Oferta Alojat Estim tipol categ'!$O$38,'Oferta Alojat Estim tipol categ'!$O$35:$O$37)</c:f>
              <c:numCache>
                <c:formatCode>0.0%</c:formatCode>
                <c:ptCount val="4"/>
                <c:pt idx="0">
                  <c:v>0.3706963701511139</c:v>
                </c:pt>
                <c:pt idx="1">
                  <c:v>0.50455678454587938</c:v>
                </c:pt>
                <c:pt idx="2">
                  <c:v>0.11021966038323726</c:v>
                </c:pt>
                <c:pt idx="3">
                  <c:v>1.4527184919769435E-2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3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88" r="0.75000000000000988" t="1" header="0" footer="0"/>
    <c:pageSetup paperSize="9" orientation="landscape"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categ'!$N$7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375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view3D>
      <c:rotX val="40"/>
      <c:rotY val="220"/>
      <c:perspective val="100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2429364671124671"/>
          <c:y val="0.21703657153321748"/>
          <c:w val="0.61919715434631695"/>
          <c:h val="0.7829457364341128"/>
        </c:manualLayout>
      </c:layout>
      <c:pie3DChart>
        <c:varyColors val="1"/>
        <c:ser>
          <c:idx val="0"/>
          <c:order val="0"/>
          <c:tx>
            <c:strRef>
              <c:f>'Oferta Alojat Estim tipol categ'!$N$43</c:f>
              <c:strCache>
                <c:ptCount val="1"/>
                <c:pt idx="0">
                  <c:v>II semestre 2010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7.1296992398563283E-2"/>
                  <c:y val="-2.3532576811195662E-3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0.19754546701898359"/>
                  <c:y val="5.150653722796911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-2.6813859322861042E-2"/>
                  <c:y val="8.174006255668821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-7.711875211578452E-2"/>
                  <c:y val="-3.230107143315184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9002E-4"/>
                  <c:y val="3.085027162302405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5202025787"/>
                  <c:y val="-7.093450527986321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'Oferta Alojat Estim tipol categ'!$K$46:$K$49</c:f>
              <c:strCache>
                <c:ptCount val="4"/>
                <c:pt idx="0">
                  <c:v>4 y 5 estrellas</c:v>
                </c:pt>
                <c:pt idx="1">
                  <c:v>3 estrellas</c:v>
                </c:pt>
                <c:pt idx="2">
                  <c:v>2 estrellas</c:v>
                </c:pt>
                <c:pt idx="3">
                  <c:v>1 estrellas</c:v>
                </c:pt>
              </c:strCache>
            </c:strRef>
          </c:cat>
          <c:val>
            <c:numRef>
              <c:f>'Oferta Alojat Estim tipol categ'!$O$46:$O$49</c:f>
              <c:numCache>
                <c:formatCode>0.0%</c:formatCode>
                <c:ptCount val="4"/>
                <c:pt idx="0">
                  <c:v>0.25321006676938879</c:v>
                </c:pt>
                <c:pt idx="1">
                  <c:v>0.29789419619928093</c:v>
                </c:pt>
                <c:pt idx="2">
                  <c:v>0.34617360041088857</c:v>
                </c:pt>
                <c:pt idx="3">
                  <c:v>0.1027221366204417</c:v>
                </c:pt>
              </c:numCache>
            </c:numRef>
          </c:val>
        </c:ser>
        <c:dLbls>
          <c:showVal val="1"/>
        </c:dLbls>
      </c:pie3DChart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88" r="0.75000000000000988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/>
            </a:pPr>
            <a:r>
              <a:rPr lang="en-US"/>
              <a:t>acumulado agosto 2010</a:t>
            </a:r>
          </a:p>
        </c:rich>
      </c:tx>
      <c:layout>
        <c:manualLayout>
          <c:xMode val="edge"/>
          <c:yMode val="edge"/>
          <c:x val="0.3916492792330945"/>
          <c:y val="0.14212782861601717"/>
        </c:manualLayout>
      </c:layout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layout>
            <c:manualLayout>
              <c:x val="-0.18833687574698441"/>
              <c:y val="2.2501241398879316E-3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9.5517002806401893E-2"/>
              <c:y val="2.2501241398879316E-3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-3.9752815361817056E-3"/>
              <c:y val="-9.8335816131092397E-3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-6.4489978137802113E-3"/>
              <c:y val="-2.6660424203731176E-2"/>
            </c:manualLayout>
          </c:layout>
          <c:showLegendKey val="1"/>
          <c:showPercent val="1"/>
          <c:separator>
</c:separator>
        </c:dLbl>
      </c:pivotFmt>
      <c:pivotFmt>
        <c:idx val="5"/>
        <c:dLbl>
          <c:idx val="0"/>
          <c:layout>
            <c:manualLayout>
              <c:x val="-3.9752815361817056E-3"/>
              <c:y val="-7.7775413208484275E-3"/>
            </c:manualLayout>
          </c:layout>
          <c:showLegendKey val="1"/>
          <c:showPercent val="1"/>
          <c:separator>
</c:separator>
        </c:dLbl>
      </c:pivotFmt>
      <c:pivotFmt>
        <c:idx val="6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9.5517002806401893E-2"/>
              <c:y val="2.2501241398879316E-3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-3.9752815361817056E-3"/>
              <c:y val="-9.8335816131092397E-3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0"/>
        <c:dLbl>
          <c:idx val="0"/>
          <c:layout>
            <c:manualLayout>
              <c:x val="-6.4489978137802113E-3"/>
              <c:y val="-2.6660424203731176E-2"/>
            </c:manualLayout>
          </c:layout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-3.9752815361817056E-3"/>
              <c:y val="-7.7775413208484275E-3"/>
            </c:manualLayout>
          </c:layout>
          <c:showLegendKey val="1"/>
          <c:showPercent val="1"/>
          <c:separator>
</c:separator>
        </c:dLbl>
      </c:pivotFmt>
      <c:pivotFmt>
        <c:idx val="12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9.5517002806401893E-2"/>
              <c:y val="2.2501241398879316E-3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-3.9752815361817056E-3"/>
              <c:y val="-9.8335816131092397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-6.4489978137802113E-3"/>
              <c:y val="-2.6660424203731176E-2"/>
            </c:manualLayout>
          </c:layout>
          <c:showLegendKey val="1"/>
          <c:showPercent val="1"/>
          <c:separator>
</c:separator>
        </c:dLbl>
      </c:pivotFmt>
      <c:pivotFmt>
        <c:idx val="17"/>
        <c:dLbl>
          <c:idx val="0"/>
          <c:layout>
            <c:manualLayout>
              <c:x val="-3.9752815361817056E-3"/>
              <c:y val="-7.7775413208484275E-3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8.569626528610659E-2"/>
          <c:y val="0.19083333333333341"/>
          <c:w val="0.73630874153506254"/>
          <c:h val="0.80916666666666659"/>
        </c:manualLayout>
      </c:layout>
      <c:ofPieChart>
        <c:ofPieType val="bar"/>
        <c:varyColors val="1"/>
        <c:ser>
          <c:idx val="0"/>
          <c:order val="0"/>
          <c:tx>
            <c:v>acumulado agosto 2010</c:v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9.5517002806401893E-2"/>
                  <c:y val="2.2501241398879316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-3.9752815361817056E-3"/>
                  <c:y val="-9.8335816131092397E-3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-4.9474325551969863E-3"/>
                  <c:y val="6.846846846846846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-6.4489978137802113E-3"/>
                  <c:y val="-2.6660424203731176E-2"/>
                </c:manualLayout>
              </c:layout>
              <c:showLegendKey val="1"/>
              <c:showPercent val="1"/>
              <c:separator>
</c:separator>
            </c:dLbl>
            <c:dLbl>
              <c:idx val="4"/>
              <c:layout>
                <c:manualLayout>
                  <c:x val="-3.9752815361817056E-3"/>
                  <c:y val="-7.7775413208484275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Lit>
              <c:ptCount val="5"/>
              <c:pt idx="0">
                <c:v>Extrahoteleros</c:v>
              </c:pt>
              <c:pt idx="1">
                <c:v>1* y 2 *</c:v>
              </c:pt>
              <c:pt idx="2">
                <c:v>3 *</c:v>
              </c:pt>
              <c:pt idx="3">
                <c:v>4 *</c:v>
              </c:pt>
              <c:pt idx="4">
                <c:v>5 *</c:v>
              </c:pt>
            </c:strLit>
          </c:cat>
          <c:val>
            <c:numLit>
              <c:formatCode>General</c:formatCode>
              <c:ptCount val="5"/>
              <c:pt idx="0">
                <c:v>391223</c:v>
              </c:pt>
              <c:pt idx="1">
                <c:v>11509</c:v>
              </c:pt>
              <c:pt idx="2">
                <c:v>116801</c:v>
              </c:pt>
              <c:pt idx="3">
                <c:v>515799</c:v>
              </c:pt>
              <c:pt idx="4">
                <c:v>108595</c:v>
              </c:pt>
            </c:numLit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0222" l="0.70000000000000062" r="0.70000000000000062" t="0.75000000000000222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375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41"/>
          <c:w val="0.61919715434631695"/>
          <c:h val="0.7829457364341128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categ'!$F$55</c:f>
              <c:strCache>
                <c:ptCount val="1"/>
                <c:pt idx="0">
                  <c:v>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53E-4"/>
                  <c:y val="-0.17659573948605456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4469035965103E-3"/>
                  <c:y val="-4.332708283437212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37341278343E-3"/>
                  <c:y val="-6.977513414910950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-0.10427078986840554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2.5968291125771439E-3"/>
                  <c:y val="-4.490725510237868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8.0705114563382353E-3"/>
                  <c:y val="6.921709294234465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categ'!$C$63,'Oferta Alojat Estim tipol categ'!$C$58:$C$62)</c:f>
              <c:strCache>
                <c:ptCount val="6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('Oferta Alojat Estim tipol categ'!$G$63,'Oferta Alojat Estim tipol categ'!$G$58:$G$62)</c:f>
              <c:numCache>
                <c:formatCode>0.0%</c:formatCode>
                <c:ptCount val="6"/>
                <c:pt idx="0">
                  <c:v>0.51571095205851247</c:v>
                </c:pt>
                <c:pt idx="1">
                  <c:v>6.5339653155900776E-2</c:v>
                </c:pt>
                <c:pt idx="2">
                  <c:v>0.29136471233428651</c:v>
                </c:pt>
                <c:pt idx="3">
                  <c:v>0.10976681197781719</c:v>
                </c:pt>
                <c:pt idx="4">
                  <c:v>1.2227401691130797E-2</c:v>
                </c:pt>
                <c:pt idx="5">
                  <c:v>5.5904687823522502E-3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88" r="0.75000000000000988" t="1" header="0" footer="0"/>
    <c:pageSetup paperSize="9" orientation="landscape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categ'!$N$55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1372632477"/>
          <c:y val="0.15707353766211454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47"/>
          <c:w val="0.61919715434631695"/>
          <c:h val="0.78294573643411325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categ'!$N$55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61E-4"/>
                  <c:y val="-0.17659573948605461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4469035965103E-3"/>
                  <c:y val="-4.332708283437212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37341278378E-3"/>
                  <c:y val="-6.977513414910953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-0.10427078986840557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2.5968291125771439E-3"/>
                  <c:y val="-4.490725510237869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8.0705114563382387E-3"/>
                  <c:y val="6.92170929423447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categ'!$K$63,'Oferta Alojat Estim tipol categ'!$K$58:$K$62)</c:f>
              <c:strCache>
                <c:ptCount val="6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('Oferta Alojat Estim tipol categ'!$O$63,'Oferta Alojat Estim tipol categ'!$O$58:$O$62)</c:f>
              <c:numCache>
                <c:formatCode>0.0%</c:formatCode>
                <c:ptCount val="6"/>
                <c:pt idx="0">
                  <c:v>0.5091397972232371</c:v>
                </c:pt>
                <c:pt idx="1">
                  <c:v>6.481206613080015E-2</c:v>
                </c:pt>
                <c:pt idx="2">
                  <c:v>0.29723465473145783</c:v>
                </c:pt>
                <c:pt idx="3">
                  <c:v>0.11058526671538181</c:v>
                </c:pt>
                <c:pt idx="4">
                  <c:v>1.247373949579832E-2</c:v>
                </c:pt>
                <c:pt idx="5">
                  <c:v>5.7544757033248083E-3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01" r="0.7500000000000101" t="1" header="0" footer="0"/>
    <c:pageSetup paperSize="9" orientation="landscape"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'Plazas Autorizadas tipología'!$D$5</c:f>
          <c:strCache>
            <c:ptCount val="1"/>
            <c:pt idx="0">
              <c:v>agosto 2010</c:v>
            </c:pt>
          </c:strCache>
        </c:strRef>
      </c:tx>
      <c:layout>
        <c:manualLayout>
          <c:xMode val="edge"/>
          <c:yMode val="edge"/>
          <c:x val="0.42716219158051288"/>
          <c:y val="8.9101060300690038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5383411580594724E-2"/>
          <c:y val="0.19805058458601771"/>
          <c:w val="0.94209846638190065"/>
          <c:h val="0.45973277206697616"/>
        </c:manualLayout>
      </c:layout>
      <c:barChart>
        <c:barDir val="col"/>
        <c:grouping val="clustered"/>
        <c:ser>
          <c:idx val="3"/>
          <c:order val="0"/>
          <c:tx>
            <c:strRef>
              <c:f>'Plazas Autorizadas tipología'!$C$5:$H$5</c:f>
              <c:strCache>
                <c:ptCount val="1"/>
                <c:pt idx="0">
                  <c:v>PLAZAS TURISTICAS AUTORIZADAS* SEGÚN TIPOLOGÍA DEL ESTABLECIMIENTO.
Municipios e Isla 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'Plazas Autorizadas tipología'!$D$6:$H$6</c:f>
              <c:strCache>
                <c:ptCount val="5"/>
                <c:pt idx="0">
                  <c:v>TOTAL PLAZAS</c:v>
                </c:pt>
                <c:pt idx="1">
                  <c:v>HOTELEROS</c:v>
                </c:pt>
                <c:pt idx="2">
                  <c:v>EXTRAHOTELEROS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'Plazas Autorizadas tipología'!$D$38:$H$38</c:f>
              <c:numCache>
                <c:formatCode>#,##0_)</c:formatCode>
                <c:ptCount val="5"/>
                <c:pt idx="0">
                  <c:v>134306</c:v>
                </c:pt>
                <c:pt idx="1">
                  <c:v>81995</c:v>
                </c:pt>
                <c:pt idx="2">
                  <c:v>51062</c:v>
                </c:pt>
                <c:pt idx="3">
                  <c:v>473</c:v>
                </c:pt>
                <c:pt idx="4">
                  <c:v>776</c:v>
                </c:pt>
              </c:numCache>
            </c:numRef>
          </c:val>
        </c:ser>
        <c:dLbls>
          <c:showVal val="1"/>
        </c:dLbls>
        <c:gapWidth val="90"/>
        <c:overlap val="-30"/>
        <c:axId val="454694784"/>
        <c:axId val="454782976"/>
      </c:barChart>
      <c:catAx>
        <c:axId val="4546947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6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*Solo incluye plazas autorizadas
FUENTE: Policía Turística.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49452269170863E-3"/>
              <c:y val="0.933333333333333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54782976"/>
        <c:crosses val="autoZero"/>
        <c:auto val="1"/>
        <c:lblAlgn val="ctr"/>
        <c:lblOffset val="100"/>
        <c:tickLblSkip val="1"/>
        <c:tickMarkSkip val="1"/>
      </c:catAx>
      <c:valAx>
        <c:axId val="454782976"/>
        <c:scaling>
          <c:orientation val="minMax"/>
          <c:min val="0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454694784"/>
        <c:crosses val="autoZero"/>
        <c:crossBetween val="between"/>
        <c:majorUnit val="10000"/>
        <c:minorUnit val="2000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44" r="0.75000000000000944" t="1" header="0" footer="0"/>
    <c:pageSetup paperSize="9" orientation="landscape"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03_04-05'!$C$6:$E$6</c:f>
          <c:strCache>
            <c:ptCount val="1"/>
            <c:pt idx="0">
              <c:v>DISTRIBUCIÓN DE LAS PLAZAS TURÍSTICAS AUTORIZADAS EN ADEJE SEGÚN TIPOLOGÍA Y CATEGORÍA </c:v>
            </c:pt>
          </c:strCache>
        </c:strRef>
      </c:tx>
      <c:layout>
        <c:manualLayout>
          <c:xMode val="edge"/>
          <c:yMode val="edge"/>
          <c:x val="0.15757328871965121"/>
          <c:y val="2.6598117047933498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793"/>
          <c:w val="0.88571501256814433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03_04-05'!$D$7</c:f>
              <c:strCache>
                <c:ptCount val="1"/>
                <c:pt idx="0">
                  <c:v>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57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442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7891E-17"/>
                  <c:y val="-1.3745704467354177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77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03_04-05'!$C$9,'Distrib Plazas Autor 03_04-05'!$C$16,'Distrib Plazas Autor 03_04-05'!$C$23,'Distrib Plazas Autor 03_04-05'!$C$27)</c:f>
              <c:strCache>
                <c:ptCount val="4"/>
                <c:pt idx="0">
                  <c:v>Hoteleras</c:v>
                </c:pt>
                <c:pt idx="1">
                  <c:v>Extrahoteleras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('Distrib Plazas Autor 03_04-05'!$E$9,'Distrib Plazas Autor 03_04-05'!$E$16,'Distrib Plazas Autor 03_04-05'!$E$23,'Distrib Plazas Autor 03_04-05'!$E$27)</c:f>
              <c:numCache>
                <c:formatCode>0.0%</c:formatCode>
                <c:ptCount val="4"/>
                <c:pt idx="0">
                  <c:v>0.71504387355957288</c:v>
                </c:pt>
                <c:pt idx="1">
                  <c:v>0.28419494661169259</c:v>
                </c:pt>
                <c:pt idx="2">
                  <c:v>4.651654508933291E-4</c:v>
                </c:pt>
                <c:pt idx="3">
                  <c:v>2.9601437784120943E-4</c:v>
                </c:pt>
              </c:numCache>
            </c:numRef>
          </c:val>
        </c:ser>
        <c:dLbls>
          <c:showVal val="1"/>
        </c:dLbls>
        <c:gapWidth val="90"/>
        <c:overlap val="-30"/>
        <c:axId val="451581824"/>
        <c:axId val="451608576"/>
      </c:barChart>
      <c:catAx>
        <c:axId val="4515818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19E-3"/>
              <c:y val="0.9312725600021534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51608576"/>
        <c:crosses val="autoZero"/>
        <c:auto val="1"/>
        <c:lblAlgn val="ctr"/>
        <c:lblOffset val="100"/>
        <c:tickLblSkip val="1"/>
        <c:tickMarkSkip val="1"/>
      </c:catAx>
      <c:valAx>
        <c:axId val="451608576"/>
        <c:scaling>
          <c:orientation val="minMax"/>
        </c:scaling>
        <c:delete val="1"/>
        <c:axPos val="l"/>
        <c:numFmt formatCode="0.0%" sourceLinked="1"/>
        <c:tickLblPos val="none"/>
        <c:crossAx val="4515818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265371083933658"/>
          <c:y val="0.19289648305120274"/>
          <c:w val="0.33109278987186497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44" r="0.75000000000000944" t="1" header="0" footer="0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03_04-05'!$G$6:$I$6</c:f>
          <c:strCache>
            <c:ptCount val="1"/>
            <c:pt idx="0">
              <c:v>DISTRIBUCIÓN DE LAS PLAZAS TURÍSTICAS AUTORIZADAS EN ARONA SEGÚN TIPOLOGÍA Y CATEGORÍA </c:v>
            </c:pt>
          </c:strCache>
        </c:strRef>
      </c:tx>
      <c:layout>
        <c:manualLayout>
          <c:xMode val="edge"/>
          <c:yMode val="edge"/>
          <c:x val="0.16687509381951168"/>
          <c:y val="2.6407741977038261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815"/>
          <c:w val="0.88571501256814489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03_04-05'!$H$7</c:f>
              <c:strCache>
                <c:ptCount val="1"/>
                <c:pt idx="0">
                  <c:v>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605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477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8027E-17"/>
                  <c:y val="-1.3745704467354182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82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03_04-05'!$G$9,'Distrib Plazas Autor 03_04-05'!$G$16,'Distrib Plazas Autor 03_04-05'!$G$23,'Distrib Plazas Autor 03_04-05'!$G$27)</c:f>
              <c:strCache>
                <c:ptCount val="4"/>
                <c:pt idx="0">
                  <c:v>Hoteleras</c:v>
                </c:pt>
                <c:pt idx="1">
                  <c:v>Extrahoteleras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('Distrib Plazas Autor 03_04-05'!$I$9,'Distrib Plazas Autor 03_04-05'!$I$16,'Distrib Plazas Autor 03_04-05'!$I$23,'Distrib Plazas Autor 03_04-05'!$I$27)</c:f>
              <c:numCache>
                <c:formatCode>0.0%</c:formatCode>
                <c:ptCount val="4"/>
                <c:pt idx="0">
                  <c:v>0.42070590620011655</c:v>
                </c:pt>
                <c:pt idx="1">
                  <c:v>0.5787873413231307</c:v>
                </c:pt>
                <c:pt idx="2">
                  <c:v>0</c:v>
                </c:pt>
                <c:pt idx="3">
                  <c:v>5.0675247675273014E-4</c:v>
                </c:pt>
              </c:numCache>
            </c:numRef>
          </c:val>
        </c:ser>
        <c:dLbls>
          <c:showVal val="1"/>
        </c:dLbls>
        <c:gapWidth val="90"/>
        <c:overlap val="-30"/>
        <c:axId val="451633152"/>
        <c:axId val="451635072"/>
      </c:barChart>
      <c:catAx>
        <c:axId val="4516331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28E-3"/>
              <c:y val="0.9312725600021531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51635072"/>
        <c:crosses val="autoZero"/>
        <c:auto val="1"/>
        <c:lblAlgn val="ctr"/>
        <c:lblOffset val="100"/>
        <c:tickLblSkip val="1"/>
        <c:tickMarkSkip val="1"/>
      </c:catAx>
      <c:valAx>
        <c:axId val="451635072"/>
        <c:scaling>
          <c:orientation val="minMax"/>
        </c:scaling>
        <c:delete val="1"/>
        <c:axPos val="l"/>
        <c:numFmt formatCode="0.0%" sourceLinked="1"/>
        <c:tickLblPos val="none"/>
        <c:crossAx val="4516331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680854451252538"/>
          <c:y val="0.17917942772490861"/>
          <c:w val="0.33109278987186519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66" r="0.75000000000000966" t="1" header="0" footer="0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03_04-05'!$C$35:$E$35</c:f>
          <c:strCache>
            <c:ptCount val="1"/>
            <c:pt idx="0">
              <c:v>DISTRIBUCIÓN DE LAS PLAZAS TURÍSTICAS AUTORIZADAS EN PUERTO DE LA CRUZ SEGÚN TIPOLOGÍA Y CATEGORÍA </c:v>
            </c:pt>
          </c:strCache>
        </c:strRef>
      </c:tx>
      <c:layout>
        <c:manualLayout>
          <c:xMode val="edge"/>
          <c:yMode val="edge"/>
          <c:x val="0.14117664703676747"/>
          <c:y val="2.6494542259470027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815"/>
          <c:w val="0.88571501256814489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03_04-05'!$D$36</c:f>
              <c:strCache>
                <c:ptCount val="1"/>
                <c:pt idx="0">
                  <c:v>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605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477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8027E-17"/>
                  <c:y val="-1.3745704467354182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82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03_04-05'!$C$38,'Distrib Plazas Autor 03_04-05'!$C$45,'Distrib Plazas Autor 03_04-05'!$C$56)</c:f>
              <c:strCache>
                <c:ptCount val="3"/>
                <c:pt idx="0">
                  <c:v>Hoteleras</c:v>
                </c:pt>
                <c:pt idx="1">
                  <c:v>Extrahoteleras</c:v>
                </c:pt>
                <c:pt idx="2">
                  <c:v>Casas Rurales</c:v>
                </c:pt>
              </c:strCache>
            </c:strRef>
          </c:cat>
          <c:val>
            <c:numRef>
              <c:f>('Distrib Plazas Autor 03_04-05'!$E$38,'Distrib Plazas Autor 03_04-05'!$E$45,'Distrib Plazas Autor 03_04-05'!$E$56)</c:f>
              <c:numCache>
                <c:formatCode>0.0%</c:formatCode>
                <c:ptCount val="3"/>
                <c:pt idx="0">
                  <c:v>0.70493730407523514</c:v>
                </c:pt>
                <c:pt idx="1">
                  <c:v>0.29506269592476492</c:v>
                </c:pt>
                <c:pt idx="2">
                  <c:v>0</c:v>
                </c:pt>
              </c:numCache>
            </c:numRef>
          </c:val>
        </c:ser>
        <c:dLbls>
          <c:showVal val="1"/>
        </c:dLbls>
        <c:gapWidth val="90"/>
        <c:overlap val="-30"/>
        <c:axId val="455350144"/>
        <c:axId val="455360512"/>
      </c:barChart>
      <c:catAx>
        <c:axId val="4553501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28E-3"/>
              <c:y val="0.9312725600021531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55360512"/>
        <c:crosses val="autoZero"/>
        <c:auto val="1"/>
        <c:lblAlgn val="ctr"/>
        <c:lblOffset val="100"/>
        <c:tickLblSkip val="1"/>
        <c:tickMarkSkip val="1"/>
      </c:catAx>
      <c:valAx>
        <c:axId val="455360512"/>
        <c:scaling>
          <c:orientation val="minMax"/>
        </c:scaling>
        <c:delete val="1"/>
        <c:axPos val="l"/>
        <c:numFmt formatCode="0.0%" sourceLinked="1"/>
        <c:tickLblPos val="none"/>
        <c:crossAx val="455350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04683821738788"/>
          <c:y val="0.19190661772928963"/>
          <c:w val="0.33109278987186519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66" r="0.75000000000000966" t="1" header="0" footer="0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03_04-05'!$G$35:$I$35</c:f>
          <c:strCache>
            <c:ptCount val="1"/>
            <c:pt idx="0">
              <c:v>DISTRIBUCIÓN DE LAS PLAZAS TURÍSTICAS AUTORIZADAS EN SANTA CRUZ SEGÚN TIPOLOGÍA Y CATEGORÍA </c:v>
            </c:pt>
          </c:strCache>
        </c:strRef>
      </c:tx>
      <c:layout>
        <c:manualLayout>
          <c:xMode val="edge"/>
          <c:yMode val="edge"/>
          <c:x val="0.13221306160259391"/>
          <c:y val="2.6494542259470027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815"/>
          <c:w val="0.88571501256814489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03_04-05'!$H$36</c:f>
              <c:strCache>
                <c:ptCount val="1"/>
                <c:pt idx="0">
                  <c:v>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605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477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8027E-17"/>
                  <c:y val="-1.3745704467354182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82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03_04-05'!$G$38,'Distrib Plazas Autor 03_04-05'!$G$45,'Distrib Plazas Autor 03_04-05'!$G$56)</c:f>
              <c:strCache>
                <c:ptCount val="3"/>
                <c:pt idx="0">
                  <c:v>Hoteleras</c:v>
                </c:pt>
                <c:pt idx="1">
                  <c:v>Extrahoteleras</c:v>
                </c:pt>
                <c:pt idx="2">
                  <c:v>Casas Rurales</c:v>
                </c:pt>
              </c:strCache>
            </c:strRef>
          </c:cat>
          <c:val>
            <c:numRef>
              <c:f>('Distrib Plazas Autor 03_04-05'!$I$38,'Distrib Plazas Autor 03_04-05'!$I$45,'Distrib Plazas Autor 03_04-05'!$I$56)</c:f>
              <c:numCache>
                <c:formatCode>0.0%</c:formatCode>
                <c:ptCount val="3"/>
                <c:pt idx="0">
                  <c:v>0.99478972832154822</c:v>
                </c:pt>
                <c:pt idx="1">
                  <c:v>2.2329735764793448E-3</c:v>
                </c:pt>
                <c:pt idx="2">
                  <c:v>2.9772981019724602E-3</c:v>
                </c:pt>
              </c:numCache>
            </c:numRef>
          </c:val>
        </c:ser>
        <c:dLbls>
          <c:showVal val="1"/>
        </c:dLbls>
        <c:gapWidth val="90"/>
        <c:overlap val="-30"/>
        <c:axId val="455417856"/>
        <c:axId val="455419776"/>
      </c:barChart>
      <c:catAx>
        <c:axId val="4554178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28E-3"/>
              <c:y val="0.9312725600021531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55419776"/>
        <c:crosses val="autoZero"/>
        <c:auto val="1"/>
        <c:lblAlgn val="ctr"/>
        <c:lblOffset val="100"/>
        <c:tickLblSkip val="1"/>
        <c:tickMarkSkip val="1"/>
      </c:catAx>
      <c:valAx>
        <c:axId val="455419776"/>
        <c:scaling>
          <c:orientation val="minMax"/>
        </c:scaling>
        <c:delete val="1"/>
        <c:axPos val="l"/>
        <c:numFmt formatCode="0.0%" sourceLinked="1"/>
        <c:tickLblPos val="none"/>
        <c:crossAx val="4554178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611553089542639"/>
          <c:y val="0.1778953793566502"/>
          <c:w val="0.33109278987186519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66" r="0.75000000000000966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18933066228912199"/>
          <c:w val="0.84763751506150764"/>
          <c:h val="0.54324068148725158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merc'!$C$6:$C$17</c:f>
              <c:numCache>
                <c:formatCode>#,##0</c:formatCode>
                <c:ptCount val="12"/>
                <c:pt idx="0">
                  <c:v>147131</c:v>
                </c:pt>
                <c:pt idx="1">
                  <c:v>168254</c:v>
                </c:pt>
                <c:pt idx="2">
                  <c:v>183447</c:v>
                </c:pt>
                <c:pt idx="3">
                  <c:v>154022</c:v>
                </c:pt>
                <c:pt idx="4">
                  <c:v>153505</c:v>
                </c:pt>
                <c:pt idx="5">
                  <c:v>146363</c:v>
                </c:pt>
                <c:pt idx="6">
                  <c:v>161273</c:v>
                </c:pt>
                <c:pt idx="7">
                  <c:v>187998</c:v>
                </c:pt>
                <c:pt idx="8">
                  <c:v>137440</c:v>
                </c:pt>
                <c:pt idx="9">
                  <c:v>160443</c:v>
                </c:pt>
                <c:pt idx="10">
                  <c:v>149092</c:v>
                </c:pt>
                <c:pt idx="11">
                  <c:v>141832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merc'!$D$6:$D$17</c:f>
              <c:numCache>
                <c:formatCode>#,##0</c:formatCode>
                <c:ptCount val="12"/>
                <c:pt idx="0">
                  <c:v>136344</c:v>
                </c:pt>
                <c:pt idx="1">
                  <c:v>133792</c:v>
                </c:pt>
                <c:pt idx="2">
                  <c:v>135071</c:v>
                </c:pt>
                <c:pt idx="3">
                  <c:v>143027</c:v>
                </c:pt>
                <c:pt idx="4">
                  <c:v>123885</c:v>
                </c:pt>
                <c:pt idx="5">
                  <c:v>121387</c:v>
                </c:pt>
                <c:pt idx="6">
                  <c:v>152332</c:v>
                </c:pt>
                <c:pt idx="7">
                  <c:v>170260</c:v>
                </c:pt>
                <c:pt idx="8">
                  <c:v>124595</c:v>
                </c:pt>
                <c:pt idx="9">
                  <c:v>145358</c:v>
                </c:pt>
                <c:pt idx="10">
                  <c:v>130907</c:v>
                </c:pt>
                <c:pt idx="11">
                  <c:v>132073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merc'!$E$6:$E$11,'graficas evol mensual merc'!$E$12,'graficas evol mensual merc'!$E$13)</c:f>
              <c:numCache>
                <c:formatCode>#,##0</c:formatCode>
                <c:ptCount val="8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</c:numCache>
            </c:numRef>
          </c:val>
        </c:ser>
        <c:marker val="1"/>
        <c:axId val="423633664"/>
        <c:axId val="423635200"/>
      </c:lineChart>
      <c:catAx>
        <c:axId val="423633664"/>
        <c:scaling>
          <c:orientation val="minMax"/>
        </c:scaling>
        <c:axPos val="b"/>
        <c:numFmt formatCode="General" sourceLinked="1"/>
        <c:tickLblPos val="nextTo"/>
        <c:crossAx val="423635200"/>
        <c:crosses val="autoZero"/>
        <c:auto val="1"/>
        <c:lblAlgn val="ctr"/>
        <c:lblOffset val="100"/>
      </c:catAx>
      <c:valAx>
        <c:axId val="423635200"/>
        <c:scaling>
          <c:orientation val="minMax"/>
        </c:scaling>
        <c:axPos val="l"/>
        <c:numFmt formatCode="#,##0" sourceLinked="1"/>
        <c:tickLblPos val="nextTo"/>
        <c:crossAx val="4236336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84"/>
          <c:y val="0.13663133097762126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3" Type="http://schemas.openxmlformats.org/officeDocument/2006/relationships/image" Target="../media/image2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.xml"/><Relationship Id="rId3" Type="http://schemas.openxmlformats.org/officeDocument/2006/relationships/image" Target="../media/image2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6" Type="http://schemas.openxmlformats.org/officeDocument/2006/relationships/chart" Target="../charts/chart52.xml"/><Relationship Id="rId5" Type="http://schemas.openxmlformats.org/officeDocument/2006/relationships/chart" Target="../charts/chart51.xml"/><Relationship Id="rId4" Type="http://schemas.openxmlformats.org/officeDocument/2006/relationships/chart" Target="../charts/chart50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.xml"/><Relationship Id="rId3" Type="http://schemas.openxmlformats.org/officeDocument/2006/relationships/image" Target="../media/image2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0.xml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Oferta Alojativ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13" Type="http://schemas.openxmlformats.org/officeDocument/2006/relationships/chart" Target="../charts/chart71.xml"/><Relationship Id="rId3" Type="http://schemas.openxmlformats.org/officeDocument/2006/relationships/image" Target="../media/image2.jpeg"/><Relationship Id="rId7" Type="http://schemas.openxmlformats.org/officeDocument/2006/relationships/chart" Target="../charts/chart66.xml"/><Relationship Id="rId12" Type="http://schemas.openxmlformats.org/officeDocument/2006/relationships/chart" Target="../charts/chart70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62.xml"/><Relationship Id="rId6" Type="http://schemas.openxmlformats.org/officeDocument/2006/relationships/chart" Target="../charts/chart65.xml"/><Relationship Id="rId11" Type="http://schemas.openxmlformats.org/officeDocument/2006/relationships/hyperlink" Target="#'Men&#250; Principal'!A1"/><Relationship Id="rId5" Type="http://schemas.openxmlformats.org/officeDocument/2006/relationships/chart" Target="../charts/chart64.xml"/><Relationship Id="rId10" Type="http://schemas.openxmlformats.org/officeDocument/2006/relationships/chart" Target="../charts/chart69.xml"/><Relationship Id="rId4" Type="http://schemas.openxmlformats.org/officeDocument/2006/relationships/chart" Target="../charts/chart63.xml"/><Relationship Id="rId9" Type="http://schemas.openxmlformats.org/officeDocument/2006/relationships/chart" Target="../charts/chart68.xml"/></Relationships>
</file>

<file path=xl/drawings/_rels/drawing1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.xml"/><Relationship Id="rId13" Type="http://schemas.openxmlformats.org/officeDocument/2006/relationships/chart" Target="../charts/chart81.xml"/><Relationship Id="rId3" Type="http://schemas.openxmlformats.org/officeDocument/2006/relationships/image" Target="../media/image2.jpeg"/><Relationship Id="rId7" Type="http://schemas.openxmlformats.org/officeDocument/2006/relationships/chart" Target="../charts/chart76.xml"/><Relationship Id="rId12" Type="http://schemas.openxmlformats.org/officeDocument/2006/relationships/chart" Target="../charts/chart80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6" Type="http://schemas.openxmlformats.org/officeDocument/2006/relationships/chart" Target="../charts/chart75.xml"/><Relationship Id="rId11" Type="http://schemas.openxmlformats.org/officeDocument/2006/relationships/hyperlink" Target="#'Men&#250; Principal'!A1"/><Relationship Id="rId5" Type="http://schemas.openxmlformats.org/officeDocument/2006/relationships/chart" Target="../charts/chart74.xml"/><Relationship Id="rId10" Type="http://schemas.openxmlformats.org/officeDocument/2006/relationships/chart" Target="../charts/chart79.xml"/><Relationship Id="rId4" Type="http://schemas.openxmlformats.org/officeDocument/2006/relationships/chart" Target="../charts/chart73.xml"/><Relationship Id="rId9" Type="http://schemas.openxmlformats.org/officeDocument/2006/relationships/chart" Target="../charts/chart78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4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83.xml"/><Relationship Id="rId6" Type="http://schemas.openxmlformats.org/officeDocument/2006/relationships/chart" Target="../charts/chart86.xml"/><Relationship Id="rId5" Type="http://schemas.openxmlformats.org/officeDocument/2006/relationships/chart" Target="../charts/chart85.xml"/><Relationship Id="rId4" Type="http://schemas.openxmlformats.org/officeDocument/2006/relationships/chart" Target="../charts/chart84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5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3.xml"/><Relationship Id="rId6" Type="http://schemas.openxmlformats.org/officeDocument/2006/relationships/chart" Target="../charts/chart4.xml"/><Relationship Id="rId5" Type="http://schemas.openxmlformats.org/officeDocument/2006/relationships/image" Target="../media/image2.jpeg"/><Relationship Id="rId4" Type="http://schemas.openxmlformats.org/officeDocument/2006/relationships/hyperlink" Target="#'Men&#250; Principal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13" Type="http://schemas.openxmlformats.org/officeDocument/2006/relationships/chart" Target="../charts/chart18.xml"/><Relationship Id="rId18" Type="http://schemas.openxmlformats.org/officeDocument/2006/relationships/chart" Target="../charts/chart23.xml"/><Relationship Id="rId26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2.xml"/><Relationship Id="rId12" Type="http://schemas.openxmlformats.org/officeDocument/2006/relationships/chart" Target="../charts/chart17.xml"/><Relationship Id="rId17" Type="http://schemas.openxmlformats.org/officeDocument/2006/relationships/chart" Target="../charts/chart22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6" Type="http://schemas.openxmlformats.org/officeDocument/2006/relationships/chart" Target="../charts/chart21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6" Type="http://schemas.openxmlformats.org/officeDocument/2006/relationships/chart" Target="../charts/chart11.xml"/><Relationship Id="rId11" Type="http://schemas.openxmlformats.org/officeDocument/2006/relationships/chart" Target="../charts/chart16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0.xml"/><Relationship Id="rId15" Type="http://schemas.openxmlformats.org/officeDocument/2006/relationships/chart" Target="../charts/chart20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5.xml"/><Relationship Id="rId19" Type="http://schemas.openxmlformats.org/officeDocument/2006/relationships/chart" Target="../charts/chart24.xml"/><Relationship Id="rId31" Type="http://schemas.openxmlformats.org/officeDocument/2006/relationships/hyperlink" Target="#'Men&#250; Principal'!A1"/><Relationship Id="rId4" Type="http://schemas.openxmlformats.org/officeDocument/2006/relationships/chart" Target="../charts/chart9.xml"/><Relationship Id="rId9" Type="http://schemas.openxmlformats.org/officeDocument/2006/relationships/chart" Target="../charts/chart14.xml"/><Relationship Id="rId14" Type="http://schemas.openxmlformats.org/officeDocument/2006/relationships/chart" Target="../charts/chart19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4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4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4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3" Type="http://schemas.openxmlformats.org/officeDocument/2006/relationships/image" Target="../media/image2.jpeg"/><Relationship Id="rId7" Type="http://schemas.openxmlformats.org/officeDocument/2006/relationships/chart" Target="../charts/chart40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hyperlink" Target="#'Men&#250; Principal'!A1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4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11.emf"/><Relationship Id="rId1" Type="http://schemas.openxmlformats.org/officeDocument/2006/relationships/image" Target="../media/image3.jpeg"/><Relationship Id="rId4" Type="http://schemas.openxmlformats.org/officeDocument/2006/relationships/image" Target="../media/image5.emf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64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8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9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7334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28575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793750</xdr:colOff>
      <xdr:row>18</xdr:row>
      <xdr:rowOff>0</xdr:rowOff>
    </xdr:from>
    <xdr:to>
      <xdr:col>15</xdr:col>
      <xdr:colOff>266700</xdr:colOff>
      <xdr:row>19</xdr:row>
      <xdr:rowOff>200025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896975" y="3714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8</xdr:col>
      <xdr:colOff>180974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761999</xdr:colOff>
      <xdr:row>5</xdr:row>
      <xdr:rowOff>0</xdr:rowOff>
    </xdr:from>
    <xdr:to>
      <xdr:col>17</xdr:col>
      <xdr:colOff>66674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19050</xdr:colOff>
      <xdr:row>23</xdr:row>
      <xdr:rowOff>47625</xdr:rowOff>
    </xdr:from>
    <xdr:to>
      <xdr:col>8</xdr:col>
      <xdr:colOff>400050</xdr:colOff>
      <xdr:row>39</xdr:row>
      <xdr:rowOff>53975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18</xdr:col>
      <xdr:colOff>0</xdr:colOff>
      <xdr:row>18</xdr:row>
      <xdr:rowOff>0</xdr:rowOff>
    </xdr:from>
    <xdr:to>
      <xdr:col>18</xdr:col>
      <xdr:colOff>361950</xdr:colOff>
      <xdr:row>19</xdr:row>
      <xdr:rowOff>171450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14268450" y="3286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0</xdr:colOff>
      <xdr:row>42</xdr:row>
      <xdr:rowOff>0</xdr:rowOff>
    </xdr:from>
    <xdr:to>
      <xdr:col>8</xdr:col>
      <xdr:colOff>381000</xdr:colOff>
      <xdr:row>60</xdr:row>
      <xdr:rowOff>82550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38100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0</xdr:colOff>
      <xdr:row>29</xdr:row>
      <xdr:rowOff>0</xdr:rowOff>
    </xdr:from>
    <xdr:to>
      <xdr:col>6</xdr:col>
      <xdr:colOff>361950</xdr:colOff>
      <xdr:row>29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200775" y="5562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municipio y Tipología'!$B$6:$E$6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EF9A64A-D321-4DFB-9462-13E2BFC45F5F}" type="TxLink">
            <a:rPr lang="es-ES" sz="1600" b="1"/>
            <a:pPr algn="ctr"/>
            <a:t>ÍNDICES DE OCUPACIÓN POR MUNICIPIO TURÍSTICO Y TIPOLOGÍA DE ESTABLECIMIENTO (%)</a:t>
          </a:fld>
          <a:endParaRPr lang="es-ES" sz="1600" b="1"/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28575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0</xdr:colOff>
      <xdr:row>18</xdr:row>
      <xdr:rowOff>0</xdr:rowOff>
    </xdr:from>
    <xdr:to>
      <xdr:col>11</xdr:col>
      <xdr:colOff>361950</xdr:colOff>
      <xdr:row>19</xdr:row>
      <xdr:rowOff>200025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001375" y="3952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9525</xdr:colOff>
      <xdr:row>22</xdr:row>
      <xdr:rowOff>171450</xdr:rowOff>
    </xdr:from>
    <xdr:to>
      <xdr:col>8</xdr:col>
      <xdr:colOff>12699</xdr:colOff>
      <xdr:row>38</xdr:row>
      <xdr:rowOff>177800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18</xdr:col>
      <xdr:colOff>0</xdr:colOff>
      <xdr:row>18</xdr:row>
      <xdr:rowOff>0</xdr:rowOff>
    </xdr:from>
    <xdr:to>
      <xdr:col>18</xdr:col>
      <xdr:colOff>361950</xdr:colOff>
      <xdr:row>19</xdr:row>
      <xdr:rowOff>171450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14268450" y="3286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238125</xdr:colOff>
      <xdr:row>41</xdr:row>
      <xdr:rowOff>0</xdr:rowOff>
    </xdr:from>
    <xdr:to>
      <xdr:col>8</xdr:col>
      <xdr:colOff>241299</xdr:colOff>
      <xdr:row>59</xdr:row>
      <xdr:rowOff>53975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0</xdr:colOff>
      <xdr:row>29</xdr:row>
      <xdr:rowOff>0</xdr:rowOff>
    </xdr:from>
    <xdr:to>
      <xdr:col>6</xdr:col>
      <xdr:colOff>361950</xdr:colOff>
      <xdr:row>29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29400" y="5772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MUNICIPIO y tipología'!$B$6:$E$6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B006B54-6134-40C3-AB65-D8DB3C0895ED}" type="TxLink">
            <a:rPr lang="es-ES" sz="1600" b="1"/>
            <a:pPr algn="ctr"/>
            <a:t>ESTANCIAS MEDIAS POR MUNICIPIO TURÍSTICO Y TIPOLOGÍA DE ESTABLECIMIENTO</a:t>
          </a:fld>
          <a:endParaRPr lang="es-ES" sz="1600" b="1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</xdr:row>
      <xdr:rowOff>0</xdr:rowOff>
    </xdr:from>
    <xdr:to>
      <xdr:col>13</xdr:col>
      <xdr:colOff>361950</xdr:colOff>
      <xdr:row>3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5824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28575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0</xdr:colOff>
      <xdr:row>18</xdr:row>
      <xdr:rowOff>0</xdr:rowOff>
    </xdr:from>
    <xdr:to>
      <xdr:col>11</xdr:col>
      <xdr:colOff>361950</xdr:colOff>
      <xdr:row>19</xdr:row>
      <xdr:rowOff>200025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001375" y="3952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9525</xdr:colOff>
      <xdr:row>22</xdr:row>
      <xdr:rowOff>171450</xdr:rowOff>
    </xdr:from>
    <xdr:to>
      <xdr:col>8</xdr:col>
      <xdr:colOff>12699</xdr:colOff>
      <xdr:row>38</xdr:row>
      <xdr:rowOff>177800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18</xdr:col>
      <xdr:colOff>0</xdr:colOff>
      <xdr:row>18</xdr:row>
      <xdr:rowOff>0</xdr:rowOff>
    </xdr:from>
    <xdr:to>
      <xdr:col>18</xdr:col>
      <xdr:colOff>361950</xdr:colOff>
      <xdr:row>19</xdr:row>
      <xdr:rowOff>171450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14268450" y="3286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0</xdr:colOff>
      <xdr:row>41</xdr:row>
      <xdr:rowOff>0</xdr:rowOff>
    </xdr:from>
    <xdr:to>
      <xdr:col>8</xdr:col>
      <xdr:colOff>3174</xdr:colOff>
      <xdr:row>59</xdr:row>
      <xdr:rowOff>53975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5</xdr:row>
      <xdr:rowOff>0</xdr:rowOff>
    </xdr:from>
    <xdr:to>
      <xdr:col>8</xdr:col>
      <xdr:colOff>361950</xdr:colOff>
      <xdr:row>6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627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4</xdr:row>
      <xdr:rowOff>0</xdr:rowOff>
    </xdr:from>
    <xdr:to>
      <xdr:col>8</xdr:col>
      <xdr:colOff>361950</xdr:colOff>
      <xdr:row>5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770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5</xdr:row>
      <xdr:rowOff>0</xdr:rowOff>
    </xdr:from>
    <xdr:to>
      <xdr:col>8</xdr:col>
      <xdr:colOff>361950</xdr:colOff>
      <xdr:row>5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199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19050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0</xdr:colOff>
      <xdr:row>39</xdr:row>
      <xdr:rowOff>0</xdr:rowOff>
    </xdr:from>
    <xdr:to>
      <xdr:col>15</xdr:col>
      <xdr:colOff>361950</xdr:colOff>
      <xdr:row>39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468350" y="6657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346075</xdr:colOff>
      <xdr:row>3</xdr:row>
      <xdr:rowOff>130175</xdr:rowOff>
    </xdr:from>
    <xdr:to>
      <xdr:col>9</xdr:col>
      <xdr:colOff>292100</xdr:colOff>
      <xdr:row>27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209550</xdr:colOff>
      <xdr:row>30</xdr:row>
      <xdr:rowOff>0</xdr:rowOff>
    </xdr:from>
    <xdr:to>
      <xdr:col>9</xdr:col>
      <xdr:colOff>155575</xdr:colOff>
      <xdr:row>53</xdr:row>
      <xdr:rowOff>174625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30</xdr:row>
      <xdr:rowOff>0</xdr:rowOff>
    </xdr:from>
    <xdr:to>
      <xdr:col>10</xdr:col>
      <xdr:colOff>361950</xdr:colOff>
      <xdr:row>32</xdr:row>
      <xdr:rowOff>38100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972425" y="485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0.06864</cdr:x>
      <cdr:y>0</cdr:y>
    </cdr:from>
    <cdr:to>
      <cdr:x>0.9298</cdr:x>
      <cdr:y>0.07824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19100" y="0"/>
          <a:ext cx="52578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/>
            <a:t>PLAZAS TURÍSTICAS ESTIMADAS SEGÚN ZONAS TURÍSTICAS Y TIPOLOGÍA ALOJATIVA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0.06864</cdr:x>
      <cdr:y>0</cdr:y>
    </cdr:from>
    <cdr:to>
      <cdr:x>0.9298</cdr:x>
      <cdr:y>0.07824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19100" y="0"/>
          <a:ext cx="52578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/>
            <a:t>PLAZAS TURÍSTICAS ESTIMADAS SEGÚN ZONAS TURÍSTICAS Y TIPOLOGÍA ALOJATIVA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130175</xdr:colOff>
      <xdr:row>46</xdr:row>
      <xdr:rowOff>15875</xdr:rowOff>
    </xdr:from>
    <xdr:to>
      <xdr:col>17</xdr:col>
      <xdr:colOff>492125</xdr:colOff>
      <xdr:row>48</xdr:row>
      <xdr:rowOff>50800</xdr:rowOff>
    </xdr:to>
    <xdr:sp macro="" textlink="">
      <xdr:nvSpPr>
        <xdr:cNvPr id="3" name="AutoShape 5">
          <a:hlinkClick xmlns:r="http://schemas.openxmlformats.org/officeDocument/2006/relationships" r:id="rId3" tooltip="Volver menú Oferta Alojativa"/>
        </xdr:cNvPr>
        <xdr:cNvSpPr>
          <a:spLocks noChangeArrowheads="1"/>
        </xdr:cNvSpPr>
      </xdr:nvSpPr>
      <xdr:spPr bwMode="auto">
        <a:xfrm rot="10800000">
          <a:off x="14655800" y="92837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142875</xdr:colOff>
      <xdr:row>11</xdr:row>
      <xdr:rowOff>114300</xdr:rowOff>
    </xdr:from>
    <xdr:to>
      <xdr:col>17</xdr:col>
      <xdr:colOff>504825</xdr:colOff>
      <xdr:row>13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4668500" y="2228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419100</xdr:colOff>
      <xdr:row>56</xdr:row>
      <xdr:rowOff>47625</xdr:rowOff>
    </xdr:from>
    <xdr:to>
      <xdr:col>18</xdr:col>
      <xdr:colOff>19050</xdr:colOff>
      <xdr:row>56</xdr:row>
      <xdr:rowOff>47625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019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0</xdr:colOff>
      <xdr:row>2</xdr:row>
      <xdr:rowOff>0</xdr:rowOff>
    </xdr:from>
    <xdr:to>
      <xdr:col>12</xdr:col>
      <xdr:colOff>361950</xdr:colOff>
      <xdr:row>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5251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15875</xdr:colOff>
      <xdr:row>2</xdr:row>
      <xdr:rowOff>57150</xdr:rowOff>
    </xdr:from>
    <xdr:to>
      <xdr:col>8</xdr:col>
      <xdr:colOff>828675</xdr:colOff>
      <xdr:row>22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1</xdr:row>
      <xdr:rowOff>152400</xdr:rowOff>
    </xdr:from>
    <xdr:to>
      <xdr:col>18</xdr:col>
      <xdr:colOff>92075</xdr:colOff>
      <xdr:row>22</xdr:row>
      <xdr:rowOff>38099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9525</xdr:colOff>
      <xdr:row>25</xdr:row>
      <xdr:rowOff>95250</xdr:rowOff>
    </xdr:from>
    <xdr:to>
      <xdr:col>8</xdr:col>
      <xdr:colOff>822325</xdr:colOff>
      <xdr:row>45</xdr:row>
      <xdr:rowOff>85725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10</xdr:col>
      <xdr:colOff>19050</xdr:colOff>
      <xdr:row>24</xdr:row>
      <xdr:rowOff>114300</xdr:rowOff>
    </xdr:from>
    <xdr:to>
      <xdr:col>18</xdr:col>
      <xdr:colOff>111125</xdr:colOff>
      <xdr:row>44</xdr:row>
      <xdr:rowOff>133349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0</xdr:colOff>
      <xdr:row>48</xdr:row>
      <xdr:rowOff>0</xdr:rowOff>
    </xdr:from>
    <xdr:to>
      <xdr:col>8</xdr:col>
      <xdr:colOff>812800</xdr:colOff>
      <xdr:row>64</xdr:row>
      <xdr:rowOff>114300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48</xdr:row>
      <xdr:rowOff>0</xdr:rowOff>
    </xdr:from>
    <xdr:to>
      <xdr:col>18</xdr:col>
      <xdr:colOff>92075</xdr:colOff>
      <xdr:row>64</xdr:row>
      <xdr:rowOff>142874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10</xdr:col>
      <xdr:colOff>9525</xdr:colOff>
      <xdr:row>66</xdr:row>
      <xdr:rowOff>152400</xdr:rowOff>
    </xdr:from>
    <xdr:to>
      <xdr:col>18</xdr:col>
      <xdr:colOff>101600</xdr:colOff>
      <xdr:row>87</xdr:row>
      <xdr:rowOff>47624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</xdr:col>
      <xdr:colOff>0</xdr:colOff>
      <xdr:row>67</xdr:row>
      <xdr:rowOff>0</xdr:rowOff>
    </xdr:from>
    <xdr:to>
      <xdr:col>8</xdr:col>
      <xdr:colOff>812800</xdr:colOff>
      <xdr:row>87</xdr:row>
      <xdr:rowOff>28575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19</xdr:col>
      <xdr:colOff>0</xdr:colOff>
      <xdr:row>19</xdr:row>
      <xdr:rowOff>0</xdr:rowOff>
    </xdr:from>
    <xdr:to>
      <xdr:col>19</xdr:col>
      <xdr:colOff>361950</xdr:colOff>
      <xdr:row>21</xdr:row>
      <xdr:rowOff>38100</xdr:rowOff>
    </xdr:to>
    <xdr:sp macro="" textlink="">
      <xdr:nvSpPr>
        <xdr:cNvPr id="11" name="AutoShape 5">
          <a:hlinkClick xmlns:r="http://schemas.openxmlformats.org/officeDocument/2006/relationships" r:id="rId11" tooltip="Volver menú alojados"/>
        </xdr:cNvPr>
        <xdr:cNvSpPr>
          <a:spLocks noChangeArrowheads="1"/>
        </xdr:cNvSpPr>
      </xdr:nvSpPr>
      <xdr:spPr bwMode="auto">
        <a:xfrm rot="10800000">
          <a:off x="14839950" y="3076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0</xdr:colOff>
      <xdr:row>90</xdr:row>
      <xdr:rowOff>0</xdr:rowOff>
    </xdr:from>
    <xdr:to>
      <xdr:col>8</xdr:col>
      <xdr:colOff>812800</xdr:colOff>
      <xdr:row>110</xdr:row>
      <xdr:rowOff>28575</xdr:rowOff>
    </xdr:to>
    <xdr:graphicFrame macro="">
      <xdr:nvGraphicFramePr>
        <xdr:cNvPr id="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10</xdr:col>
      <xdr:colOff>0</xdr:colOff>
      <xdr:row>90</xdr:row>
      <xdr:rowOff>0</xdr:rowOff>
    </xdr:from>
    <xdr:to>
      <xdr:col>18</xdr:col>
      <xdr:colOff>92075</xdr:colOff>
      <xdr:row>110</xdr:row>
      <xdr:rowOff>57149</xdr:rowOff>
    </xdr:to>
    <xdr:graphicFrame macro="">
      <xdr:nvGraphicFramePr>
        <xdr:cNvPr id="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1</xdr:row>
      <xdr:rowOff>79376</xdr:rowOff>
    </xdr:from>
    <xdr:to>
      <xdr:col>8</xdr:col>
      <xdr:colOff>34924</xdr:colOff>
      <xdr:row>18</xdr:row>
      <xdr:rowOff>79375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85725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88900</xdr:colOff>
      <xdr:row>19</xdr:row>
      <xdr:rowOff>168275</xdr:rowOff>
    </xdr:from>
    <xdr:to>
      <xdr:col>8</xdr:col>
      <xdr:colOff>60325</xdr:colOff>
      <xdr:row>36</xdr:row>
      <xdr:rowOff>168275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142875</xdr:colOff>
      <xdr:row>39</xdr:row>
      <xdr:rowOff>0</xdr:rowOff>
    </xdr:from>
    <xdr:to>
      <xdr:col>8</xdr:col>
      <xdr:colOff>114300</xdr:colOff>
      <xdr:row>55</xdr:row>
      <xdr:rowOff>152399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117475</xdr:colOff>
      <xdr:row>57</xdr:row>
      <xdr:rowOff>142875</xdr:rowOff>
    </xdr:from>
    <xdr:to>
      <xdr:col>8</xdr:col>
      <xdr:colOff>98425</xdr:colOff>
      <xdr:row>74</xdr:row>
      <xdr:rowOff>95249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8</xdr:col>
      <xdr:colOff>593725</xdr:colOff>
      <xdr:row>1</xdr:row>
      <xdr:rowOff>133350</xdr:rowOff>
    </xdr:from>
    <xdr:to>
      <xdr:col>15</xdr:col>
      <xdr:colOff>558799</xdr:colOff>
      <xdr:row>18</xdr:row>
      <xdr:rowOff>133349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8</xdr:col>
      <xdr:colOff>692150</xdr:colOff>
      <xdr:row>19</xdr:row>
      <xdr:rowOff>63499</xdr:rowOff>
    </xdr:from>
    <xdr:to>
      <xdr:col>15</xdr:col>
      <xdr:colOff>663575</xdr:colOff>
      <xdr:row>36</xdr:row>
      <xdr:rowOff>63499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8</xdr:col>
      <xdr:colOff>698500</xdr:colOff>
      <xdr:row>38</xdr:row>
      <xdr:rowOff>180974</xdr:rowOff>
    </xdr:from>
    <xdr:to>
      <xdr:col>15</xdr:col>
      <xdr:colOff>669925</xdr:colOff>
      <xdr:row>55</xdr:row>
      <xdr:rowOff>133348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8</xdr:col>
      <xdr:colOff>663575</xdr:colOff>
      <xdr:row>57</xdr:row>
      <xdr:rowOff>200024</xdr:rowOff>
    </xdr:from>
    <xdr:to>
      <xdr:col>15</xdr:col>
      <xdr:colOff>644525</xdr:colOff>
      <xdr:row>74</xdr:row>
      <xdr:rowOff>146048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18</xdr:col>
      <xdr:colOff>0</xdr:colOff>
      <xdr:row>27</xdr:row>
      <xdr:rowOff>0</xdr:rowOff>
    </xdr:from>
    <xdr:to>
      <xdr:col>18</xdr:col>
      <xdr:colOff>361950</xdr:colOff>
      <xdr:row>28</xdr:row>
      <xdr:rowOff>161925</xdr:rowOff>
    </xdr:to>
    <xdr:sp macro="" textlink="">
      <xdr:nvSpPr>
        <xdr:cNvPr id="11" name="AutoShape 5">
          <a:hlinkClick xmlns:r="http://schemas.openxmlformats.org/officeDocument/2006/relationships" r:id="rId11" tooltip="Volver menú alojados"/>
        </xdr:cNvPr>
        <xdr:cNvSpPr>
          <a:spLocks noChangeArrowheads="1"/>
        </xdr:cNvSpPr>
      </xdr:nvSpPr>
      <xdr:spPr bwMode="auto">
        <a:xfrm rot="10800000">
          <a:off x="14763750" y="5400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152400</xdr:colOff>
      <xdr:row>76</xdr:row>
      <xdr:rowOff>117475</xdr:rowOff>
    </xdr:from>
    <xdr:to>
      <xdr:col>8</xdr:col>
      <xdr:colOff>123825</xdr:colOff>
      <xdr:row>96</xdr:row>
      <xdr:rowOff>3174</xdr:rowOff>
    </xdr:to>
    <xdr:graphicFrame macro="">
      <xdr:nvGraphicFramePr>
        <xdr:cNvPr id="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8</xdr:col>
      <xdr:colOff>666750</xdr:colOff>
      <xdr:row>76</xdr:row>
      <xdr:rowOff>111125</xdr:rowOff>
    </xdr:from>
    <xdr:to>
      <xdr:col>15</xdr:col>
      <xdr:colOff>638175</xdr:colOff>
      <xdr:row>95</xdr:row>
      <xdr:rowOff>149224</xdr:rowOff>
    </xdr:to>
    <xdr:graphicFrame macro="">
      <xdr:nvGraphicFramePr>
        <xdr:cNvPr id="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6:$H$6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76E7C67-BCF9-4A8A-BF93-2F2D8FFCB214}" type="TxLink">
            <a:rPr lang="es-ES" sz="1600" b="1"/>
            <a:pPr algn="ctr"/>
            <a:t>PLAZAS ALOJATIVAS ESTIMADAS EN ADEJE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0.41493</cdr:x>
      <cdr:y>0.49971</cdr:y>
    </cdr:from>
    <cdr:to>
      <cdr:x>0.583</cdr:x>
      <cdr:y>0.5625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293619" y="1675426"/>
          <a:ext cx="929005" cy="210523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0.07919</cdr:x>
      <cdr:y>0</cdr:y>
    </cdr:from>
    <cdr:to>
      <cdr:x>0.9133</cdr:x>
      <cdr:y>0.18466</cdr:y>
    </cdr:to>
    <cdr:sp macro="" textlink="'Oferta Alojat Estim tipol categ'!$C$19:$H$19">
      <cdr:nvSpPr>
        <cdr:cNvPr id="3" name="2 CuadroTexto"/>
        <cdr:cNvSpPr txBox="1"/>
      </cdr:nvSpPr>
      <cdr:spPr>
        <a:xfrm xmlns:a="http://schemas.openxmlformats.org/drawingml/2006/main">
          <a:off x="446559" y="0"/>
          <a:ext cx="4703380" cy="6478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E2180C9-FCB5-411C-98E8-0C318381F6FF}" type="TxLink">
            <a:rPr lang="es-ES" sz="1600" b="1"/>
            <a:pPr algn="ctr"/>
            <a:t>PLAZAS ALOJATIVAS ESTIMADAS EN ARONA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0.4192</cdr:x>
      <cdr:y>0.5142</cdr:y>
    </cdr:from>
    <cdr:to>
      <cdr:x>0.58059</cdr:x>
      <cdr:y>0.5767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03895" y="1724025"/>
          <a:ext cx="886980" cy="209549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31:$H$31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D552BD2-5AA8-4C07-91E2-A17982E07854}" type="TxLink">
            <a:rPr lang="es-ES" sz="1600" b="1"/>
            <a:pPr algn="ctr"/>
            <a:t>PLAZAS ALOJATIVAS ESTIMADAS EN PUERTO DE LA CRUZ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0.4082</cdr:x>
      <cdr:y>0.52557</cdr:y>
    </cdr:from>
    <cdr:to>
      <cdr:x>0.5716</cdr:x>
      <cdr:y>0.57541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135862" y="1762124"/>
          <a:ext cx="854987" cy="16709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42:$H$42">
      <cdr:nvSpPr>
        <cdr:cNvPr id="3" name="2 CuadroTexto"/>
        <cdr:cNvSpPr txBox="1"/>
      </cdr:nvSpPr>
      <cdr:spPr>
        <a:xfrm xmlns:a="http://schemas.openxmlformats.org/drawingml/2006/main">
          <a:off x="498358" y="0"/>
          <a:ext cx="4743104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51CC374-A0AD-4F02-8EB7-10D7C7C6710A}" type="TxLink">
            <a:rPr lang="es-ES" sz="1600" b="1"/>
            <a:pPr algn="ctr"/>
            <a:t>PLAZAS ALOJATIVAS ESTIMADAS EN SANTA CRUZ SEGÚN TIPOLOGÍA Y CATEGORÍA (*)</a:t>
          </a:fld>
          <a:endParaRPr lang="es-ES" sz="1600" b="1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6:$H$6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76E7C67-BCF9-4A8A-BF93-2F2D8FFCB214}" type="TxLink">
            <a:rPr lang="es-ES" sz="1600" b="1"/>
            <a:pPr algn="ctr"/>
            <a:t>PLAZAS ALOJATIVAS ESTIMADAS EN ADEJE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0.41493</cdr:x>
      <cdr:y>0.49971</cdr:y>
    </cdr:from>
    <cdr:to>
      <cdr:x>0.583</cdr:x>
      <cdr:y>0.5625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293619" y="1675426"/>
          <a:ext cx="929005" cy="210523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19:$H$19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E2180C9-FCB5-411C-98E8-0C318381F6FF}" type="TxLink">
            <a:rPr lang="es-ES" sz="1600" b="1"/>
            <a:pPr algn="ctr"/>
            <a:t>PLAZAS ALOJATIVAS ESTIMADAS EN ARONA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0.4192</cdr:x>
      <cdr:y>0.5142</cdr:y>
    </cdr:from>
    <cdr:to>
      <cdr:x>0.58059</cdr:x>
      <cdr:y>0.5767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03895" y="1724025"/>
          <a:ext cx="886980" cy="209549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31:$H$31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D552BD2-5AA8-4C07-91E2-A17982E07854}" type="TxLink">
            <a:rPr lang="es-ES" sz="1600" b="1"/>
            <a:pPr algn="ctr"/>
            <a:t>PLAZAS ALOJATIVAS ESTIMADAS EN PUERTO DE LA CRUZ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0.4082</cdr:x>
      <cdr:y>0.52557</cdr:y>
    </cdr:from>
    <cdr:to>
      <cdr:x>0.5716</cdr:x>
      <cdr:y>0.57541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135862" y="1762124"/>
          <a:ext cx="854987" cy="16709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42:$H$42">
      <cdr:nvSpPr>
        <cdr:cNvPr id="3" name="2 CuadroTexto"/>
        <cdr:cNvSpPr txBox="1"/>
      </cdr:nvSpPr>
      <cdr:spPr>
        <a:xfrm xmlns:a="http://schemas.openxmlformats.org/drawingml/2006/main">
          <a:off x="498358" y="0"/>
          <a:ext cx="4743104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51CC374-A0AD-4F02-8EB7-10D7C7C6710A}" type="TxLink">
            <a:rPr lang="es-ES" sz="1600" b="1"/>
            <a:pPr algn="ctr"/>
            <a:t>PLAZAS ALOJATIVAS ESTIMADAS EN SANTA CRUZ SEGÚN TIPOLOGÍA Y CATEGORÍA (*)</a:t>
          </a:fld>
          <a:endParaRPr lang="es-ES" sz="1600" b="1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247650</xdr:colOff>
      <xdr:row>17</xdr:row>
      <xdr:rowOff>82550</xdr:rowOff>
    </xdr:from>
    <xdr:to>
      <xdr:col>10</xdr:col>
      <xdr:colOff>609600</xdr:colOff>
      <xdr:row>18</xdr:row>
      <xdr:rowOff>130175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48650" y="3797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352425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0</xdr:colOff>
      <xdr:row>39</xdr:row>
      <xdr:rowOff>0</xdr:rowOff>
    </xdr:from>
    <xdr:to>
      <xdr:col>11</xdr:col>
      <xdr:colOff>361950</xdr:colOff>
      <xdr:row>40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763000" y="832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54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3CCAD18-A691-4077-9038-A33DBFB810BA}" type="TxLink">
            <a:rPr lang="es-ES" sz="1600" b="1"/>
            <a:pPr algn="ctr"/>
            <a:t>PLAZAS ALOJATIVAS ESTIMADAS EN TENERIFE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0.40989</cdr:x>
      <cdr:y>0.48296</cdr:y>
    </cdr:from>
    <cdr:to>
      <cdr:x>0.57329</cdr:x>
      <cdr:y>0.54545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11283" y="1619256"/>
          <a:ext cx="921380" cy="209544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54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3CCAD18-A691-4077-9038-A33DBFB810BA}" type="TxLink">
            <a:rPr lang="es-ES" sz="1600" b="1"/>
            <a:pPr algn="ctr"/>
            <a:t>PLAZAS ALOJATIVAS ESTIMADAS EN TENERIFE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0.40989</cdr:x>
      <cdr:y>0.48296</cdr:y>
    </cdr:from>
    <cdr:to>
      <cdr:x>0.57329</cdr:x>
      <cdr:y>0.54545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11283" y="1619256"/>
          <a:ext cx="921380" cy="209544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647700</xdr:colOff>
      <xdr:row>3</xdr:row>
      <xdr:rowOff>28575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3</xdr:row>
      <xdr:rowOff>0</xdr:rowOff>
    </xdr:from>
    <xdr:to>
      <xdr:col>9</xdr:col>
      <xdr:colOff>361950</xdr:colOff>
      <xdr:row>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48700" y="657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50800</xdr:colOff>
      <xdr:row>1</xdr:row>
      <xdr:rowOff>104774</xdr:rowOff>
    </xdr:from>
    <xdr:to>
      <xdr:col>9</xdr:col>
      <xdr:colOff>717550</xdr:colOff>
      <xdr:row>26</xdr:row>
      <xdr:rowOff>50799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27</xdr:row>
      <xdr:rowOff>0</xdr:rowOff>
    </xdr:from>
    <xdr:to>
      <xdr:col>8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800725" y="4400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0.08764</cdr:x>
      <cdr:y>0.00955</cdr:y>
    </cdr:from>
    <cdr:to>
      <cdr:x>0.92175</cdr:x>
      <cdr:y>0.09547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33400" y="38101"/>
          <a:ext cx="5076825" cy="342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/>
            <a:t>PLAZAS TURÍSTICAS AUTORIZADAS SEGÚN TIPOLOGÍAS</a:t>
          </a:r>
        </a:p>
      </cdr:txBody>
    </cdr:sp>
  </cdr:relSizeAnchor>
</c:userShapes>
</file>

<file path=xl/drawings/drawing1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647700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0</xdr:colOff>
      <xdr:row>4</xdr:row>
      <xdr:rowOff>0</xdr:rowOff>
    </xdr:from>
    <xdr:to>
      <xdr:col>14</xdr:col>
      <xdr:colOff>361950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429875" y="647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171450</xdr:colOff>
      <xdr:row>33</xdr:row>
      <xdr:rowOff>95250</xdr:rowOff>
    </xdr:from>
    <xdr:to>
      <xdr:col>10</xdr:col>
      <xdr:colOff>533400</xdr:colOff>
      <xdr:row>33</xdr:row>
      <xdr:rowOff>457200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915650" y="5829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1044576</xdr:colOff>
      <xdr:row>4</xdr:row>
      <xdr:rowOff>0</xdr:rowOff>
    </xdr:from>
    <xdr:to>
      <xdr:col>7</xdr:col>
      <xdr:colOff>762000</xdr:colOff>
      <xdr:row>21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19050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28575</xdr:colOff>
      <xdr:row>3</xdr:row>
      <xdr:rowOff>161926</xdr:rowOff>
    </xdr:from>
    <xdr:to>
      <xdr:col>16</xdr:col>
      <xdr:colOff>19050</xdr:colOff>
      <xdr:row>21</xdr:row>
      <xdr:rowOff>9526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1</xdr:colOff>
      <xdr:row>23</xdr:row>
      <xdr:rowOff>171450</xdr:rowOff>
    </xdr:from>
    <xdr:to>
      <xdr:col>8</xdr:col>
      <xdr:colOff>9526</xdr:colOff>
      <xdr:row>40</xdr:row>
      <xdr:rowOff>161924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19050</xdr:colOff>
      <xdr:row>23</xdr:row>
      <xdr:rowOff>171452</xdr:rowOff>
    </xdr:from>
    <xdr:to>
      <xdr:col>16</xdr:col>
      <xdr:colOff>28575</xdr:colOff>
      <xdr:row>41</xdr:row>
      <xdr:rowOff>9526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17</xdr:col>
      <xdr:colOff>0</xdr:colOff>
      <xdr:row>26</xdr:row>
      <xdr:rowOff>0</xdr:rowOff>
    </xdr:from>
    <xdr:to>
      <xdr:col>17</xdr:col>
      <xdr:colOff>361950</xdr:colOff>
      <xdr:row>28</xdr:row>
      <xdr:rowOff>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13639800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857875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772150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317500</xdr:colOff>
      <xdr:row>3</xdr:row>
      <xdr:rowOff>0</xdr:rowOff>
    </xdr:from>
    <xdr:to>
      <xdr:col>9</xdr:col>
      <xdr:colOff>479425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171450</xdr:colOff>
      <xdr:row>64</xdr:row>
      <xdr:rowOff>95250</xdr:rowOff>
    </xdr:from>
    <xdr:to>
      <xdr:col>10</xdr:col>
      <xdr:colOff>533400</xdr:colOff>
      <xdr:row>66</xdr:row>
      <xdr:rowOff>76200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15300" y="1237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98425</xdr:colOff>
      <xdr:row>37</xdr:row>
      <xdr:rowOff>104775</xdr:rowOff>
    </xdr:from>
    <xdr:to>
      <xdr:col>10</xdr:col>
      <xdr:colOff>460375</xdr:colOff>
      <xdr:row>39</xdr:row>
      <xdr:rowOff>85725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42275" y="718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23</xdr:row>
      <xdr:rowOff>31750</xdr:rowOff>
    </xdr:from>
    <xdr:to>
      <xdr:col>9</xdr:col>
      <xdr:colOff>447675</xdr:colOff>
      <xdr:row>41</xdr:row>
      <xdr:rowOff>104775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 editAs="oneCell">
    <xdr:from>
      <xdr:col>2</xdr:col>
      <xdr:colOff>222250</xdr:colOff>
      <xdr:row>43</xdr:row>
      <xdr:rowOff>15875</xdr:rowOff>
    </xdr:from>
    <xdr:to>
      <xdr:col>9</xdr:col>
      <xdr:colOff>384175</xdr:colOff>
      <xdr:row>61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0</xdr:colOff>
      <xdr:row>9</xdr:row>
      <xdr:rowOff>0</xdr:rowOff>
    </xdr:from>
    <xdr:to>
      <xdr:col>19</xdr:col>
      <xdr:colOff>361950</xdr:colOff>
      <xdr:row>10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344775" y="2695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19</xdr:col>
      <xdr:colOff>0</xdr:colOff>
      <xdr:row>39</xdr:row>
      <xdr:rowOff>0</xdr:rowOff>
    </xdr:from>
    <xdr:to>
      <xdr:col>19</xdr:col>
      <xdr:colOff>361950</xdr:colOff>
      <xdr:row>40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344775" y="8915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19</xdr:col>
      <xdr:colOff>0</xdr:colOff>
      <xdr:row>57</xdr:row>
      <xdr:rowOff>0</xdr:rowOff>
    </xdr:from>
    <xdr:to>
      <xdr:col>19</xdr:col>
      <xdr:colOff>361950</xdr:colOff>
      <xdr:row>58</xdr:row>
      <xdr:rowOff>171450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5344775" y="12849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752475</xdr:colOff>
      <xdr:row>78</xdr:row>
      <xdr:rowOff>180975</xdr:rowOff>
    </xdr:from>
    <xdr:to>
      <xdr:col>12</xdr:col>
      <xdr:colOff>257175</xdr:colOff>
      <xdr:row>78</xdr:row>
      <xdr:rowOff>180975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701992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0</xdr:colOff>
      <xdr:row>2</xdr:row>
      <xdr:rowOff>0</xdr:rowOff>
    </xdr:from>
    <xdr:to>
      <xdr:col>11</xdr:col>
      <xdr:colOff>361950</xdr:colOff>
      <xdr:row>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743950" y="73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15</xdr:row>
      <xdr:rowOff>0</xdr:rowOff>
    </xdr:from>
    <xdr:to>
      <xdr:col>8</xdr:col>
      <xdr:colOff>361950</xdr:colOff>
      <xdr:row>17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10500" y="3019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0.95037</cdr:y>
    </cdr:from>
    <cdr:to>
      <cdr:x>0.58562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2914650"/>
          <a:ext cx="3223418" cy="1489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571500</xdr:colOff>
      <xdr:row>1</xdr:row>
      <xdr:rowOff>254000</xdr:rowOff>
    </xdr:from>
    <xdr:to>
      <xdr:col>9</xdr:col>
      <xdr:colOff>314325</xdr:colOff>
      <xdr:row>19</xdr:row>
      <xdr:rowOff>41275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0.07598</cdr:x>
      <cdr:y>0.00032</cdr:y>
    </cdr:from>
    <cdr:to>
      <cdr:x>0.95307</cdr:x>
      <cdr:y>0.18434</cdr:y>
    </cdr:to>
    <cdr:sp macro="" textlink="'[2]Turistas por categorías '!$Q$4:$AB$4">
      <cdr:nvSpPr>
        <cdr:cNvPr id="2" name="1 CuadroTexto"/>
        <cdr:cNvSpPr txBox="1"/>
      </cdr:nvSpPr>
      <cdr:spPr>
        <a:xfrm xmlns:a="http://schemas.openxmlformats.org/drawingml/2006/main">
          <a:off x="377785" y="1191"/>
          <a:ext cx="4360902" cy="6941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B05D314-6060-4B8F-98BE-268FE42DAF16}" type="TxLink">
            <a:rPr lang="es-ES" sz="1600" b="1"/>
            <a:pPr algn="ctr"/>
            <a:t> </a:t>
          </a:fld>
          <a:endParaRPr lang="es-ES" sz="1600" b="1"/>
        </a:p>
      </cdr:txBody>
    </cdr:sp>
  </cdr:relSizeAnchor>
  <cdr:relSizeAnchor xmlns:cdr="http://schemas.openxmlformats.org/drawingml/2006/chartDrawing">
    <cdr:from>
      <cdr:x>0.36782</cdr:x>
      <cdr:y>0.4798</cdr:y>
    </cdr:from>
    <cdr:to>
      <cdr:x>0.54735</cdr:x>
      <cdr:y>0.53917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828800" y="1809750"/>
          <a:ext cx="892660" cy="2239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ysClr val="windowText" lastClr="000000"/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0.01916</cdr:x>
      <cdr:y>0.4697</cdr:y>
    </cdr:from>
    <cdr:to>
      <cdr:x>0.21264</cdr:x>
      <cdr:y>0.53283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95250" y="1771650"/>
          <a:ext cx="962024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/>
            <a:t>Extrahotelero</a:t>
          </a:r>
        </a:p>
      </cdr:txBody>
    </cdr:sp>
  </cdr:relSizeAnchor>
  <cdr:relSizeAnchor xmlns:cdr="http://schemas.openxmlformats.org/drawingml/2006/chartDrawing">
    <cdr:from>
      <cdr:x>0.85249</cdr:x>
      <cdr:y>0.25758</cdr:y>
    </cdr:from>
    <cdr:to>
      <cdr:x>0.97701</cdr:x>
      <cdr:y>0.35808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238625" y="971550"/>
          <a:ext cx="619125" cy="3790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1* y</a:t>
          </a:r>
          <a:r>
            <a:rPr lang="es-ES" sz="1000" baseline="0"/>
            <a:t>  2 *</a:t>
          </a:r>
          <a:endParaRPr lang="es-ES" sz="1000"/>
        </a:p>
      </cdr:txBody>
    </cdr:sp>
  </cdr:relSizeAnchor>
  <cdr:relSizeAnchor xmlns:cdr="http://schemas.openxmlformats.org/drawingml/2006/chartDrawing">
    <cdr:from>
      <cdr:x>0.86398</cdr:x>
      <cdr:y>0.38384</cdr:y>
    </cdr:from>
    <cdr:to>
      <cdr:x>0.95247</cdr:x>
      <cdr:y>0.477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295775" y="1447800"/>
          <a:ext cx="439966" cy="35138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3*</a:t>
          </a:r>
        </a:p>
      </cdr:txBody>
    </cdr:sp>
  </cdr:relSizeAnchor>
  <cdr:relSizeAnchor xmlns:cdr="http://schemas.openxmlformats.org/drawingml/2006/chartDrawing">
    <cdr:from>
      <cdr:x>0.85632</cdr:x>
      <cdr:y>0.49747</cdr:y>
    </cdr:from>
    <cdr:to>
      <cdr:x>0.94481</cdr:x>
      <cdr:y>0.59308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257675" y="1876425"/>
          <a:ext cx="439967" cy="36063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4*</a:t>
          </a:r>
        </a:p>
      </cdr:txBody>
    </cdr:sp>
  </cdr:relSizeAnchor>
  <cdr:relSizeAnchor xmlns:cdr="http://schemas.openxmlformats.org/drawingml/2006/chartDrawing">
    <cdr:from>
      <cdr:x>0.85824</cdr:x>
      <cdr:y>0.63636</cdr:y>
    </cdr:from>
    <cdr:to>
      <cdr:x>0.95214</cdr:x>
      <cdr:y>0.73107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4267200" y="2400300"/>
          <a:ext cx="466878" cy="3572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5*</a:t>
          </a:r>
        </a:p>
      </cdr:txBody>
    </cdr:sp>
  </cdr:relSizeAnchor>
  <cdr:relSizeAnchor xmlns:cdr="http://schemas.openxmlformats.org/drawingml/2006/chartDrawing">
    <cdr:from>
      <cdr:x>0.00958</cdr:x>
      <cdr:y>0.95707</cdr:y>
    </cdr:from>
    <cdr:to>
      <cdr:x>0.64451</cdr:x>
      <cdr:y>0.99869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" y="3609975"/>
          <a:ext cx="3156906" cy="1569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0.07692</cdr:x>
      <cdr:y>0.00266</cdr:y>
    </cdr:from>
    <cdr:to>
      <cdr:x>0.97059</cdr:x>
      <cdr:y>0.14324</cdr:y>
    </cdr:to>
    <cdr:sp macro="" textlink="'[2]Turistas por categorías '!$L$4:$N$4">
      <cdr:nvSpPr>
        <cdr:cNvPr id="10" name="1 CuadroTexto"/>
        <cdr:cNvSpPr txBox="1"/>
      </cdr:nvSpPr>
      <cdr:spPr>
        <a:xfrm xmlns:a="http://schemas.openxmlformats.org/drawingml/2006/main">
          <a:off x="390525" y="9525"/>
          <a:ext cx="4536998" cy="5034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FF08E3CF-E384-4BD2-8767-8E3F4646D7BA}" type="TxLink">
            <a:rPr lang="es-ES" sz="1600" b="1"/>
            <a:pPr algn="ctr"/>
            <a:t>DISTRIBUCIÓN DE TURISTAS  ALOJADOS EN ADEJE POR CATEGORÍA </a:t>
          </a:fld>
          <a:endParaRPr lang="es-ES" sz="1600" b="1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447675</xdr:colOff>
      <xdr:row>1</xdr:row>
      <xdr:rowOff>409575</xdr:rowOff>
    </xdr:from>
    <xdr:to>
      <xdr:col>8</xdr:col>
      <xdr:colOff>247651</xdr:colOff>
      <xdr:row>19</xdr:row>
      <xdr:rowOff>139700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0.06994</cdr:x>
      <cdr:y>0</cdr:y>
    </cdr:from>
    <cdr:to>
      <cdr:x>0.95366</cdr:x>
      <cdr:y>0.14286</cdr:y>
    </cdr:to>
    <cdr:sp macro="" textlink="'[2]Turistas por categorías '!$L$41:$N$41">
      <cdr:nvSpPr>
        <cdr:cNvPr id="2" name="1 CuadroTexto"/>
        <cdr:cNvSpPr txBox="1"/>
      </cdr:nvSpPr>
      <cdr:spPr>
        <a:xfrm xmlns:a="http://schemas.openxmlformats.org/drawingml/2006/main">
          <a:off x="352425" y="0"/>
          <a:ext cx="4452798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7AF4F17F-CE38-4684-87AF-0207542671A4}" type="TxLink">
            <a:rPr lang="es-ES" sz="1600" b="1"/>
            <a:pPr algn="ctr"/>
            <a:t>DISTRIBUCIÓN DE TURISTAS  ALOJADOS EN ADEJE POR CATEGORÍA </a:t>
          </a:fld>
          <a:endParaRPr lang="es-ES" sz="1600" b="1"/>
        </a:p>
      </cdr:txBody>
    </cdr:sp>
  </cdr:relSizeAnchor>
  <cdr:relSizeAnchor xmlns:cdr="http://schemas.openxmlformats.org/drawingml/2006/chartDrawing">
    <cdr:from>
      <cdr:x>0.07561</cdr:x>
      <cdr:y>0.50298</cdr:y>
    </cdr:from>
    <cdr:to>
      <cdr:x>0.27056</cdr:x>
      <cdr:y>0.57362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381000" y="1609725"/>
          <a:ext cx="982297" cy="2260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/>
            <a:t>Extrahotelero</a:t>
          </a:r>
        </a:p>
      </cdr:txBody>
    </cdr:sp>
  </cdr:relSizeAnchor>
  <cdr:relSizeAnchor xmlns:cdr="http://schemas.openxmlformats.org/drawingml/2006/chartDrawing">
    <cdr:from>
      <cdr:x>0.83859</cdr:x>
      <cdr:y>0.25135</cdr:y>
    </cdr:from>
    <cdr:to>
      <cdr:x>0.96172</cdr:x>
      <cdr:y>0.35348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4305300" y="885825"/>
          <a:ext cx="632166" cy="3599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1* y</a:t>
          </a:r>
          <a:r>
            <a:rPr lang="es-ES" sz="1000" baseline="0"/>
            <a:t>  2 *</a:t>
          </a:r>
          <a:endParaRPr lang="es-ES" sz="1000"/>
        </a:p>
      </cdr:txBody>
    </cdr:sp>
  </cdr:relSizeAnchor>
  <cdr:relSizeAnchor xmlns:cdr="http://schemas.openxmlformats.org/drawingml/2006/chartDrawing">
    <cdr:from>
      <cdr:x>0.35622</cdr:x>
      <cdr:y>0.50811</cdr:y>
    </cdr:from>
    <cdr:to>
      <cdr:x>0.53375</cdr:x>
      <cdr:y>0.56844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1828800" y="1790700"/>
          <a:ext cx="911442" cy="2126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ysClr val="windowText" lastClr="000000"/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0.85343</cdr:x>
      <cdr:y>0.38919</cdr:y>
    </cdr:from>
    <cdr:to>
      <cdr:x>0.94094</cdr:x>
      <cdr:y>0.48386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381500" y="1371600"/>
          <a:ext cx="449249" cy="33364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3*</a:t>
          </a:r>
        </a:p>
      </cdr:txBody>
    </cdr:sp>
  </cdr:relSizeAnchor>
  <cdr:relSizeAnchor xmlns:cdr="http://schemas.openxmlformats.org/drawingml/2006/chartDrawing">
    <cdr:from>
      <cdr:x>0.859</cdr:x>
      <cdr:y>0.4973</cdr:y>
    </cdr:from>
    <cdr:to>
      <cdr:x>0.9465</cdr:x>
      <cdr:y>0.59446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410075" y="1752600"/>
          <a:ext cx="449248" cy="34241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4*</a:t>
          </a:r>
        </a:p>
      </cdr:txBody>
    </cdr:sp>
  </cdr:relSizeAnchor>
  <cdr:relSizeAnchor xmlns:cdr="http://schemas.openxmlformats.org/drawingml/2006/chartDrawing">
    <cdr:from>
      <cdr:x>0.85343</cdr:x>
      <cdr:y>0.72162</cdr:y>
    </cdr:from>
    <cdr:to>
      <cdr:x>0.94629</cdr:x>
      <cdr:y>0.81787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4381500" y="2543175"/>
          <a:ext cx="476714" cy="33919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5*</a:t>
          </a:r>
        </a:p>
      </cdr:txBody>
    </cdr:sp>
  </cdr:relSizeAnchor>
  <cdr:relSizeAnchor xmlns:cdr="http://schemas.openxmlformats.org/drawingml/2006/chartDrawing">
    <cdr:from>
      <cdr:x>0</cdr:x>
      <cdr:y>0.95771</cdr:y>
    </cdr:from>
    <cdr:to>
      <cdr:x>0.62786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476625"/>
          <a:ext cx="3223428" cy="1490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</xdr:row>
      <xdr:rowOff>0</xdr:rowOff>
    </xdr:from>
    <xdr:to>
      <xdr:col>10</xdr:col>
      <xdr:colOff>361950</xdr:colOff>
      <xdr:row>2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2</xdr:row>
      <xdr:rowOff>104775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0</xdr:colOff>
      <xdr:row>23</xdr:row>
      <xdr:rowOff>0</xdr:rowOff>
    </xdr:from>
    <xdr:to>
      <xdr:col>11</xdr:col>
      <xdr:colOff>361950</xdr:colOff>
      <xdr:row>24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91525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155575</xdr:colOff>
      <xdr:row>47</xdr:row>
      <xdr:rowOff>130175</xdr:rowOff>
    </xdr:from>
    <xdr:to>
      <xdr:col>14</xdr:col>
      <xdr:colOff>517525</xdr:colOff>
      <xdr:row>49</xdr:row>
      <xdr:rowOff>111125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1750" y="1088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0</xdr:row>
      <xdr:rowOff>692150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3</xdr:row>
      <xdr:rowOff>85725</xdr:rowOff>
    </xdr:from>
    <xdr:to>
      <xdr:col>13</xdr:col>
      <xdr:colOff>866775</xdr:colOff>
      <xdr:row>15</xdr:row>
      <xdr:rowOff>95250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161925</xdr:colOff>
      <xdr:row>21</xdr:row>
      <xdr:rowOff>142875</xdr:rowOff>
    </xdr:from>
    <xdr:to>
      <xdr:col>13</xdr:col>
      <xdr:colOff>942975</xdr:colOff>
      <xdr:row>33</xdr:row>
      <xdr:rowOff>161925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228600</xdr:colOff>
      <xdr:row>39</xdr:row>
      <xdr:rowOff>19050</xdr:rowOff>
    </xdr:from>
    <xdr:to>
      <xdr:col>13</xdr:col>
      <xdr:colOff>1009650</xdr:colOff>
      <xdr:row>51</xdr:row>
      <xdr:rowOff>38100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238125</xdr:colOff>
      <xdr:row>57</xdr:row>
      <xdr:rowOff>133350</xdr:rowOff>
    </xdr:from>
    <xdr:to>
      <xdr:col>13</xdr:col>
      <xdr:colOff>1019175</xdr:colOff>
      <xdr:row>69</xdr:row>
      <xdr:rowOff>161925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152400</xdr:colOff>
      <xdr:row>75</xdr:row>
      <xdr:rowOff>85725</xdr:rowOff>
    </xdr:from>
    <xdr:to>
      <xdr:col>13</xdr:col>
      <xdr:colOff>933450</xdr:colOff>
      <xdr:row>87</xdr:row>
      <xdr:rowOff>95250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234950</xdr:colOff>
      <xdr:row>93</xdr:row>
      <xdr:rowOff>66675</xdr:rowOff>
    </xdr:from>
    <xdr:to>
      <xdr:col>13</xdr:col>
      <xdr:colOff>1016000</xdr:colOff>
      <xdr:row>105</xdr:row>
      <xdr:rowOff>95250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111</xdr:row>
      <xdr:rowOff>66675</xdr:rowOff>
    </xdr:from>
    <xdr:to>
      <xdr:col>13</xdr:col>
      <xdr:colOff>914400</xdr:colOff>
      <xdr:row>123</xdr:row>
      <xdr:rowOff>104775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133350</xdr:colOff>
      <xdr:row>129</xdr:row>
      <xdr:rowOff>85725</xdr:rowOff>
    </xdr:from>
    <xdr:to>
      <xdr:col>13</xdr:col>
      <xdr:colOff>914400</xdr:colOff>
      <xdr:row>141</xdr:row>
      <xdr:rowOff>114300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114300</xdr:colOff>
      <xdr:row>147</xdr:row>
      <xdr:rowOff>104775</xdr:rowOff>
    </xdr:from>
    <xdr:to>
      <xdr:col>13</xdr:col>
      <xdr:colOff>895350</xdr:colOff>
      <xdr:row>159</xdr:row>
      <xdr:rowOff>123825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152400</xdr:colOff>
      <xdr:row>165</xdr:row>
      <xdr:rowOff>38100</xdr:rowOff>
    </xdr:from>
    <xdr:to>
      <xdr:col>13</xdr:col>
      <xdr:colOff>933450</xdr:colOff>
      <xdr:row>177</xdr:row>
      <xdr:rowOff>66675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142875</xdr:colOff>
      <xdr:row>183</xdr:row>
      <xdr:rowOff>28575</xdr:rowOff>
    </xdr:from>
    <xdr:to>
      <xdr:col>13</xdr:col>
      <xdr:colOff>923925</xdr:colOff>
      <xdr:row>195</xdr:row>
      <xdr:rowOff>57150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219075</xdr:colOff>
      <xdr:row>201</xdr:row>
      <xdr:rowOff>38100</xdr:rowOff>
    </xdr:from>
    <xdr:to>
      <xdr:col>13</xdr:col>
      <xdr:colOff>1000125</xdr:colOff>
      <xdr:row>213</xdr:row>
      <xdr:rowOff>57150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104775</xdr:colOff>
      <xdr:row>219</xdr:row>
      <xdr:rowOff>28575</xdr:rowOff>
    </xdr:from>
    <xdr:to>
      <xdr:col>13</xdr:col>
      <xdr:colOff>885825</xdr:colOff>
      <xdr:row>231</xdr:row>
      <xdr:rowOff>47625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200025</xdr:colOff>
      <xdr:row>237</xdr:row>
      <xdr:rowOff>28575</xdr:rowOff>
    </xdr:from>
    <xdr:to>
      <xdr:col>13</xdr:col>
      <xdr:colOff>981075</xdr:colOff>
      <xdr:row>249</xdr:row>
      <xdr:rowOff>38100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142875</xdr:colOff>
      <xdr:row>255</xdr:row>
      <xdr:rowOff>38100</xdr:rowOff>
    </xdr:from>
    <xdr:to>
      <xdr:col>13</xdr:col>
      <xdr:colOff>923925</xdr:colOff>
      <xdr:row>267</xdr:row>
      <xdr:rowOff>47625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7</xdr:col>
      <xdr:colOff>133350</xdr:colOff>
      <xdr:row>273</xdr:row>
      <xdr:rowOff>47625</xdr:rowOff>
    </xdr:from>
    <xdr:to>
      <xdr:col>13</xdr:col>
      <xdr:colOff>914400</xdr:colOff>
      <xdr:row>285</xdr:row>
      <xdr:rowOff>76200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14</xdr:col>
      <xdr:colOff>0</xdr:colOff>
      <xdr:row>17</xdr:row>
      <xdr:rowOff>0</xdr:rowOff>
    </xdr:from>
    <xdr:to>
      <xdr:col>14</xdr:col>
      <xdr:colOff>361950</xdr:colOff>
      <xdr:row>18</xdr:row>
      <xdr:rowOff>171450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6175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34</xdr:row>
      <xdr:rowOff>0</xdr:rowOff>
    </xdr:from>
    <xdr:to>
      <xdr:col>14</xdr:col>
      <xdr:colOff>361950</xdr:colOff>
      <xdr:row>35</xdr:row>
      <xdr:rowOff>171450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6175" y="7953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70</xdr:row>
      <xdr:rowOff>0</xdr:rowOff>
    </xdr:from>
    <xdr:to>
      <xdr:col>14</xdr:col>
      <xdr:colOff>361950</xdr:colOff>
      <xdr:row>71</xdr:row>
      <xdr:rowOff>171450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6175" y="15459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86</xdr:row>
      <xdr:rowOff>0</xdr:rowOff>
    </xdr:from>
    <xdr:to>
      <xdr:col>14</xdr:col>
      <xdr:colOff>361950</xdr:colOff>
      <xdr:row>87</xdr:row>
      <xdr:rowOff>171450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6175" y="18859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103</xdr:row>
      <xdr:rowOff>0</xdr:rowOff>
    </xdr:from>
    <xdr:to>
      <xdr:col>14</xdr:col>
      <xdr:colOff>361950</xdr:colOff>
      <xdr:row>104</xdr:row>
      <xdr:rowOff>171450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6175" y="22393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120</xdr:row>
      <xdr:rowOff>0</xdr:rowOff>
    </xdr:from>
    <xdr:to>
      <xdr:col>14</xdr:col>
      <xdr:colOff>361950</xdr:colOff>
      <xdr:row>121</xdr:row>
      <xdr:rowOff>171450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6175" y="25927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139</xdr:row>
      <xdr:rowOff>0</xdr:rowOff>
    </xdr:from>
    <xdr:to>
      <xdr:col>14</xdr:col>
      <xdr:colOff>361950</xdr:colOff>
      <xdr:row>140</xdr:row>
      <xdr:rowOff>171450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6175" y="29832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157</xdr:row>
      <xdr:rowOff>0</xdr:rowOff>
    </xdr:from>
    <xdr:to>
      <xdr:col>14</xdr:col>
      <xdr:colOff>361950</xdr:colOff>
      <xdr:row>158</xdr:row>
      <xdr:rowOff>171450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6175" y="33594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175</xdr:row>
      <xdr:rowOff>0</xdr:rowOff>
    </xdr:from>
    <xdr:to>
      <xdr:col>14</xdr:col>
      <xdr:colOff>361950</xdr:colOff>
      <xdr:row>176</xdr:row>
      <xdr:rowOff>171450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6175" y="37338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192</xdr:row>
      <xdr:rowOff>0</xdr:rowOff>
    </xdr:from>
    <xdr:to>
      <xdr:col>14</xdr:col>
      <xdr:colOff>361950</xdr:colOff>
      <xdr:row>193</xdr:row>
      <xdr:rowOff>171450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6175" y="40900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210</xdr:row>
      <xdr:rowOff>0</xdr:rowOff>
    </xdr:from>
    <xdr:to>
      <xdr:col>14</xdr:col>
      <xdr:colOff>361950</xdr:colOff>
      <xdr:row>211</xdr:row>
      <xdr:rowOff>171450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6175" y="44615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228</xdr:row>
      <xdr:rowOff>0</xdr:rowOff>
    </xdr:from>
    <xdr:to>
      <xdr:col>14</xdr:col>
      <xdr:colOff>361950</xdr:colOff>
      <xdr:row>229</xdr:row>
      <xdr:rowOff>171450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6175" y="48339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245</xdr:row>
      <xdr:rowOff>0</xdr:rowOff>
    </xdr:from>
    <xdr:to>
      <xdr:col>14</xdr:col>
      <xdr:colOff>361950</xdr:colOff>
      <xdr:row>246</xdr:row>
      <xdr:rowOff>171450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6175" y="51882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263</xdr:row>
      <xdr:rowOff>0</xdr:rowOff>
    </xdr:from>
    <xdr:to>
      <xdr:col>14</xdr:col>
      <xdr:colOff>361950</xdr:colOff>
      <xdr:row>264</xdr:row>
      <xdr:rowOff>171450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306175" y="55616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0</xdr:colOff>
      <xdr:row>283</xdr:row>
      <xdr:rowOff>0</xdr:rowOff>
    </xdr:from>
    <xdr:to>
      <xdr:col>14</xdr:col>
      <xdr:colOff>361950</xdr:colOff>
      <xdr:row>284</xdr:row>
      <xdr:rowOff>171450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306175" y="59664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0.09609</cdr:x>
      <cdr:y>0</cdr:y>
    </cdr:from>
    <cdr:to>
      <cdr:x>0.92072</cdr:x>
      <cdr:y>0.18403</cdr:y>
    </cdr:to>
    <cdr:sp macro="" textlink="'graficas evol mensual merc'!$B$4:$G$4">
      <cdr:nvSpPr>
        <cdr:cNvPr id="5" name="1 CuadroTexto"/>
        <cdr:cNvSpPr txBox="1"/>
      </cdr:nvSpPr>
      <cdr:spPr>
        <a:xfrm xmlns:a="http://schemas.openxmlformats.org/drawingml/2006/main">
          <a:off x="514364" y="0"/>
          <a:ext cx="4414286" cy="4960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977C84F-8AD2-4EAA-88C2-40B999A40982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TOTAL TURISTAS</a:t>
          </a:fld>
          <a:endParaRPr lang="es-ES" sz="12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1</xdr:col>
      <xdr:colOff>161925</xdr:colOff>
      <xdr:row>2</xdr:row>
      <xdr:rowOff>47625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333375</xdr:colOff>
      <xdr:row>51</xdr:row>
      <xdr:rowOff>57150</xdr:rowOff>
    </xdr:from>
    <xdr:to>
      <xdr:col>6</xdr:col>
      <xdr:colOff>695325</xdr:colOff>
      <xdr:row>65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05450" y="399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0.12456</cdr:x>
      <cdr:y>0</cdr:y>
    </cdr:from>
    <cdr:to>
      <cdr:x>0.95356</cdr:x>
      <cdr:y>0.18208</cdr:y>
    </cdr:to>
    <cdr:sp macro="" textlink="'graficas evol mensual merc'!$B$22:$G$22">
      <cdr:nvSpPr>
        <cdr:cNvPr id="8" name="1 CuadroTexto"/>
        <cdr:cNvSpPr txBox="1"/>
      </cdr:nvSpPr>
      <cdr:spPr>
        <a:xfrm xmlns:a="http://schemas.openxmlformats.org/drawingml/2006/main">
          <a:off x="666772" y="0"/>
          <a:ext cx="4437679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56433C9-2D30-40B3-B911-934738B84246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REINO UNIDO</a:t>
          </a:fld>
          <a:endParaRPr lang="es-ES" sz="12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0.92449</cdr:x>
      <cdr:y>0.18143</cdr:y>
    </cdr:to>
    <cdr:sp macro="" textlink="'graficas evol mensual merc'!$B$40:$G$40">
      <cdr:nvSpPr>
        <cdr:cNvPr id="12" name="1 CuadroTexto"/>
        <cdr:cNvSpPr txBox="1"/>
      </cdr:nvSpPr>
      <cdr:spPr>
        <a:xfrm xmlns:a="http://schemas.openxmlformats.org/drawingml/2006/main">
          <a:off x="495311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45B5B83-1B35-4C69-B258-97FE7E90D0BA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ESPAÑA</a:t>
          </a:fld>
          <a:endParaRPr lang="es-ES" sz="12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0.18078</cdr:y>
    </cdr:to>
    <cdr:sp macro="" textlink="'graficas evol mensual merc'!$B$58:$G$58">
      <cdr:nvSpPr>
        <cdr:cNvPr id="13" name="1 CuadroTexto"/>
        <cdr:cNvSpPr txBox="1"/>
      </cdr:nvSpPr>
      <cdr:spPr>
        <a:xfrm xmlns:a="http://schemas.openxmlformats.org/drawingml/2006/main">
          <a:off x="485775" y="0"/>
          <a:ext cx="4437691" cy="487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68479F8-A323-4463-A602-DDE016CE694B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ALEMANIA</a:t>
          </a:fld>
          <a:endParaRPr lang="es-ES" sz="12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0.93754</cdr:x>
      <cdr:y>0.18208</cdr:y>
    </cdr:to>
    <cdr:sp macro="" textlink="'graficas evol mensual merc'!$B$76:$G$76">
      <cdr:nvSpPr>
        <cdr:cNvPr id="8" name="1 CuadroTexto"/>
        <cdr:cNvSpPr txBox="1"/>
      </cdr:nvSpPr>
      <cdr:spPr>
        <a:xfrm xmlns:a="http://schemas.openxmlformats.org/drawingml/2006/main">
          <a:off x="581025" y="0"/>
          <a:ext cx="4437691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37594A3-36C1-4332-B8B9-EEBBFD869815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DINAMARCA</a:t>
          </a:fld>
          <a:endParaRPr lang="es-ES" sz="12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0.11744</cdr:x>
      <cdr:y>0</cdr:y>
    </cdr:from>
    <cdr:to>
      <cdr:x>0.94496</cdr:x>
      <cdr:y>0.18208</cdr:y>
    </cdr:to>
    <cdr:sp macro="" textlink="'graficas evol mensual merc'!$B$94:$G$94">
      <cdr:nvSpPr>
        <cdr:cNvPr id="9" name="1 CuadroTexto"/>
        <cdr:cNvSpPr txBox="1"/>
      </cdr:nvSpPr>
      <cdr:spPr>
        <a:xfrm xmlns:a="http://schemas.openxmlformats.org/drawingml/2006/main">
          <a:off x="628650" y="0"/>
          <a:ext cx="4429780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77C0A04-2352-4451-A245-7815BB40325B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FINLANDIA</a:t>
          </a:fld>
          <a:endParaRPr lang="es-ES" sz="12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0.91918</cdr:x>
      <cdr:y>0.18468</cdr:y>
    </cdr:to>
    <cdr:sp macro="" textlink="'graficas evol mensual merc'!$B$112:$G$112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406050" cy="4978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0F3AD1-BF1E-47E3-A8A1-676EE54B0340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NORUEGA</a:t>
          </a:fld>
          <a:endParaRPr lang="es-ES" sz="12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0:$G$130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B133E1E-F043-425F-A3ED-85560E91D541}" type="TxLink">
            <a:rPr lang="es-ES" sz="1200" b="1"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SUECIA</a:t>
          </a:fld>
          <a:endParaRPr lang="es-ES" sz="12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48:$G$148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C74590E-F404-4B65-BB7A-15BA133AEADE}" type="TxLink">
            <a:rPr lang="es-ES" sz="1200" b="1"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FRANCIA</a:t>
          </a:fld>
          <a:endParaRPr lang="es-ES" sz="12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6:$G$166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4866852-9F0E-49B4-B85F-A58FC19AE34B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HOLANDA</a:t>
          </a:fld>
          <a:endParaRPr lang="es-ES" sz="12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4:$G$184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352E3B5-DDD0-44E4-8F1E-83349E903510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BÉLGICA</a:t>
          </a:fld>
          <a:endParaRPr lang="es-ES" sz="12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2:$G$202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208F2C1-F01F-4DEC-BD70-3BBC6AF0D4CC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ITALIA</a:t>
          </a:fld>
          <a:endParaRPr lang="es-ES" sz="12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0:$G$220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3017C13-1D21-450D-B5DC-EF3DCCADE39A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RUSIA</a:t>
          </a:fld>
          <a:endParaRPr lang="es-ES" sz="12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38:$G$238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D48FD36-F60B-4CB0-B31E-9AA3444956F4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OTROS PAISES DEL ESTE</a:t>
          </a:fld>
          <a:endParaRPr lang="es-ES" sz="12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6:$G$256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5042E23-1BBB-47E2-B887-BBD6BD702F33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IRLANDA</a:t>
          </a:fld>
          <a:endParaRPr lang="es-ES" sz="12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4:$G$274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8DB7F67-D3EC-4AA1-BF60-F55AB6A7E495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SUIZA</a:t>
          </a:fld>
          <a:endParaRPr lang="es-ES" sz="1200"/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25</xdr:col>
      <xdr:colOff>209550</xdr:colOff>
      <xdr:row>1</xdr:row>
      <xdr:rowOff>66675</xdr:rowOff>
    </xdr:from>
    <xdr:to>
      <xdr:col>25</xdr:col>
      <xdr:colOff>571500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495300</xdr:colOff>
      <xdr:row>1</xdr:row>
      <xdr:rowOff>38100</xdr:rowOff>
    </xdr:from>
    <xdr:to>
      <xdr:col>1</xdr:col>
      <xdr:colOff>857250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57300" y="22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200025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0</xdr:colOff>
      <xdr:row>32</xdr:row>
      <xdr:rowOff>0</xdr:rowOff>
    </xdr:from>
    <xdr:to>
      <xdr:col>5</xdr:col>
      <xdr:colOff>361950</xdr:colOff>
      <xdr:row>32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48325" y="5857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666750</xdr:colOff>
      <xdr:row>0</xdr:row>
      <xdr:rowOff>0</xdr:rowOff>
    </xdr:from>
    <xdr:to>
      <xdr:col>7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74676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200025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</xdr:row>
      <xdr:rowOff>0</xdr:rowOff>
    </xdr:from>
    <xdr:to>
      <xdr:col>7</xdr:col>
      <xdr:colOff>361950</xdr:colOff>
      <xdr:row>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800850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9</xdr:col>
      <xdr:colOff>590550</xdr:colOff>
      <xdr:row>42</xdr:row>
      <xdr:rowOff>123826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0.97414</cdr:y>
    </cdr:from>
    <cdr:to>
      <cdr:x>0.62727</cdr:x>
      <cdr:y>0.99455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7534275"/>
          <a:ext cx="3801261" cy="157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0.06906</cdr:y>
    </cdr:to>
    <cdr:sp macro="" textlink="'Nacionalidades '!$C$4:$G$4">
      <cdr:nvSpPr>
        <cdr:cNvPr id="3" name="2 CuadroTexto"/>
        <cdr:cNvSpPr txBox="1"/>
      </cdr:nvSpPr>
      <cdr:spPr>
        <a:xfrm xmlns:a="http://schemas.openxmlformats.org/drawingml/2006/main">
          <a:off x="126078" y="0"/>
          <a:ext cx="6404913" cy="5867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161925</xdr:rowOff>
    </xdr:from>
    <xdr:to>
      <xdr:col>0</xdr:col>
      <xdr:colOff>904875</xdr:colOff>
      <xdr:row>2</xdr:row>
      <xdr:rowOff>104775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619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</xdr:row>
      <xdr:rowOff>0</xdr:rowOff>
    </xdr:from>
    <xdr:to>
      <xdr:col>7</xdr:col>
      <xdr:colOff>361950</xdr:colOff>
      <xdr:row>2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3410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15875</xdr:colOff>
      <xdr:row>1</xdr:row>
      <xdr:rowOff>219075</xdr:rowOff>
    </xdr:from>
    <xdr:to>
      <xdr:col>9</xdr:col>
      <xdr:colOff>603250</xdr:colOff>
      <xdr:row>43</xdr:row>
      <xdr:rowOff>152401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0.97414</cdr:y>
    </cdr:from>
    <cdr:to>
      <cdr:x>0.62727</cdr:x>
      <cdr:y>0.99455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7534275"/>
          <a:ext cx="3801261" cy="157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0.06906</cdr:y>
    </cdr:to>
    <cdr:sp macro="" textlink="'Nacionalidades '!$C$4:$G$4">
      <cdr:nvSpPr>
        <cdr:cNvPr id="3" name="2 CuadroTexto"/>
        <cdr:cNvSpPr txBox="1"/>
      </cdr:nvSpPr>
      <cdr:spPr>
        <a:xfrm xmlns:a="http://schemas.openxmlformats.org/drawingml/2006/main">
          <a:off x="126078" y="0"/>
          <a:ext cx="6404913" cy="5867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76200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6</xdr:row>
      <xdr:rowOff>0</xdr:rowOff>
    </xdr:from>
    <xdr:to>
      <xdr:col>10</xdr:col>
      <xdr:colOff>361950</xdr:colOff>
      <xdr:row>6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533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304800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3</xdr:row>
      <xdr:rowOff>0</xdr:rowOff>
    </xdr:from>
    <xdr:to>
      <xdr:col>10</xdr:col>
      <xdr:colOff>361950</xdr:colOff>
      <xdr:row>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39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142875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4</xdr:row>
      <xdr:rowOff>0</xdr:rowOff>
    </xdr:from>
    <xdr:to>
      <xdr:col>10</xdr:col>
      <xdr:colOff>361950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76200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6</xdr:row>
      <xdr:rowOff>0</xdr:rowOff>
    </xdr:from>
    <xdr:to>
      <xdr:col>10</xdr:col>
      <xdr:colOff>361950</xdr:colOff>
      <xdr:row>7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0</xdr:colOff>
      <xdr:row>1</xdr:row>
      <xdr:rowOff>0</xdr:rowOff>
    </xdr:from>
    <xdr:to>
      <xdr:col>1</xdr:col>
      <xdr:colOff>361950</xdr:colOff>
      <xdr:row>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57275" y="19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57150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19050</xdr:colOff>
      <xdr:row>4</xdr:row>
      <xdr:rowOff>85725</xdr:rowOff>
    </xdr:from>
    <xdr:to>
      <xdr:col>7</xdr:col>
      <xdr:colOff>381000</xdr:colOff>
      <xdr:row>6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435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301625</xdr:colOff>
      <xdr:row>10</xdr:row>
      <xdr:rowOff>0</xdr:rowOff>
    </xdr:from>
    <xdr:to>
      <xdr:col>17</xdr:col>
      <xdr:colOff>663575</xdr:colOff>
      <xdr:row>10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</xdr:row>
      <xdr:rowOff>0</xdr:rowOff>
    </xdr:from>
    <xdr:to>
      <xdr:col>13</xdr:col>
      <xdr:colOff>361950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868025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19</xdr:row>
      <xdr:rowOff>0</xdr:rowOff>
    </xdr:from>
    <xdr:to>
      <xdr:col>7</xdr:col>
      <xdr:colOff>361950</xdr:colOff>
      <xdr:row>20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19775" y="454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</xdr:row>
      <xdr:rowOff>0</xdr:rowOff>
    </xdr:from>
    <xdr:to>
      <xdr:col>13</xdr:col>
      <xdr:colOff>361950</xdr:colOff>
      <xdr:row>3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658475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0</xdr:colOff>
      <xdr:row>3</xdr:row>
      <xdr:rowOff>0</xdr:rowOff>
    </xdr:from>
    <xdr:to>
      <xdr:col>11</xdr:col>
      <xdr:colOff>361950</xdr:colOff>
      <xdr:row>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0</xdr:colOff>
      <xdr:row>3</xdr:row>
      <xdr:rowOff>0</xdr:rowOff>
    </xdr:from>
    <xdr:to>
      <xdr:col>11</xdr:col>
      <xdr:colOff>361950</xdr:colOff>
      <xdr:row>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10</xdr:row>
      <xdr:rowOff>0</xdr:rowOff>
    </xdr:from>
    <xdr:to>
      <xdr:col>8</xdr:col>
      <xdr:colOff>361950</xdr:colOff>
      <xdr:row>11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10475" y="1619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0</xdr:colOff>
      <xdr:row>20</xdr:row>
      <xdr:rowOff>0</xdr:rowOff>
    </xdr:from>
    <xdr:to>
      <xdr:col>5</xdr:col>
      <xdr:colOff>361950</xdr:colOff>
      <xdr:row>20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29200" y="379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6</xdr:row>
      <xdr:rowOff>0</xdr:rowOff>
    </xdr:from>
    <xdr:to>
      <xdr:col>7</xdr:col>
      <xdr:colOff>361950</xdr:colOff>
      <xdr:row>6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62600" y="114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</xdr:row>
      <xdr:rowOff>0</xdr:rowOff>
    </xdr:from>
    <xdr:to>
      <xdr:col>13</xdr:col>
      <xdr:colOff>361950</xdr:colOff>
      <xdr:row>3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658475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</xdr:row>
      <xdr:rowOff>0</xdr:rowOff>
    </xdr:from>
    <xdr:to>
      <xdr:col>13</xdr:col>
      <xdr:colOff>361950</xdr:colOff>
      <xdr:row>3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658475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295275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14</xdr:row>
      <xdr:rowOff>0</xdr:rowOff>
    </xdr:from>
    <xdr:to>
      <xdr:col>8</xdr:col>
      <xdr:colOff>361950</xdr:colOff>
      <xdr:row>15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362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0</xdr:colOff>
      <xdr:row>2</xdr:row>
      <xdr:rowOff>0</xdr:rowOff>
    </xdr:from>
    <xdr:to>
      <xdr:col>11</xdr:col>
      <xdr:colOff>361950</xdr:colOff>
      <xdr:row>2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73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304800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0</xdr:colOff>
      <xdr:row>3</xdr:row>
      <xdr:rowOff>0</xdr:rowOff>
    </xdr:from>
    <xdr:to>
      <xdr:col>11</xdr:col>
      <xdr:colOff>361950</xdr:colOff>
      <xdr:row>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66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6</xdr:row>
      <xdr:rowOff>0</xdr:rowOff>
    </xdr:from>
    <xdr:to>
      <xdr:col>7</xdr:col>
      <xdr:colOff>361950</xdr:colOff>
      <xdr:row>7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81875" y="971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38100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0</xdr:colOff>
      <xdr:row>21</xdr:row>
      <xdr:rowOff>0</xdr:rowOff>
    </xdr:from>
    <xdr:to>
      <xdr:col>3</xdr:col>
      <xdr:colOff>361950</xdr:colOff>
      <xdr:row>21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790950" y="4210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6:$E$6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/>
            <a:pPr algn="ctr"/>
            <a:t>ÍNDICES DE OCUPACIÓN POR ZONAS  Y TIPOLOGÍA DE ESTABLECIMIENTO (%)</a:t>
          </a:fld>
          <a:endParaRPr lang="es-ES" sz="1600" b="1"/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0</xdr:colOff>
      <xdr:row>20</xdr:row>
      <xdr:rowOff>0</xdr:rowOff>
    </xdr:from>
    <xdr:to>
      <xdr:col>3</xdr:col>
      <xdr:colOff>361950</xdr:colOff>
      <xdr:row>20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038600" y="3981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5</xdr:row>
      <xdr:rowOff>0</xdr:rowOff>
    </xdr:from>
    <xdr:to>
      <xdr:col>7</xdr:col>
      <xdr:colOff>361950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57150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18</xdr:row>
      <xdr:rowOff>0</xdr:rowOff>
    </xdr:from>
    <xdr:to>
      <xdr:col>9</xdr:col>
      <xdr:colOff>361950</xdr:colOff>
      <xdr:row>18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72500" y="3324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</xdr:row>
      <xdr:rowOff>0</xdr:rowOff>
    </xdr:from>
    <xdr:to>
      <xdr:col>13</xdr:col>
      <xdr:colOff>361950</xdr:colOff>
      <xdr:row>3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658475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</xdr:row>
      <xdr:rowOff>0</xdr:rowOff>
    </xdr:from>
    <xdr:to>
      <xdr:col>13</xdr:col>
      <xdr:colOff>361950</xdr:colOff>
      <xdr:row>3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658475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0</xdr:colOff>
      <xdr:row>2</xdr:row>
      <xdr:rowOff>0</xdr:rowOff>
    </xdr:from>
    <xdr:to>
      <xdr:col>11</xdr:col>
      <xdr:colOff>361950</xdr:colOff>
      <xdr:row>2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73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0</xdr:colOff>
      <xdr:row>2</xdr:row>
      <xdr:rowOff>0</xdr:rowOff>
    </xdr:from>
    <xdr:to>
      <xdr:col>11</xdr:col>
      <xdr:colOff>361950</xdr:colOff>
      <xdr:row>2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73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9</xdr:row>
      <xdr:rowOff>0</xdr:rowOff>
    </xdr:from>
    <xdr:to>
      <xdr:col>7</xdr:col>
      <xdr:colOff>361950</xdr:colOff>
      <xdr:row>10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15200" y="1457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0</xdr:colOff>
      <xdr:row>21</xdr:row>
      <xdr:rowOff>0</xdr:rowOff>
    </xdr:from>
    <xdr:to>
      <xdr:col>3</xdr:col>
      <xdr:colOff>361950</xdr:colOff>
      <xdr:row>21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143375" y="4191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6:$E$6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/>
            <a:pPr algn="ctr"/>
            <a:t>ESTANCIAS MEDIAS POR ZONA Y TIPOLOGÍA DE ESTABLECIMIENTO</a:t>
          </a:fld>
          <a:endParaRPr lang="es-ES" sz="1600" b="1"/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0</xdr:colOff>
      <xdr:row>19</xdr:row>
      <xdr:rowOff>0</xdr:rowOff>
    </xdr:from>
    <xdr:to>
      <xdr:col>3</xdr:col>
      <xdr:colOff>361950</xdr:colOff>
      <xdr:row>19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86250" y="389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5</xdr:row>
      <xdr:rowOff>0</xdr:rowOff>
    </xdr:from>
    <xdr:to>
      <xdr:col>7</xdr:col>
      <xdr:colOff>361950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0</xdr:colOff>
      <xdr:row>29</xdr:row>
      <xdr:rowOff>0</xdr:rowOff>
    </xdr:from>
    <xdr:to>
      <xdr:col>5</xdr:col>
      <xdr:colOff>361950</xdr:colOff>
      <xdr:row>29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895850" y="5143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441325</xdr:colOff>
      <xdr:row>4</xdr:row>
      <xdr:rowOff>15876</xdr:rowOff>
    </xdr:from>
    <xdr:to>
      <xdr:col>9</xdr:col>
      <xdr:colOff>333375</xdr:colOff>
      <xdr:row>28</xdr:row>
      <xdr:rowOff>111126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7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810250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0.07165</cdr:x>
      <cdr:y>0</cdr:y>
    </cdr:from>
    <cdr:to>
      <cdr:x>0.93925</cdr:x>
      <cdr:y>0.08453</cdr:y>
    </cdr:to>
    <cdr:sp macro="" textlink="'Alojados por municipio'!$B$6:$G$6">
      <cdr:nvSpPr>
        <cdr:cNvPr id="2" name="1 CuadroTexto"/>
        <cdr:cNvSpPr txBox="1"/>
      </cdr:nvSpPr>
      <cdr:spPr>
        <a:xfrm xmlns:a="http://schemas.openxmlformats.org/drawingml/2006/main">
          <a:off x="435868" y="0"/>
          <a:ext cx="5277872" cy="336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C82F83B-DB81-43E0-836D-9244C80BAC24}" type="TxLink">
            <a:rPr lang="es-ES" sz="1600" b="1"/>
            <a:pPr algn="ctr"/>
            <a:t>ALOJADOS POR MUNICIPIO TURÍSTICO Y TIPOLOGÍA DE ESTABLECIMIENTO</a:t>
          </a:fld>
          <a:endParaRPr lang="es-ES" sz="1600" b="1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28575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0</xdr:colOff>
      <xdr:row>18</xdr:row>
      <xdr:rowOff>0</xdr:rowOff>
    </xdr:from>
    <xdr:to>
      <xdr:col>15</xdr:col>
      <xdr:colOff>361950</xdr:colOff>
      <xdr:row>19</xdr:row>
      <xdr:rowOff>200025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896975" y="3714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6</xdr:row>
      <xdr:rowOff>41276</xdr:rowOff>
    </xdr:from>
    <xdr:to>
      <xdr:col>8</xdr:col>
      <xdr:colOff>3174</xdr:colOff>
      <xdr:row>22</xdr:row>
      <xdr:rowOff>47626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7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0</xdr:colOff>
      <xdr:row>17</xdr:row>
      <xdr:rowOff>0</xdr:rowOff>
    </xdr:from>
    <xdr:to>
      <xdr:col>18</xdr:col>
      <xdr:colOff>361950</xdr:colOff>
      <xdr:row>18</xdr:row>
      <xdr:rowOff>171450</xdr:rowOff>
    </xdr:to>
    <xdr:sp macro="" textlink="">
      <xdr:nvSpPr>
        <xdr:cNvPr id="8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4268450" y="3095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123825</xdr:colOff>
      <xdr:row>6</xdr:row>
      <xdr:rowOff>0</xdr:rowOff>
    </xdr:from>
    <xdr:to>
      <xdr:col>16</xdr:col>
      <xdr:colOff>1079499</xdr:colOff>
      <xdr:row>22</xdr:row>
      <xdr:rowOff>6350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200025</xdr:colOff>
      <xdr:row>24</xdr:row>
      <xdr:rowOff>123825</xdr:rowOff>
    </xdr:from>
    <xdr:to>
      <xdr:col>8</xdr:col>
      <xdr:colOff>203199</xdr:colOff>
      <xdr:row>40</xdr:row>
      <xdr:rowOff>130175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9</xdr:col>
      <xdr:colOff>104775</xdr:colOff>
      <xdr:row>24</xdr:row>
      <xdr:rowOff>9525</xdr:rowOff>
    </xdr:from>
    <xdr:to>
      <xdr:col>16</xdr:col>
      <xdr:colOff>1060449</xdr:colOff>
      <xdr:row>40</xdr:row>
      <xdr:rowOff>15875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</xdr:col>
      <xdr:colOff>76200</xdr:colOff>
      <xdr:row>42</xdr:row>
      <xdr:rowOff>0</xdr:rowOff>
    </xdr:from>
    <xdr:to>
      <xdr:col>8</xdr:col>
      <xdr:colOff>79374</xdr:colOff>
      <xdr:row>60</xdr:row>
      <xdr:rowOff>82550</xdr:rowOff>
    </xdr:to>
    <xdr:graphicFrame macro="">
      <xdr:nvGraphicFramePr>
        <xdr:cNvPr id="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0</xdr:colOff>
      <xdr:row>29</xdr:row>
      <xdr:rowOff>0</xdr:rowOff>
    </xdr:from>
    <xdr:to>
      <xdr:col>5</xdr:col>
      <xdr:colOff>361950</xdr:colOff>
      <xdr:row>29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895850" y="5162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441325</xdr:colOff>
      <xdr:row>4</xdr:row>
      <xdr:rowOff>15876</xdr:rowOff>
    </xdr:from>
    <xdr:to>
      <xdr:col>9</xdr:col>
      <xdr:colOff>333375</xdr:colOff>
      <xdr:row>28</xdr:row>
      <xdr:rowOff>111126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7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810250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0.07165</cdr:x>
      <cdr:y>0</cdr:y>
    </cdr:from>
    <cdr:to>
      <cdr:x>0.93925</cdr:x>
      <cdr:y>0.12683</cdr:y>
    </cdr:to>
    <cdr:sp macro="" textlink="'Pernoctaciones munic y tipologí'!$B$6:$G$6">
      <cdr:nvSpPr>
        <cdr:cNvPr id="2" name="1 CuadroTexto"/>
        <cdr:cNvSpPr txBox="1"/>
      </cdr:nvSpPr>
      <cdr:spPr>
        <a:xfrm xmlns:a="http://schemas.openxmlformats.org/drawingml/2006/main">
          <a:off x="435868" y="0"/>
          <a:ext cx="5277872" cy="5049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CAD4BBD3-2132-46C0-A465-7C3F37CA28BB}" type="TxLink">
            <a:rPr lang="es-ES" sz="1600" b="1"/>
            <a:pPr algn="ctr"/>
            <a:t>PERNOCTACIONES POR MUNICIPIO TURÍSTICO Y TIPOLOGÍA DE ESTABLECIMIENTO</a:t>
          </a:fld>
          <a:endParaRPr lang="es-ES" sz="1600" b="1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uristas%20por%20categor&#237;as%20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ADEJE/Turismo%20en%20cifras/Turismo%20en%20cifras%20ADEJE%20%20(Para%20elaborar%20al%20periodo%20que%20necesitemos)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ARONA/Turismo%20en%20Cifras/Turismo%20en%20cifras%20ARONA%20%20(Para%20elaborar%20al%20periodo%20que%20necesitemos)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uristas por categorías 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Menú Principal"/>
      <sheetName val="INDICE"/>
      <sheetName val="Hoja9"/>
      <sheetName val="Menú Turismo alojado"/>
      <sheetName val="Menú tipología de establecimien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tabla dinámica municipios"/>
      <sheetName val="Alojados por municipio"/>
      <sheetName val="Gráfica alojados municipio"/>
      <sheetName val="Alojados tipología y categoría"/>
      <sheetName val="Gráfico aloj tipolog y categorí"/>
      <sheetName val="Pernoctaciones munic y tipologí"/>
      <sheetName val="Gráfica pernoct munic tipología"/>
      <sheetName val="pernocta municipio y catego"/>
      <sheetName val="Gráfico pernocta munic y cate"/>
      <sheetName val="IO municipio y Tipología"/>
      <sheetName val="gráfica IO MUNICIPI y tipología"/>
      <sheetName val="IO municipio y catego"/>
      <sheetName val="Gráfico IOa munic y ca "/>
      <sheetName val="EM MUNICIPIO y tipología"/>
      <sheetName val="gráfico EM MUNICIPI y tipología"/>
      <sheetName val="EM municipio y catego"/>
      <sheetName val="Gráfico EM munic y ca "/>
      <sheetName val="tabla dinámica nacionalidad zon"/>
      <sheetName val="Nacionalidad-Zona (datos)"/>
      <sheetName val="evolucion nac zonas"/>
      <sheetName val="Nacionalidad-Zona"/>
      <sheetName val="Menú Oferta Alojativa"/>
      <sheetName val="tabla dinámica oferta alojativa"/>
      <sheetName val="Ofe Aloj Estim zona cat "/>
      <sheetName val="Graf plazas estim zona tipologí"/>
      <sheetName val="Oferta Alojat Estim tipol categ"/>
      <sheetName val="Gráfica plazas estim tipo categ"/>
      <sheetName val="Gráfica distrib plazas est tipo"/>
      <sheetName val="Menú plazas autorizadas"/>
      <sheetName val="tabla dinámica plazas auto"/>
      <sheetName val="Plazas Autorizadas tipología"/>
      <sheetName val="Gráfic Plazas Autoriz tipología"/>
      <sheetName val="Cuotas Plazas Autorizadas05"/>
      <sheetName val="tabla dinámica plazas cat"/>
      <sheetName val="Distrib Plazas Autor 03_04-05"/>
      <sheetName val="Gráfica Distrib Plazas Autoriza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>
        <row r="7">
          <cell r="B7" t="str">
            <v>TURISMO ALOJADO EN ADEJE SEGÚN TIPOLOGÍA Y CATEGORÍA DE ESTABLECIMIENTO</v>
          </cell>
          <cell r="I7" t="str">
            <v>TURISMO ALOJADO EN ARONA SEGÚN TIPOLOGÍA Y CATEGORÍA DE ESTABLECIMIENTO</v>
          </cell>
        </row>
        <row r="8">
          <cell r="C8" t="str">
            <v>acumulado agosto 2009</v>
          </cell>
          <cell r="E8" t="str">
            <v xml:space="preserve">acumulado agosto 2010 </v>
          </cell>
          <cell r="G8" t="str">
            <v>var. interanual</v>
          </cell>
          <cell r="J8" t="str">
            <v>acumulado agosto 2009</v>
          </cell>
          <cell r="L8" t="str">
            <v xml:space="preserve">acumulado agosto 2010 </v>
          </cell>
          <cell r="N8" t="str">
            <v>var. interanual</v>
          </cell>
        </row>
        <row r="10">
          <cell r="B10" t="str">
            <v>Total Alojados</v>
          </cell>
          <cell r="C10">
            <v>1116098</v>
          </cell>
          <cell r="E10">
            <v>1143927</v>
          </cell>
          <cell r="G10">
            <v>2.4934190366795748E-2</v>
          </cell>
          <cell r="I10" t="str">
            <v>Total Alojados</v>
          </cell>
          <cell r="J10">
            <v>943283</v>
          </cell>
          <cell r="L10">
            <v>956809</v>
          </cell>
          <cell r="N10">
            <v>1.4339281000505681E-2</v>
          </cell>
        </row>
        <row r="12">
          <cell r="B12" t="str">
            <v>Hotelera</v>
          </cell>
          <cell r="C12">
            <v>708393</v>
          </cell>
          <cell r="E12">
            <v>752704</v>
          </cell>
          <cell r="G12">
            <v>6.2551436843672939E-2</v>
          </cell>
          <cell r="I12" t="str">
            <v>Hotelera</v>
          </cell>
          <cell r="J12">
            <v>401702</v>
          </cell>
          <cell r="L12">
            <v>437008</v>
          </cell>
          <cell r="N12">
            <v>8.7891023694181253E-2</v>
          </cell>
        </row>
        <row r="13">
          <cell r="B13" t="str">
            <v>5*</v>
          </cell>
          <cell r="C13">
            <v>96778</v>
          </cell>
          <cell r="E13">
            <v>108595</v>
          </cell>
          <cell r="G13">
            <v>0.12210419723490876</v>
          </cell>
          <cell r="I13" t="str">
            <v>5*</v>
          </cell>
          <cell r="J13">
            <v>47440</v>
          </cell>
          <cell r="L13">
            <v>51385</v>
          </cell>
          <cell r="N13">
            <v>8.3157672849915681E-2</v>
          </cell>
        </row>
        <row r="14">
          <cell r="B14" t="str">
            <v>4*</v>
          </cell>
          <cell r="C14">
            <v>473827</v>
          </cell>
          <cell r="E14">
            <v>515799</v>
          </cell>
          <cell r="G14">
            <v>8.8580853349429223E-2</v>
          </cell>
          <cell r="I14" t="str">
            <v>4*</v>
          </cell>
          <cell r="J14">
            <v>223750</v>
          </cell>
          <cell r="L14">
            <v>252986</v>
          </cell>
          <cell r="N14">
            <v>0.13066368715083798</v>
          </cell>
        </row>
        <row r="15">
          <cell r="B15" t="str">
            <v>3*</v>
          </cell>
          <cell r="C15">
            <v>126727</v>
          </cell>
          <cell r="E15">
            <v>116801</v>
          </cell>
          <cell r="G15">
            <v>-7.8325850055631391E-2</v>
          </cell>
          <cell r="I15" t="str">
            <v>3*</v>
          </cell>
          <cell r="J15">
            <v>121883</v>
          </cell>
          <cell r="L15">
            <v>123391</v>
          </cell>
          <cell r="N15">
            <v>1.2372521188352765E-2</v>
          </cell>
        </row>
        <row r="16">
          <cell r="B16" t="str">
            <v>1* y 2*</v>
          </cell>
          <cell r="C16">
            <v>11061</v>
          </cell>
          <cell r="E16">
            <v>11509</v>
          </cell>
          <cell r="G16">
            <v>4.050266702829762E-2</v>
          </cell>
          <cell r="I16" t="str">
            <v>1* y 2*</v>
          </cell>
          <cell r="J16">
            <v>8629</v>
          </cell>
          <cell r="L16">
            <v>9246</v>
          </cell>
          <cell r="N16">
            <v>7.1503071039517904E-2</v>
          </cell>
        </row>
        <row r="18">
          <cell r="B18" t="str">
            <v>Extrahotelera</v>
          </cell>
          <cell r="C18">
            <v>407705</v>
          </cell>
          <cell r="E18">
            <v>391223</v>
          </cell>
          <cell r="G18">
            <v>-4.04262886155431E-2</v>
          </cell>
          <cell r="I18" t="str">
            <v>Extrahotelera</v>
          </cell>
          <cell r="J18">
            <v>541581</v>
          </cell>
          <cell r="L18">
            <v>519801</v>
          </cell>
          <cell r="N18">
            <v>-4.0215591019625872E-2</v>
          </cell>
        </row>
        <row r="21">
          <cell r="B21" t="str">
            <v>TURISMO ALOJADO EN PUERTO DE LA CRUZ SEGÚN TIPOLOGÍA Y CATEGORÍA DE ESTABLECIMIENTO</v>
          </cell>
          <cell r="I21" t="str">
            <v>TURISMO ALOJADO EN SANTA CRUZ SEGÚN TIPOLOGÍA Y CATEGORÍA DE ESTABLECIMIENTO</v>
          </cell>
        </row>
        <row r="22">
          <cell r="C22" t="str">
            <v>acumulado agosto 2009</v>
          </cell>
          <cell r="E22" t="str">
            <v xml:space="preserve">acumulado agosto 2010 </v>
          </cell>
          <cell r="G22" t="str">
            <v>var. interanual</v>
          </cell>
          <cell r="J22" t="str">
            <v>acumulado agosto 2009</v>
          </cell>
          <cell r="L22" t="str">
            <v xml:space="preserve">acumulado agosto 2010 </v>
          </cell>
          <cell r="N22" t="str">
            <v>var. interanual</v>
          </cell>
        </row>
        <row r="24">
          <cell r="B24" t="str">
            <v>Total Alojados</v>
          </cell>
          <cell r="C24">
            <v>530769</v>
          </cell>
          <cell r="E24">
            <v>487133</v>
          </cell>
          <cell r="G24">
            <v>-8.221278936787943E-2</v>
          </cell>
          <cell r="I24" t="str">
            <v>Total Alojados</v>
          </cell>
          <cell r="J24">
            <v>103365</v>
          </cell>
          <cell r="L24">
            <v>102605</v>
          </cell>
          <cell r="N24">
            <v>-7.3525854979925509E-3</v>
          </cell>
        </row>
        <row r="26">
          <cell r="B26" t="str">
            <v>Hotelera</v>
          </cell>
          <cell r="C26">
            <v>351307</v>
          </cell>
          <cell r="E26">
            <v>335645</v>
          </cell>
          <cell r="G26">
            <v>-4.4582089169871365E-2</v>
          </cell>
          <cell r="I26" t="str">
            <v>Hotelera</v>
          </cell>
          <cell r="J26">
            <v>103365</v>
          </cell>
          <cell r="L26">
            <v>102605</v>
          </cell>
          <cell r="N26">
            <v>-7.3525854979925509E-3</v>
          </cell>
        </row>
        <row r="27">
          <cell r="B27" t="str">
            <v>4* y 5*</v>
          </cell>
          <cell r="C27">
            <v>285476</v>
          </cell>
          <cell r="E27">
            <v>279815</v>
          </cell>
          <cell r="G27">
            <v>-1.9830038251902087E-2</v>
          </cell>
          <cell r="I27" t="str">
            <v>4* y 5*</v>
          </cell>
          <cell r="J27">
            <v>34569</v>
          </cell>
          <cell r="L27">
            <v>34131</v>
          </cell>
          <cell r="N27">
            <v>-1.2670311550811421E-2</v>
          </cell>
        </row>
        <row r="28">
          <cell r="B28" t="str">
            <v>3*</v>
          </cell>
          <cell r="C28">
            <v>59643</v>
          </cell>
          <cell r="E28">
            <v>49292</v>
          </cell>
          <cell r="G28">
            <v>-0.17354928491189242</v>
          </cell>
          <cell r="I28" t="str">
            <v>3*</v>
          </cell>
          <cell r="J28">
            <v>28806</v>
          </cell>
          <cell r="L28">
            <v>30355</v>
          </cell>
          <cell r="N28">
            <v>5.3773519405679371E-2</v>
          </cell>
        </row>
        <row r="29">
          <cell r="B29" t="str">
            <v>1* y 2*</v>
          </cell>
          <cell r="C29">
            <v>6188</v>
          </cell>
          <cell r="E29">
            <v>6538</v>
          </cell>
          <cell r="G29">
            <v>5.6561085972850679E-2</v>
          </cell>
          <cell r="I29" t="str">
            <v>2*</v>
          </cell>
          <cell r="J29">
            <v>32508</v>
          </cell>
          <cell r="L29">
            <v>32766</v>
          </cell>
          <cell r="N29">
            <v>7.9365079365079361E-3</v>
          </cell>
        </row>
        <row r="30">
          <cell r="I30" t="str">
            <v>1*</v>
          </cell>
          <cell r="J30">
            <v>7482</v>
          </cell>
          <cell r="L30">
            <v>5353</v>
          </cell>
          <cell r="N30">
            <v>-0.28454958567228011</v>
          </cell>
        </row>
        <row r="31">
          <cell r="B31" t="str">
            <v>Extrahotelera</v>
          </cell>
          <cell r="C31">
            <v>179462</v>
          </cell>
          <cell r="E31">
            <v>151488</v>
          </cell>
          <cell r="G31">
            <v>-0.15587701017485595</v>
          </cell>
        </row>
        <row r="32">
          <cell r="I32" t="str">
            <v>Extrahotelera</v>
          </cell>
          <cell r="J32">
            <v>0</v>
          </cell>
          <cell r="L32">
            <v>0</v>
          </cell>
          <cell r="N32" t="str">
            <v>-</v>
          </cell>
        </row>
        <row r="38">
          <cell r="C38" t="str">
            <v>acumulado agosto 2009</v>
          </cell>
          <cell r="E38" t="str">
            <v xml:space="preserve">acumulado agosto 2010 </v>
          </cell>
          <cell r="G38" t="str">
            <v>var. interanual</v>
          </cell>
        </row>
        <row r="40">
          <cell r="B40" t="str">
            <v>Total Alojados</v>
          </cell>
          <cell r="C40">
            <v>3196378</v>
          </cell>
          <cell r="E40">
            <v>3231391</v>
          </cell>
          <cell r="G40">
            <v>1.0953961014623426E-2</v>
          </cell>
        </row>
        <row r="42">
          <cell r="B42" t="str">
            <v>Hotelera</v>
          </cell>
          <cell r="C42">
            <v>1876046</v>
          </cell>
          <cell r="E42">
            <v>1961134</v>
          </cell>
          <cell r="G42">
            <v>4.5354964643724127E-2</v>
          </cell>
        </row>
        <row r="43">
          <cell r="B43" t="str">
            <v>5*</v>
          </cell>
          <cell r="C43">
            <v>238772</v>
          </cell>
          <cell r="E43">
            <v>251926</v>
          </cell>
          <cell r="G43">
            <v>5.5090211582597526E-2</v>
          </cell>
        </row>
        <row r="44">
          <cell r="B44" t="str">
            <v>4*</v>
          </cell>
          <cell r="C44">
            <v>1137524</v>
          </cell>
          <cell r="E44">
            <v>1222330</v>
          </cell>
          <cell r="G44">
            <v>7.4553152285138591E-2</v>
          </cell>
        </row>
        <row r="45">
          <cell r="B45" t="str">
            <v>3*</v>
          </cell>
          <cell r="C45">
            <v>409261</v>
          </cell>
          <cell r="E45">
            <v>398950</v>
          </cell>
          <cell r="G45">
            <v>-2.519419148171953E-2</v>
          </cell>
        </row>
        <row r="46">
          <cell r="B46" t="str">
            <v>2*</v>
          </cell>
          <cell r="C46">
            <v>65270</v>
          </cell>
          <cell r="E46">
            <v>65688</v>
          </cell>
          <cell r="G46">
            <v>6.4041673050405645E-3</v>
          </cell>
        </row>
        <row r="47">
          <cell r="B47" t="str">
            <v>1*</v>
          </cell>
          <cell r="C47">
            <v>25219</v>
          </cell>
          <cell r="E47">
            <v>22240</v>
          </cell>
          <cell r="G47">
            <v>-0.11812522304611606</v>
          </cell>
        </row>
        <row r="49">
          <cell r="B49" t="str">
            <v>Extrahotelera</v>
          </cell>
          <cell r="C49">
            <v>1320332</v>
          </cell>
          <cell r="E49">
            <v>1270257</v>
          </cell>
          <cell r="G49">
            <v>-3.7926067080098047E-2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Menú Principal"/>
      <sheetName val="INDICE"/>
      <sheetName val="Hoja9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tabla dinámica municipios"/>
      <sheetName val="Alojados por municipio"/>
      <sheetName val="Gráfica alojados municipio"/>
      <sheetName val="Alojados tipología y categoría"/>
      <sheetName val="Gráfico aloj tipolog y categorí"/>
      <sheetName val="Pernoctaciones munic y tipologí"/>
      <sheetName val="Gráfica pernoct munic tipología"/>
      <sheetName val="pernocta municipio y catego"/>
      <sheetName val="Gráfico pernocta munic y cate"/>
      <sheetName val="IO municipio y Tipología"/>
      <sheetName val="gráfica IO MUNICIPI y tipología"/>
      <sheetName val="IO municipio y catego"/>
      <sheetName val="Gráfico IOa munic y ca "/>
      <sheetName val="EM MUNICIPIO y tipología"/>
      <sheetName val="gráfico EM MUNICIPI y tipología"/>
      <sheetName val="EM municipio y catego"/>
      <sheetName val="Gráfico EM munic y ca "/>
      <sheetName val="tabla dinámica nacionalidad zon"/>
      <sheetName val="Nacionalidad-Zona (datos)"/>
      <sheetName val="evolucion nac zonas"/>
      <sheetName val="Nacionalidad-Zona"/>
      <sheetName val="tabla dinámica oferta alojativa"/>
      <sheetName val="Ofe Aloj Estim zona cat "/>
      <sheetName val="Graf plazas estim zona tipologí"/>
      <sheetName val="Oferta Alojat Estim tipol categ"/>
      <sheetName val="Gráfica plazas estim tipo categ"/>
      <sheetName val="Gráfica distrib plazas est tipo"/>
      <sheetName val="tabla dinámica plazas auto"/>
      <sheetName val="Plazas Autorizadas tipología"/>
      <sheetName val="Gráfic Plazas Autoriz tipología"/>
      <sheetName val="Cuotas Plazas Autorizadas05"/>
      <sheetName val="tabla dinámica plazas cat"/>
      <sheetName val="Distrib Plazas Autor 03_04-05"/>
      <sheetName val="Gráfica Distrib Plazas Autoriza"/>
      <sheetName val="Hoja1"/>
      <sheetName val="actualizac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>
        <row r="24">
          <cell r="B24" t="str">
            <v>Total Alojados</v>
          </cell>
        </row>
        <row r="36">
          <cell r="B36" t="str">
            <v>TURISMO ALOJADO EN TENERIFE SEGÚN TIPOLOGÍA Y CATEGORÍA DE ESTABLECIMIENTO</v>
          </cell>
        </row>
      </sheetData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2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3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4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5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6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7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8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9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0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1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2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3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4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5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6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7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8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9.vml"/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0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1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2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4.v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94.bin"/><Relationship Id="rId4" Type="http://schemas.openxmlformats.org/officeDocument/2006/relationships/comments" Target="../comments2.xml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5.vml"/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9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/>
  </sheetPr>
  <dimension ref="B4:J94"/>
  <sheetViews>
    <sheetView showGridLines="0" tabSelected="1" zoomScaleNormal="100" workbookViewId="0">
      <selection activeCell="A3" sqref="A3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0.25">
      <c r="C5" s="1"/>
      <c r="D5" s="501" t="s">
        <v>0</v>
      </c>
      <c r="E5" s="501"/>
      <c r="F5" s="501"/>
      <c r="G5" s="1"/>
    </row>
    <row r="6" spans="3:7" ht="20.100000000000001" customHeight="1">
      <c r="C6" s="1"/>
      <c r="D6" s="501" t="str">
        <f>actualizaciones!A2</f>
        <v xml:space="preserve">acumulado agosto 2010 </v>
      </c>
      <c r="E6" s="501"/>
      <c r="F6" s="501"/>
      <c r="G6" s="1"/>
    </row>
    <row r="7" spans="3:7" ht="20.100000000000001" customHeight="1">
      <c r="C7" s="1"/>
      <c r="D7" s="3"/>
      <c r="E7" s="3"/>
      <c r="F7" s="3"/>
      <c r="G7" s="1"/>
    </row>
    <row r="8" spans="3:7" ht="20.100000000000001" customHeight="1">
      <c r="C8" s="1"/>
      <c r="D8" s="4"/>
      <c r="E8" s="4"/>
      <c r="F8" s="4"/>
      <c r="G8" s="1"/>
    </row>
    <row r="9" spans="3:7" ht="15" customHeight="1">
      <c r="C9" s="1"/>
      <c r="D9" s="5"/>
      <c r="E9" s="6"/>
      <c r="F9" s="5"/>
      <c r="G9" s="1"/>
    </row>
    <row r="10" spans="3:7" ht="18" customHeight="1">
      <c r="C10" s="1"/>
      <c r="D10" s="5"/>
      <c r="E10" s="7" t="s">
        <v>1</v>
      </c>
      <c r="F10" s="5"/>
      <c r="G10" s="1"/>
    </row>
    <row r="11" spans="3:7" ht="18" customHeight="1" outlineLevel="1">
      <c r="C11" s="1"/>
      <c r="D11" s="5"/>
      <c r="E11" s="8" t="s">
        <v>2</v>
      </c>
      <c r="F11" s="5"/>
      <c r="G11" s="1"/>
    </row>
    <row r="12" spans="3:7" s="11" customFormat="1" ht="18" customHeight="1" outlineLevel="2">
      <c r="C12" s="9"/>
      <c r="D12" s="5"/>
      <c r="E12" s="10" t="s">
        <v>3</v>
      </c>
      <c r="F12" s="5"/>
      <c r="G12" s="9"/>
    </row>
    <row r="13" spans="3:7" s="11" customFormat="1" ht="18" customHeight="1" outlineLevel="2">
      <c r="C13" s="9"/>
      <c r="D13" s="5"/>
      <c r="E13" s="10" t="s">
        <v>4</v>
      </c>
      <c r="F13" s="5"/>
      <c r="G13" s="9"/>
    </row>
    <row r="14" spans="3:7" s="11" customFormat="1" ht="18" customHeight="1" outlineLevel="2">
      <c r="C14" s="9"/>
      <c r="D14" s="5"/>
      <c r="E14" s="10" t="s">
        <v>5</v>
      </c>
      <c r="F14" s="5"/>
      <c r="G14" s="9"/>
    </row>
    <row r="15" spans="3:7" s="11" customFormat="1" ht="18" customHeight="1" outlineLevel="2">
      <c r="C15" s="9"/>
      <c r="D15" s="5"/>
      <c r="E15" s="10" t="s">
        <v>6</v>
      </c>
      <c r="F15" s="5"/>
      <c r="G15" s="9"/>
    </row>
    <row r="16" spans="3:7" s="14" customFormat="1" ht="18" customHeight="1" outlineLevel="1">
      <c r="C16" s="12"/>
      <c r="D16" s="13"/>
      <c r="E16" s="8" t="s">
        <v>7</v>
      </c>
      <c r="F16" s="13"/>
      <c r="G16" s="12"/>
    </row>
    <row r="17" spans="3:7" ht="18" customHeight="1" outlineLevel="2">
      <c r="C17" s="1"/>
      <c r="D17" s="5"/>
      <c r="E17" s="10" t="s">
        <v>3</v>
      </c>
      <c r="F17" s="5"/>
      <c r="G17" s="1"/>
    </row>
    <row r="18" spans="3:7" ht="18" customHeight="1" outlineLevel="2">
      <c r="C18" s="1"/>
      <c r="D18" s="5"/>
      <c r="E18" s="10" t="s">
        <v>4</v>
      </c>
      <c r="F18" s="5"/>
      <c r="G18" s="1"/>
    </row>
    <row r="19" spans="3:7" ht="18" customHeight="1" outlineLevel="2">
      <c r="C19" s="1"/>
      <c r="D19" s="5"/>
      <c r="E19" s="10" t="s">
        <v>8</v>
      </c>
      <c r="F19" s="5"/>
      <c r="G19" s="1"/>
    </row>
    <row r="20" spans="3:7" ht="18" customHeight="1" outlineLevel="2">
      <c r="C20" s="1"/>
      <c r="D20" s="5"/>
      <c r="E20" s="10" t="s">
        <v>9</v>
      </c>
      <c r="F20" s="5"/>
      <c r="G20" s="1"/>
    </row>
    <row r="21" spans="3:7" ht="18" customHeight="1" outlineLevel="2">
      <c r="C21" s="1"/>
      <c r="D21" s="5"/>
      <c r="E21" s="10" t="s">
        <v>10</v>
      </c>
      <c r="F21" s="5"/>
      <c r="G21" s="1"/>
    </row>
    <row r="22" spans="3:7" s="14" customFormat="1" ht="18" customHeight="1" outlineLevel="1">
      <c r="C22" s="12"/>
      <c r="D22" s="13"/>
      <c r="E22" s="8" t="s">
        <v>11</v>
      </c>
      <c r="F22" s="13"/>
      <c r="G22" s="12"/>
    </row>
    <row r="23" spans="3:7" ht="18" customHeight="1" outlineLevel="2">
      <c r="C23" s="1"/>
      <c r="D23" s="5"/>
      <c r="E23" s="10" t="s">
        <v>3</v>
      </c>
      <c r="F23" s="5"/>
      <c r="G23" s="1"/>
    </row>
    <row r="24" spans="3:7" ht="18" customHeight="1" outlineLevel="2">
      <c r="C24" s="1"/>
      <c r="D24" s="5"/>
      <c r="E24" s="10" t="s">
        <v>4</v>
      </c>
      <c r="F24" s="5"/>
      <c r="G24" s="1"/>
    </row>
    <row r="25" spans="3:7" ht="18" customHeight="1" outlineLevel="2">
      <c r="C25" s="1"/>
      <c r="D25" s="5"/>
      <c r="E25" s="10" t="s">
        <v>6</v>
      </c>
      <c r="F25" s="5"/>
      <c r="G25" s="1"/>
    </row>
    <row r="26" spans="3:7" s="14" customFormat="1" ht="18" customHeight="1" outlineLevel="1">
      <c r="C26" s="12"/>
      <c r="D26" s="13"/>
      <c r="E26" s="8" t="s">
        <v>12</v>
      </c>
      <c r="F26" s="13"/>
      <c r="G26" s="12"/>
    </row>
    <row r="27" spans="3:7" ht="18" customHeight="1" outlineLevel="2">
      <c r="C27" s="1"/>
      <c r="D27" s="5"/>
      <c r="E27" s="10" t="s">
        <v>13</v>
      </c>
      <c r="F27" s="5"/>
      <c r="G27" s="1"/>
    </row>
    <row r="28" spans="3:7" ht="18" customHeight="1" outlineLevel="2">
      <c r="C28" s="1"/>
      <c r="D28" s="5"/>
      <c r="E28" s="10" t="s">
        <v>4</v>
      </c>
      <c r="F28" s="5"/>
      <c r="G28" s="1"/>
    </row>
    <row r="29" spans="3:7" ht="18" customHeight="1" outlineLevel="2">
      <c r="C29" s="1"/>
      <c r="D29" s="5"/>
      <c r="E29" s="10" t="s">
        <v>14</v>
      </c>
      <c r="F29" s="5"/>
      <c r="G29" s="1"/>
    </row>
    <row r="30" spans="3:7" ht="18" customHeight="1" outlineLevel="2">
      <c r="C30" s="1"/>
      <c r="D30" s="5"/>
      <c r="E30" s="10" t="s">
        <v>15</v>
      </c>
      <c r="F30" s="5"/>
      <c r="G30" s="1"/>
    </row>
    <row r="31" spans="3:7" ht="18" customHeight="1" outlineLevel="2">
      <c r="C31" s="1"/>
      <c r="D31" s="5"/>
      <c r="E31" s="10" t="s">
        <v>16</v>
      </c>
      <c r="F31" s="5"/>
      <c r="G31" s="1"/>
    </row>
    <row r="32" spans="3:7" ht="18" customHeight="1" outlineLevel="2">
      <c r="C32" s="1"/>
      <c r="D32" s="5"/>
      <c r="E32" s="10" t="s">
        <v>17</v>
      </c>
      <c r="F32" s="5"/>
      <c r="G32" s="1"/>
    </row>
    <row r="33" spans="3:7" ht="18" customHeight="1" outlineLevel="2">
      <c r="C33" s="1"/>
      <c r="D33" s="5"/>
      <c r="E33" s="10" t="s">
        <v>18</v>
      </c>
      <c r="F33" s="5"/>
      <c r="G33" s="1"/>
    </row>
    <row r="34" spans="3:7" ht="18" customHeight="1" outlineLevel="2">
      <c r="C34" s="1"/>
      <c r="D34" s="5"/>
      <c r="E34" s="10" t="s">
        <v>19</v>
      </c>
      <c r="F34" s="5"/>
      <c r="G34" s="1"/>
    </row>
    <row r="35" spans="3:7" ht="18" customHeight="1" outlineLevel="2">
      <c r="C35" s="1"/>
      <c r="D35" s="5"/>
      <c r="E35" s="10" t="s">
        <v>20</v>
      </c>
      <c r="F35" s="5"/>
      <c r="G35" s="1"/>
    </row>
    <row r="36" spans="3:7" s="14" customFormat="1" ht="18" customHeight="1" outlineLevel="1">
      <c r="C36" s="12"/>
      <c r="D36" s="13"/>
      <c r="E36" s="8" t="s">
        <v>21</v>
      </c>
      <c r="F36" s="13"/>
      <c r="G36" s="12"/>
    </row>
    <row r="37" spans="3:7" ht="18" customHeight="1" outlineLevel="1">
      <c r="C37" s="1"/>
      <c r="D37" s="15"/>
      <c r="E37" s="16" t="s">
        <v>22</v>
      </c>
      <c r="F37" s="5"/>
      <c r="G37" s="1"/>
    </row>
    <row r="38" spans="3:7" s="14" customFormat="1" ht="18" customHeight="1">
      <c r="C38" s="12"/>
      <c r="D38" s="13"/>
      <c r="E38" s="7" t="s">
        <v>23</v>
      </c>
      <c r="F38" s="13"/>
      <c r="G38" s="12"/>
    </row>
    <row r="39" spans="3:7" ht="18" customHeight="1" outlineLevel="1">
      <c r="C39" s="1"/>
      <c r="D39" s="15"/>
      <c r="E39" s="16" t="s">
        <v>24</v>
      </c>
      <c r="F39" s="5"/>
      <c r="G39" s="1"/>
    </row>
    <row r="40" spans="3:7" ht="18" customHeight="1" outlineLevel="1">
      <c r="C40" s="1"/>
      <c r="D40" s="15"/>
      <c r="E40" s="16" t="s">
        <v>25</v>
      </c>
      <c r="F40" s="5"/>
      <c r="G40" s="1"/>
    </row>
    <row r="41" spans="3:7" ht="18" customHeight="1" outlineLevel="1">
      <c r="C41" s="1"/>
      <c r="D41" s="15"/>
      <c r="E41" s="16" t="s">
        <v>26</v>
      </c>
      <c r="F41" s="5"/>
      <c r="G41" s="1"/>
    </row>
    <row r="42" spans="3:7" ht="18" customHeight="1" outlineLevel="1">
      <c r="C42" s="1"/>
      <c r="D42" s="15"/>
      <c r="E42" s="16" t="s">
        <v>27</v>
      </c>
      <c r="F42" s="5"/>
      <c r="G42" s="1"/>
    </row>
    <row r="43" spans="3:7" ht="18" customHeight="1" outlineLevel="1">
      <c r="C43" s="1"/>
      <c r="D43" s="15"/>
      <c r="E43" s="16" t="s">
        <v>28</v>
      </c>
      <c r="F43" s="5"/>
      <c r="G43" s="1"/>
    </row>
    <row r="44" spans="3:7" ht="18" customHeight="1" outlineLevel="1">
      <c r="C44" s="1"/>
      <c r="D44" s="15"/>
      <c r="E44" s="16" t="s">
        <v>29</v>
      </c>
      <c r="F44" s="5"/>
      <c r="G44" s="1"/>
    </row>
    <row r="45" spans="3:7" ht="18" customHeight="1" outlineLevel="1">
      <c r="C45" s="1"/>
      <c r="D45" s="15"/>
      <c r="E45" s="16" t="s">
        <v>11</v>
      </c>
      <c r="F45" s="5"/>
      <c r="G45" s="1"/>
    </row>
    <row r="46" spans="3:7" ht="18" customHeight="1">
      <c r="C46" s="1"/>
      <c r="D46" s="15"/>
      <c r="E46" s="7" t="s">
        <v>30</v>
      </c>
      <c r="F46" s="5"/>
      <c r="G46" s="1"/>
    </row>
    <row r="47" spans="3:7" ht="18" customHeight="1" outlineLevel="1">
      <c r="C47" s="1"/>
      <c r="D47" s="15"/>
      <c r="E47" s="16" t="s">
        <v>31</v>
      </c>
      <c r="F47" s="5"/>
      <c r="G47" s="1"/>
    </row>
    <row r="48" spans="3:7" ht="18" customHeight="1" outlineLevel="1">
      <c r="C48" s="1"/>
      <c r="D48" s="15"/>
      <c r="E48" s="16" t="s">
        <v>32</v>
      </c>
      <c r="F48" s="5"/>
      <c r="G48" s="1"/>
    </row>
    <row r="49" spans="3:7" ht="18" customHeight="1" outlineLevel="1">
      <c r="C49" s="1"/>
      <c r="D49" s="15"/>
      <c r="E49" s="16" t="s">
        <v>26</v>
      </c>
      <c r="F49" s="5"/>
      <c r="G49" s="1"/>
    </row>
    <row r="50" spans="3:7" ht="18" customHeight="1" outlineLevel="1">
      <c r="C50" s="1"/>
      <c r="D50" s="15"/>
      <c r="E50" s="16" t="s">
        <v>27</v>
      </c>
      <c r="F50" s="5"/>
      <c r="G50" s="1"/>
    </row>
    <row r="51" spans="3:7" ht="18" customHeight="1" outlineLevel="1">
      <c r="C51" s="1"/>
      <c r="D51" s="15"/>
      <c r="E51" s="16" t="s">
        <v>33</v>
      </c>
      <c r="F51" s="5"/>
      <c r="G51" s="1"/>
    </row>
    <row r="52" spans="3:7" ht="18" customHeight="1" outlineLevel="1">
      <c r="C52" s="1"/>
      <c r="D52" s="15"/>
      <c r="E52" s="16" t="s">
        <v>29</v>
      </c>
      <c r="F52" s="5"/>
      <c r="G52" s="1"/>
    </row>
    <row r="53" spans="3:7" ht="18" customHeight="1" outlineLevel="1">
      <c r="C53" s="1"/>
      <c r="D53" s="15"/>
      <c r="E53" s="16" t="s">
        <v>34</v>
      </c>
      <c r="F53" s="5"/>
      <c r="G53" s="1"/>
    </row>
    <row r="54" spans="3:7" ht="18" customHeight="1" outlineLevel="1">
      <c r="C54" s="1"/>
      <c r="D54" s="15"/>
      <c r="E54" s="16" t="s">
        <v>35</v>
      </c>
      <c r="F54" s="5"/>
      <c r="G54" s="1"/>
    </row>
    <row r="55" spans="3:7" ht="18" customHeight="1">
      <c r="C55" s="1"/>
      <c r="D55" s="15"/>
      <c r="E55" s="7" t="s">
        <v>36</v>
      </c>
      <c r="F55" s="5"/>
      <c r="G55" s="1"/>
    </row>
    <row r="56" spans="3:7" ht="18" customHeight="1" outlineLevel="1">
      <c r="C56" s="1"/>
      <c r="D56" s="15"/>
      <c r="E56" s="16" t="s">
        <v>37</v>
      </c>
      <c r="F56" s="5"/>
      <c r="G56" s="1"/>
    </row>
    <row r="57" spans="3:7" ht="18" customHeight="1" outlineLevel="1">
      <c r="C57" s="1"/>
      <c r="D57" s="15"/>
      <c r="E57" s="16" t="s">
        <v>32</v>
      </c>
      <c r="F57" s="5"/>
      <c r="G57" s="1"/>
    </row>
    <row r="58" spans="3:7" ht="18" customHeight="1" outlineLevel="1">
      <c r="C58" s="1"/>
      <c r="D58" s="15"/>
      <c r="E58" s="16" t="s">
        <v>38</v>
      </c>
      <c r="F58" s="5"/>
      <c r="G58" s="1"/>
    </row>
    <row r="59" spans="3:7" ht="18" customHeight="1" outlineLevel="1">
      <c r="C59" s="1"/>
      <c r="D59" s="15"/>
      <c r="E59" s="16" t="s">
        <v>27</v>
      </c>
      <c r="F59" s="5"/>
      <c r="G59" s="1"/>
    </row>
    <row r="60" spans="3:7" ht="18" customHeight="1" outlineLevel="1">
      <c r="C60" s="1"/>
      <c r="D60" s="15"/>
      <c r="E60" s="16" t="s">
        <v>39</v>
      </c>
      <c r="F60" s="5"/>
      <c r="G60" s="1"/>
    </row>
    <row r="61" spans="3:7" ht="18" customHeight="1" outlineLevel="1">
      <c r="C61" s="1"/>
      <c r="D61" s="15"/>
      <c r="E61" s="16" t="s">
        <v>29</v>
      </c>
      <c r="F61" s="5"/>
      <c r="G61" s="1"/>
    </row>
    <row r="62" spans="3:7" ht="18" customHeight="1" outlineLevel="1">
      <c r="C62" s="1"/>
      <c r="D62" s="15"/>
      <c r="E62" s="16" t="s">
        <v>34</v>
      </c>
      <c r="F62" s="5"/>
      <c r="G62" s="1"/>
    </row>
    <row r="63" spans="3:7" ht="18" customHeight="1" outlineLevel="1">
      <c r="C63" s="1"/>
      <c r="D63" s="15"/>
      <c r="E63" s="16" t="s">
        <v>35</v>
      </c>
      <c r="F63" s="5"/>
      <c r="G63" s="1"/>
    </row>
    <row r="64" spans="3:7" ht="18" customHeight="1">
      <c r="C64" s="1"/>
      <c r="D64" s="15"/>
      <c r="E64" s="7" t="s">
        <v>40</v>
      </c>
      <c r="F64" s="15"/>
      <c r="G64" s="1"/>
    </row>
    <row r="65" spans="3:10" ht="18" customHeight="1" outlineLevel="1">
      <c r="C65" s="1"/>
      <c r="D65" s="15"/>
      <c r="E65" s="16" t="s">
        <v>41</v>
      </c>
      <c r="F65" s="15"/>
      <c r="G65" s="1"/>
    </row>
    <row r="66" spans="3:10" ht="18" customHeight="1" outlineLevel="1">
      <c r="C66" s="1"/>
      <c r="D66" s="15"/>
      <c r="E66" s="16" t="s">
        <v>42</v>
      </c>
      <c r="F66" s="15"/>
      <c r="G66" s="1"/>
    </row>
    <row r="67" spans="3:10" ht="18" customHeight="1" outlineLevel="1">
      <c r="C67" s="1"/>
      <c r="D67" s="15"/>
      <c r="E67" s="16" t="s">
        <v>43</v>
      </c>
      <c r="F67" s="15"/>
      <c r="G67" s="1"/>
    </row>
    <row r="68" spans="3:10" ht="18" customHeight="1" outlineLevel="1">
      <c r="C68" s="1"/>
      <c r="D68" s="15"/>
      <c r="E68" s="16" t="s">
        <v>44</v>
      </c>
      <c r="F68" s="15"/>
      <c r="G68" s="1"/>
    </row>
    <row r="69" spans="3:10" ht="18" customHeight="1" outlineLevel="1">
      <c r="C69" s="1"/>
      <c r="D69" s="15"/>
      <c r="E69" s="16" t="s">
        <v>45</v>
      </c>
      <c r="F69" s="15"/>
      <c r="G69" s="1"/>
    </row>
    <row r="70" spans="3:10" ht="18" customHeight="1" outlineLevel="1">
      <c r="C70" s="1"/>
      <c r="D70" s="15"/>
      <c r="E70" s="16" t="s">
        <v>46</v>
      </c>
      <c r="F70" s="15"/>
      <c r="G70" s="1"/>
    </row>
    <row r="71" spans="3:10" ht="18" customHeight="1" outlineLevel="1">
      <c r="C71" s="1"/>
      <c r="D71" s="15"/>
      <c r="E71" s="16" t="s">
        <v>47</v>
      </c>
      <c r="F71" s="15"/>
      <c r="G71" s="1"/>
    </row>
    <row r="72" spans="3:10" ht="18" customHeight="1" outlineLevel="1">
      <c r="C72" s="1"/>
      <c r="D72" s="15"/>
      <c r="E72" s="16" t="s">
        <v>48</v>
      </c>
      <c r="F72" s="15"/>
      <c r="G72" s="1"/>
    </row>
    <row r="73" spans="3:10" ht="18" customHeight="1" outlineLevel="1">
      <c r="C73" s="1"/>
      <c r="D73" s="15"/>
      <c r="E73" s="16" t="s">
        <v>49</v>
      </c>
      <c r="F73" s="15"/>
      <c r="G73" s="1"/>
    </row>
    <row r="74" spans="3:10" ht="18" customHeight="1" outlineLevel="1">
      <c r="C74" s="1"/>
      <c r="D74" s="15"/>
      <c r="E74" s="16" t="s">
        <v>50</v>
      </c>
      <c r="F74" s="15"/>
      <c r="G74" s="1"/>
    </row>
    <row r="75" spans="3:10" ht="18" customHeight="1" outlineLevel="1">
      <c r="C75" s="1"/>
      <c r="D75" s="15"/>
      <c r="E75" s="16" t="s">
        <v>51</v>
      </c>
      <c r="F75" s="15"/>
      <c r="G75" s="1"/>
    </row>
    <row r="76" spans="3:10" ht="18" customHeight="1">
      <c r="C76" s="1"/>
      <c r="D76" s="15"/>
      <c r="E76" s="7" t="s">
        <v>52</v>
      </c>
      <c r="F76" s="15"/>
      <c r="G76" s="1"/>
      <c r="J76" s="17"/>
    </row>
    <row r="77" spans="3:10" ht="18" customHeight="1" outlineLevel="1">
      <c r="C77" s="1"/>
      <c r="D77" s="15"/>
      <c r="E77" s="16" t="s">
        <v>53</v>
      </c>
      <c r="F77" s="15"/>
      <c r="G77" s="1"/>
      <c r="J77" s="17"/>
    </row>
    <row r="78" spans="3:10" ht="18" customHeight="1" outlineLevel="1">
      <c r="C78" s="1"/>
      <c r="D78" s="15"/>
      <c r="E78" s="16" t="s">
        <v>54</v>
      </c>
      <c r="F78" s="15"/>
      <c r="G78" s="1"/>
      <c r="J78" s="17"/>
    </row>
    <row r="79" spans="3:10" ht="18" customHeight="1">
      <c r="C79" s="1"/>
      <c r="D79" s="15"/>
      <c r="E79" s="7" t="s">
        <v>55</v>
      </c>
      <c r="F79" s="15"/>
      <c r="G79" s="1"/>
      <c r="I79" s="17"/>
    </row>
    <row r="80" spans="3:10" ht="18" customHeight="1" outlineLevel="1">
      <c r="C80" s="1"/>
      <c r="D80" s="15"/>
      <c r="E80" s="16" t="s">
        <v>56</v>
      </c>
      <c r="F80" s="15"/>
      <c r="G80" s="1"/>
      <c r="I80" s="17"/>
    </row>
    <row r="81" spans="2:9" ht="18" customHeight="1" outlineLevel="1">
      <c r="C81" s="1"/>
      <c r="D81" s="15"/>
      <c r="E81" s="16" t="s">
        <v>57</v>
      </c>
      <c r="F81" s="15"/>
      <c r="G81" s="1"/>
      <c r="I81" s="17"/>
    </row>
    <row r="82" spans="2:9" ht="18" customHeight="1" outlineLevel="1">
      <c r="C82" s="1"/>
      <c r="D82" s="15"/>
      <c r="E82" s="16" t="s">
        <v>58</v>
      </c>
      <c r="F82" s="15"/>
      <c r="G82" s="1"/>
      <c r="I82" s="17"/>
    </row>
    <row r="83" spans="2:9" ht="18">
      <c r="C83" s="1"/>
      <c r="D83" s="15"/>
      <c r="E83" s="18"/>
      <c r="F83" s="15"/>
      <c r="G83" s="1"/>
    </row>
    <row r="84" spans="2:9">
      <c r="C84" s="1"/>
      <c r="D84" s="15"/>
      <c r="E84" s="15"/>
      <c r="F84" s="15"/>
      <c r="G84" s="1"/>
    </row>
    <row r="85" spans="2:9">
      <c r="C85" s="1"/>
      <c r="D85" s="1"/>
      <c r="E85" s="1"/>
      <c r="F85" s="1"/>
      <c r="G85" s="1"/>
    </row>
    <row r="88" spans="2:9">
      <c r="C88" s="502" t="s">
        <v>59</v>
      </c>
      <c r="D88" s="502"/>
      <c r="E88" s="502"/>
      <c r="F88" s="502"/>
      <c r="G88" s="502"/>
      <c r="H88" s="17"/>
    </row>
    <row r="92" spans="2:9">
      <c r="E92" s="17"/>
    </row>
    <row r="94" spans="2:9" ht="14.25">
      <c r="B94" s="19"/>
    </row>
  </sheetData>
  <mergeCells count="3">
    <mergeCell ref="D5:F5"/>
    <mergeCell ref="D6:F6"/>
    <mergeCell ref="C88:G88"/>
  </mergeCells>
  <hyperlinks>
    <hyperlink ref="E36" location="'Alojados evol mensual'!A1" tooltip="Evolución mensual " display="Evolución mensual "/>
    <hyperlink ref="E37" location="'tablas turistas por Temporada'!A1" tooltip="Temporada" display="Temporada"/>
    <hyperlink ref="E13" location="'var evolu x tipolo'!A1" tooltip="Variación interanual" display="Variación interanual"/>
    <hyperlink ref="E12" location="'tab. Turistas alojados tip'!A1" tooltip="Evolución anual" display="Evolución anual"/>
    <hyperlink ref="E14" location="'Alojados tipología'!A1" tooltip="Tipología de establecimiento" display="Tipología de establecimiento"/>
    <hyperlink ref="E15" location="'tab.Evolución mensual tipología'!A1" tooltip="Evolución mensual " display="Evolución mensual "/>
    <hyperlink ref="E18" location="'variación x zonas tipo '!A1" tooltip="Variación interanual" display="Variación interanual"/>
    <hyperlink ref="E17" location="'Tablas turistas zona y tip.'!A1" tooltip="Evolución anual" display="Evolución anual"/>
    <hyperlink ref="E20" location="'tablas Zonas mensual '!A1" tooltip="Evolución mensual " display="Evolución mensual "/>
    <hyperlink ref="E19" location="'Alojados zona tipología'!A1" tooltip="Zonas y tipología de establecimiento" display="Zonas y tipología de establecimiento"/>
    <hyperlink ref="E21" location="'Tablas Evo. mens. zonas y TIPO'!A1" tooltip="Evolución mensual por zonas tipología" display="Evolución mensual por zonas tipología"/>
    <hyperlink ref="E24" location="'VARIACIÓN EVOL POR CATEGORIA'!A1" tooltip="Variación interanual" display="Variación interanual"/>
    <hyperlink ref="E23" location="'tablas turistas por categorías '!A1" tooltip="Evolución anual" display="Evolución anual"/>
    <hyperlink ref="E25" location="'tab,Evolución mensual categoría'!A1" tooltip="Evolución mensual " display="Evolución mensual "/>
    <hyperlink ref="E28" location="'Nacionalidades  evolución mensu'!A1" tooltip="Variación interanual" display="Variación interanual"/>
    <hyperlink ref="E27" location="'Nacionalidades  evolución mensu'!A1" tooltip="Evolución anual" display="Alojados por nacionalidad"/>
    <hyperlink ref="E29" location="'Nacionalidad-evolución cuota'!A1" tooltip="Cuota sobre el total de alojados" display="Cuota sobre el total de alojados"/>
    <hyperlink ref="E30" location="'Nacionalidades '!A1" tooltip="Turistas alojados por nacionalidad" display="Turistas alojados por nacionalidad"/>
    <hyperlink ref="E34" location="'Nacionalidad-Alojamiento(datos)'!A1" tooltip="Alojados por categoría y tipología de establecimiento" display="Alojados por categoría y tipología de establecimiento"/>
    <hyperlink ref="E35" location="'Nacionalidad-Alojamiento'!A1" tooltip="Distribución por nacionalidad según categoría y tipología de establecimiento" display="Distribución por nacionalidad según categoría y tipología de establecimiento"/>
    <hyperlink ref="E32" location="'Distribución Nacionalidades'!A1" tooltip="Distribución por nacionalidad" display="Distribución por nacionalidad"/>
    <hyperlink ref="E31" location="'graficas evol mensual merc'!A1" tooltip="Distribución por nacionalidad" display="Evolución mensual de cada emisor"/>
    <hyperlink ref="E33" location="'Nacionalidad-Alojamiento(datos)'!A1" tooltip="Distribución por nacionalidad" display="Distribución por nacionalidad"/>
    <hyperlink ref="E42" location="'tablas pernocta cat ev anual'!A1" tooltip="Tipología y categoría de establecimiento" display="Tipología y categoría de los establecimientos"/>
    <hyperlink ref="E39" location="'Pernoctacion mensual'!A1" tooltip="Evolución mensual" display="Evolución mensual"/>
    <hyperlink ref="E41" location="'evoución PERNOCTA zona'!A1" tooltip="Variación interanual por zona turística y tipología de establecimiento" display="Variación interanual por zona turística y tipología de establecimiento"/>
    <hyperlink ref="E43" location="'evolución pernocta cat ev anual'!A1" tooltip="Variación interanual por  tipología y categoría de establecimiento" display="Variación interanual por  tipología y categoría de establecimiento"/>
    <hyperlink ref="E40" location="'Tablas PERNOCTA zona'!A1" tooltip="Evolución anual por zona turística y tipología de establecimiento" display="Evolución anual por zona turística y tipología de establecimiento"/>
    <hyperlink ref="E44" location="'Pernoctaciones tipología'!A1" tooltip="Tipología de establecimiento" display="Tipología de establecimiento"/>
    <hyperlink ref="E45" location="'Pernoctaciones  tipolog y categ'!A1" tooltip="Tipología y categoría de establecimiento" display="Tipología y categoría de establecimiento"/>
    <hyperlink ref="E48" location="'Tablas evol IO zona'!A1" tooltip="Zonas y tipología de establecimiento" display="Evolución anual por zona turística y tipología de establecimiento"/>
    <hyperlink ref="E50" location="'tablas evol IO CAT '!A1" tooltip="Tipología y categoría de establecimiento" display="Evolución anual por tipología y categoría de los establecimientos"/>
    <hyperlink ref="E47" location="'IO evolución mensual'!A1" tooltip="Evolución mensual IO" display="Evolución mensual"/>
    <hyperlink ref="E49" location="'evolución IO zona'!A1" tooltip="Variación interanual por zona turística y tipología de establecimiento" display="Variación interanual por zona turística y tipología de establecimiento"/>
    <hyperlink ref="E51" location="'evolución IO CAT '!A1" tooltip="Variación interanual por tipología y categoría de los establecimientos" display="Variación interanual por tipología y categoría de los establecimientos"/>
    <hyperlink ref="E52" location="'IO Tipología'!A1" tooltip="Tipología de establecimiento" display="Tipología de establecimiento"/>
    <hyperlink ref="E53" location="'IO zona y Tipología '!A1" tooltip="Zonas y tipología de establecimiento" display="Zona turística y tipología de establecimiento"/>
    <hyperlink ref="E54" location="'IO tipología y categoría'!A1" tooltip="Tipología y categoría de establecimiento" display="Tipología y categoría de establecimiento"/>
    <hyperlink ref="E57" location="'Tablas evol EM zona'!A1" tooltip="Zonas y tipología de establecimiento" display="Evolución anual por zona turística y tipología de establecimiento"/>
    <hyperlink ref="E59" location="'tablas evol EM CAT'!A1" tooltip="Tipología y categoría de establecimiento" display="Evolución anual por tipología y categoría de los establecimientos"/>
    <hyperlink ref="E56" location="'EM evolución mensual'!A1" tooltip="Evolución mensual EM" display="Evolución mensual"/>
    <hyperlink ref="E58" location="'evolución EM zona'!A1" tooltip="Variación interanual por zona turística y tipología de establecimiento" display="Variación interanual por zona turística y tipología de establecimiento"/>
    <hyperlink ref="E60" location="'evolución EM CAT'!A1" tooltip="Variación interanual por tipología y categoría de los establecimientos" display="Variación interanual por tipología y categoría de los establecimientos"/>
    <hyperlink ref="E61" location="'EM Tipología'!A1" tooltip="Tipología de establecimiento" display="Tipología de establecimiento"/>
    <hyperlink ref="E62" location="'EM zonas y tipología '!A1" tooltip="Zonas y tipología de establecimiento" display="Zona turística y tipología de establecimiento"/>
    <hyperlink ref="E63" location="'EM tipología y categoría'!A1" tooltip="Tipología y categoría de establecimiento" display="Tipología y categoría de establecimiento"/>
    <hyperlink ref="E65" location="'Alojados por municipio'!A1" tooltip="Alojados por municipio y tipología" display="Alojados por municipio y tipología"/>
    <hyperlink ref="E68" location="'pernocta municipio y catego'!A1" tooltip="Pernoctaciones por municipio y categoría" display="Pernoctaciones por municipio y categoría"/>
    <hyperlink ref="E67" location="'Pernoctaciones munic y tipologí'!A1" tooltip="Pernoctaciones por municipio y tipología" display="Pernoctaciones por municipio y tipología"/>
    <hyperlink ref="E66" location="'Alojados tipología y categoría'!A1" tooltip="Alojados por municipio y categoría" display="Alojados por municipio y categoría"/>
    <hyperlink ref="E69" location="'IO municipio y Tipología'!A1" tooltip="Indices de ocupación por municipio y tipología" display="Indices de ocupación por municipio y tipología"/>
    <hyperlink ref="E70" location="'IO municipio y catego'!A1" tooltip="Indices de ocupación por municipio y categoría" display="Indices de ocupación por municipio y categoría"/>
    <hyperlink ref="E71" location="'EM MUNICIPIO y tipología'!A1" tooltip="Estancia media por municipio y tipología" display="Estancia media por municipio y tipología"/>
    <hyperlink ref="E72" location="'EM municipio y catego'!A1" tooltip="Estancia media por municipio y categoría" display="Estancia media por municipio y categoría"/>
    <hyperlink ref="E73" location="'Nacionalidad-Zona (datos)'!A1" tooltip="Alojados por nacionalidad y municipio" display="Alojados por nacionalidad y municipio"/>
    <hyperlink ref="E74" location="'evolucion nac zonas'!A1" tooltip="Evolución de turistas alojados por nacionalidad y municipio" display="Evolución de turistas alojados por nacionalidad y municipio"/>
    <hyperlink ref="E75" location="'Nacionalidad-Zona'!A1" tooltip="Distribución por nacionalidad según municipio" display="Distribución por nacionalidad según municipio"/>
    <hyperlink ref="E77" location="'Ofe Aloj Estim zona cat '!A1" tooltip="Zonas y tipología de establecimiento" display="Zona turística y tipología de establecimiento"/>
    <hyperlink ref="E78" location="'Oferta Alojat Estim tipol categ'!A1" tooltip="Tipología y categoría de establecimiento" display="Tipología y categoría de establecimiento"/>
    <hyperlink ref="E80" location="'Plazas Autorizadas tipología'!A1" tooltip="Tipología del establecimiento - municipios" display="Tipología de establecimiento - municipios"/>
    <hyperlink ref="E81" location="'Cuotas Plazas Autorizadas05'!A1" tooltip="Distribución por tipología de establecimiento - municipios " display="Distribución por tipología de establecimiento - municipios "/>
    <hyperlink ref="E82" location="'Distrib Plazas Autor 03_04-05'!A1" tooltip="Distribución según tipología alojativa" display="Distribución según tipología y categor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fitToHeight="3" orientation="landscape" r:id="rId1"/>
  <headerFooter scaleWithDoc="0" alignWithMargins="0">
    <oddHeader>&amp;RTurismo en Cifras (acumulado agosto 2010)</oddHeader>
    <oddFooter>&amp;CTurismo de Tenerife&amp;R&amp;P</oddFooter>
  </headerFooter>
  <rowBreaks count="2" manualBreakCount="2">
    <brk id="37" min="2" max="6" man="1"/>
    <brk id="63" min="2" max="6" man="1"/>
  </row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C2:Q68"/>
  <sheetViews>
    <sheetView showGridLines="0" showRowColHeaders="0" zoomScaleNormal="100" workbookViewId="0">
      <selection activeCell="A3" sqref="A3"/>
    </sheetView>
  </sheetViews>
  <sheetFormatPr baseColWidth="10" defaultRowHeight="15" outlineLevelRow="1"/>
  <cols>
    <col min="1" max="1" width="14.7109375" style="91" customWidth="1"/>
    <col min="2" max="3" width="11.42578125" style="91"/>
    <col min="4" max="12" width="13.85546875" style="91" customWidth="1"/>
    <col min="13" max="16384" width="11.42578125" style="91"/>
  </cols>
  <sheetData>
    <row r="2" spans="3:17" ht="44.25" customHeight="1"/>
    <row r="3" spans="3:17" ht="27" customHeight="1">
      <c r="C3" s="527" t="s">
        <v>120</v>
      </c>
      <c r="D3" s="527"/>
      <c r="E3" s="527"/>
      <c r="F3" s="527"/>
      <c r="G3" s="527"/>
      <c r="H3" s="527"/>
      <c r="I3" s="527"/>
      <c r="J3" s="527"/>
      <c r="K3" s="527"/>
      <c r="L3" s="527"/>
    </row>
    <row r="4" spans="3:17" s="92" customFormat="1" ht="24.75" customHeight="1">
      <c r="C4" s="528"/>
      <c r="D4" s="530" t="s">
        <v>118</v>
      </c>
      <c r="E4" s="531"/>
      <c r="F4" s="531"/>
      <c r="G4" s="530" t="s">
        <v>121</v>
      </c>
      <c r="H4" s="531"/>
      <c r="I4" s="531"/>
      <c r="J4" s="530" t="s">
        <v>122</v>
      </c>
      <c r="K4" s="531"/>
      <c r="L4" s="531"/>
    </row>
    <row r="5" spans="3:17" s="92" customFormat="1" ht="30">
      <c r="C5" s="529"/>
      <c r="D5" s="93" t="s">
        <v>123</v>
      </c>
      <c r="E5" s="93" t="s">
        <v>124</v>
      </c>
      <c r="F5" s="93" t="s">
        <v>103</v>
      </c>
      <c r="G5" s="93" t="s">
        <v>123</v>
      </c>
      <c r="H5" s="93" t="s">
        <v>124</v>
      </c>
      <c r="I5" s="93" t="s">
        <v>103</v>
      </c>
      <c r="J5" s="93" t="s">
        <v>125</v>
      </c>
      <c r="K5" s="93" t="s">
        <v>124</v>
      </c>
      <c r="L5" s="93" t="s">
        <v>71</v>
      </c>
    </row>
    <row r="6" spans="3:17">
      <c r="C6" s="41" t="s">
        <v>76</v>
      </c>
      <c r="D6" s="94">
        <v>108581</v>
      </c>
      <c r="E6" s="94">
        <v>56663</v>
      </c>
      <c r="F6" s="94">
        <v>165244</v>
      </c>
      <c r="G6" s="94">
        <v>215663</v>
      </c>
      <c r="H6" s="94">
        <v>157789</v>
      </c>
      <c r="I6" s="94">
        <v>373452</v>
      </c>
      <c r="J6" s="94">
        <v>283306</v>
      </c>
      <c r="K6" s="94">
        <v>181892</v>
      </c>
      <c r="L6" s="94">
        <v>465198</v>
      </c>
    </row>
    <row r="7" spans="3:17">
      <c r="C7" s="41" t="s">
        <v>77</v>
      </c>
      <c r="D7" s="94">
        <v>104585</v>
      </c>
      <c r="E7" s="94">
        <v>58786</v>
      </c>
      <c r="F7" s="94">
        <v>163371</v>
      </c>
      <c r="G7" s="94">
        <v>205258</v>
      </c>
      <c r="H7" s="94">
        <v>164062</v>
      </c>
      <c r="I7" s="94">
        <v>369320</v>
      </c>
      <c r="J7" s="94">
        <v>265054</v>
      </c>
      <c r="K7" s="94">
        <v>186205</v>
      </c>
      <c r="L7" s="94">
        <v>451259</v>
      </c>
    </row>
    <row r="8" spans="3:17">
      <c r="C8" s="41" t="s">
        <v>78</v>
      </c>
      <c r="D8" s="94">
        <v>86210</v>
      </c>
      <c r="E8" s="94">
        <v>42687</v>
      </c>
      <c r="F8" s="94">
        <v>128897</v>
      </c>
      <c r="G8" s="94">
        <v>167745</v>
      </c>
      <c r="H8" s="94">
        <v>119707</v>
      </c>
      <c r="I8" s="94">
        <v>287452</v>
      </c>
      <c r="J8" s="94">
        <v>230853</v>
      </c>
      <c r="K8" s="94">
        <v>144090</v>
      </c>
      <c r="L8" s="94">
        <v>374943</v>
      </c>
    </row>
    <row r="9" spans="3:17">
      <c r="C9" s="41" t="s">
        <v>79</v>
      </c>
      <c r="D9" s="94">
        <v>92640</v>
      </c>
      <c r="E9" s="94">
        <v>39879</v>
      </c>
      <c r="F9" s="94">
        <v>132519</v>
      </c>
      <c r="G9" s="94">
        <v>173954</v>
      </c>
      <c r="H9" s="94">
        <v>108089</v>
      </c>
      <c r="I9" s="94">
        <v>282043</v>
      </c>
      <c r="J9" s="94">
        <v>233329</v>
      </c>
      <c r="K9" s="94">
        <v>127968</v>
      </c>
      <c r="L9" s="94">
        <v>361297</v>
      </c>
    </row>
    <row r="10" spans="3:17">
      <c r="C10" s="41" t="s">
        <v>80</v>
      </c>
      <c r="D10" s="94">
        <v>102877</v>
      </c>
      <c r="E10" s="94">
        <v>53734</v>
      </c>
      <c r="F10" s="94">
        <v>156611</v>
      </c>
      <c r="G10" s="94">
        <v>197793</v>
      </c>
      <c r="H10" s="94">
        <v>142450</v>
      </c>
      <c r="I10" s="94">
        <v>340243</v>
      </c>
      <c r="J10" s="94">
        <v>258952</v>
      </c>
      <c r="K10" s="94">
        <v>163597</v>
      </c>
      <c r="L10" s="94">
        <v>422549</v>
      </c>
    </row>
    <row r="11" spans="3:17">
      <c r="C11" s="41" t="s">
        <v>81</v>
      </c>
      <c r="D11" s="94">
        <v>90580</v>
      </c>
      <c r="E11" s="94">
        <v>49749</v>
      </c>
      <c r="F11" s="94">
        <v>140329</v>
      </c>
      <c r="G11" s="94">
        <v>177083</v>
      </c>
      <c r="H11" s="94">
        <v>142182</v>
      </c>
      <c r="I11" s="94">
        <v>319265</v>
      </c>
      <c r="J11" s="94">
        <v>239927</v>
      </c>
      <c r="K11" s="94">
        <v>164434</v>
      </c>
      <c r="L11" s="94">
        <v>404361</v>
      </c>
    </row>
    <row r="12" spans="3:17">
      <c r="C12" s="41" t="s">
        <v>82</v>
      </c>
      <c r="D12" s="94">
        <v>82016</v>
      </c>
      <c r="E12" s="94">
        <v>43403</v>
      </c>
      <c r="F12" s="94">
        <v>125419</v>
      </c>
      <c r="G12" s="94">
        <v>160394</v>
      </c>
      <c r="H12" s="94">
        <v>127076</v>
      </c>
      <c r="I12" s="94">
        <v>287470</v>
      </c>
      <c r="J12" s="94">
        <v>223216</v>
      </c>
      <c r="K12" s="94">
        <v>146331</v>
      </c>
      <c r="L12" s="94">
        <v>369547</v>
      </c>
    </row>
    <row r="13" spans="3:17">
      <c r="C13" s="41" t="s">
        <v>83</v>
      </c>
      <c r="D13" s="94">
        <v>85215</v>
      </c>
      <c r="E13" s="94">
        <v>46322</v>
      </c>
      <c r="F13" s="94">
        <v>131537</v>
      </c>
      <c r="G13" s="94">
        <v>166831</v>
      </c>
      <c r="H13" s="94">
        <v>134526</v>
      </c>
      <c r="I13" s="94">
        <v>301357</v>
      </c>
      <c r="J13" s="94">
        <v>226497</v>
      </c>
      <c r="K13" s="94">
        <v>155740</v>
      </c>
      <c r="L13" s="94">
        <v>382237</v>
      </c>
    </row>
    <row r="14" spans="3:17" ht="30" customHeight="1">
      <c r="C14" s="95" t="str">
        <f>actualizaciones!A2</f>
        <v xml:space="preserve">acumulado agosto 2010 </v>
      </c>
      <c r="D14" s="96">
        <v>752704</v>
      </c>
      <c r="E14" s="96">
        <v>391223</v>
      </c>
      <c r="F14" s="96">
        <v>1143927</v>
      </c>
      <c r="G14" s="96">
        <v>1636934</v>
      </c>
      <c r="H14" s="96">
        <v>1216671</v>
      </c>
      <c r="I14" s="96">
        <v>2853605</v>
      </c>
      <c r="J14" s="96">
        <v>2188953</v>
      </c>
      <c r="K14" s="96">
        <v>1409621</v>
      </c>
      <c r="L14" s="96">
        <v>3598574</v>
      </c>
      <c r="O14" s="97"/>
      <c r="P14" s="97"/>
      <c r="Q14" s="97"/>
    </row>
    <row r="15" spans="3:17" hidden="1" outlineLevel="1">
      <c r="C15" s="41" t="s">
        <v>72</v>
      </c>
      <c r="D15" s="94">
        <v>85070</v>
      </c>
      <c r="E15" s="94">
        <v>47003</v>
      </c>
      <c r="F15" s="94">
        <v>132073</v>
      </c>
      <c r="G15" s="94">
        <v>163523</v>
      </c>
      <c r="H15" s="94">
        <v>130042</v>
      </c>
      <c r="I15" s="94">
        <v>293565</v>
      </c>
      <c r="J15" s="94">
        <v>226348</v>
      </c>
      <c r="K15" s="94">
        <v>154169</v>
      </c>
      <c r="L15" s="94">
        <v>380517</v>
      </c>
    </row>
    <row r="16" spans="3:17" hidden="1" outlineLevel="1">
      <c r="C16" s="41" t="s">
        <v>73</v>
      </c>
      <c r="D16" s="94">
        <v>85501</v>
      </c>
      <c r="E16" s="94">
        <v>45406</v>
      </c>
      <c r="F16" s="94">
        <v>130907</v>
      </c>
      <c r="G16" s="94">
        <v>162065</v>
      </c>
      <c r="H16" s="94">
        <v>125188</v>
      </c>
      <c r="I16" s="94">
        <v>287253</v>
      </c>
      <c r="J16" s="94">
        <v>225248</v>
      </c>
      <c r="K16" s="94">
        <v>146554</v>
      </c>
      <c r="L16" s="94">
        <v>371802</v>
      </c>
    </row>
    <row r="17" spans="3:12" hidden="1" outlineLevel="1">
      <c r="C17" s="41" t="s">
        <v>74</v>
      </c>
      <c r="D17" s="94">
        <v>94014</v>
      </c>
      <c r="E17" s="94">
        <v>51344</v>
      </c>
      <c r="F17" s="94">
        <v>145358</v>
      </c>
      <c r="G17" s="94">
        <v>182056</v>
      </c>
      <c r="H17" s="94">
        <v>141843</v>
      </c>
      <c r="I17" s="94">
        <v>323899</v>
      </c>
      <c r="J17" s="94">
        <v>240086</v>
      </c>
      <c r="K17" s="94">
        <v>164785</v>
      </c>
      <c r="L17" s="94">
        <v>404871</v>
      </c>
    </row>
    <row r="18" spans="3:12" hidden="1" outlineLevel="1">
      <c r="C18" s="41" t="s">
        <v>75</v>
      </c>
      <c r="D18" s="94">
        <v>79462</v>
      </c>
      <c r="E18" s="94">
        <v>45133</v>
      </c>
      <c r="F18" s="94">
        <v>124595</v>
      </c>
      <c r="G18" s="94">
        <v>158465</v>
      </c>
      <c r="H18" s="94">
        <v>120043</v>
      </c>
      <c r="I18" s="94">
        <v>278508</v>
      </c>
      <c r="J18" s="94">
        <v>213848</v>
      </c>
      <c r="K18" s="94">
        <v>140366</v>
      </c>
      <c r="L18" s="94">
        <v>354214</v>
      </c>
    </row>
    <row r="19" spans="3:12" hidden="1" outlineLevel="1">
      <c r="C19" s="41" t="s">
        <v>76</v>
      </c>
      <c r="D19" s="94">
        <v>102995</v>
      </c>
      <c r="E19" s="94">
        <v>67265</v>
      </c>
      <c r="F19" s="94">
        <v>170260</v>
      </c>
      <c r="G19" s="94">
        <v>196701</v>
      </c>
      <c r="H19" s="94">
        <v>166093</v>
      </c>
      <c r="I19" s="94">
        <v>362794</v>
      </c>
      <c r="J19" s="94">
        <v>270226</v>
      </c>
      <c r="K19" s="94">
        <v>197556</v>
      </c>
      <c r="L19" s="94">
        <v>467782</v>
      </c>
    </row>
    <row r="20" spans="3:12" hidden="1" outlineLevel="1">
      <c r="C20" s="41" t="s">
        <v>77</v>
      </c>
      <c r="D20" s="94">
        <v>97923</v>
      </c>
      <c r="E20" s="94">
        <v>54409</v>
      </c>
      <c r="F20" s="94">
        <v>152332</v>
      </c>
      <c r="G20" s="94">
        <v>189062</v>
      </c>
      <c r="H20" s="94">
        <v>150856</v>
      </c>
      <c r="I20" s="94">
        <v>339918</v>
      </c>
      <c r="J20" s="94">
        <v>255405</v>
      </c>
      <c r="K20" s="94">
        <v>178790</v>
      </c>
      <c r="L20" s="94">
        <v>434195</v>
      </c>
    </row>
    <row r="21" spans="3:12" hidden="1" outlineLevel="1">
      <c r="C21" s="41" t="s">
        <v>78</v>
      </c>
      <c r="D21" s="94">
        <v>79842</v>
      </c>
      <c r="E21" s="94">
        <v>41545</v>
      </c>
      <c r="F21" s="94">
        <v>121387</v>
      </c>
      <c r="G21" s="94">
        <v>155822</v>
      </c>
      <c r="H21" s="94">
        <v>111016</v>
      </c>
      <c r="I21" s="94">
        <v>266838</v>
      </c>
      <c r="J21" s="94">
        <v>213715</v>
      </c>
      <c r="K21" s="94">
        <v>136143</v>
      </c>
      <c r="L21" s="94">
        <v>349858</v>
      </c>
    </row>
    <row r="22" spans="3:12" hidden="1" outlineLevel="1">
      <c r="C22" s="41" t="s">
        <v>79</v>
      </c>
      <c r="D22" s="94">
        <v>84335</v>
      </c>
      <c r="E22" s="94">
        <v>39550</v>
      </c>
      <c r="F22" s="94">
        <v>123885</v>
      </c>
      <c r="G22" s="94">
        <v>159815</v>
      </c>
      <c r="H22" s="94">
        <v>110874</v>
      </c>
      <c r="I22" s="94">
        <v>270689</v>
      </c>
      <c r="J22" s="94">
        <v>217112</v>
      </c>
      <c r="K22" s="94">
        <v>133181</v>
      </c>
      <c r="L22" s="94">
        <v>350293</v>
      </c>
    </row>
    <row r="23" spans="3:12" hidden="1" outlineLevel="1">
      <c r="C23" s="41" t="s">
        <v>80</v>
      </c>
      <c r="D23" s="94">
        <v>91144</v>
      </c>
      <c r="E23" s="94">
        <v>51883</v>
      </c>
      <c r="F23" s="94">
        <v>143027</v>
      </c>
      <c r="G23" s="94">
        <v>184529</v>
      </c>
      <c r="H23" s="94">
        <v>139116</v>
      </c>
      <c r="I23" s="94">
        <v>323645</v>
      </c>
      <c r="J23" s="94">
        <v>253066</v>
      </c>
      <c r="K23" s="94">
        <v>165364</v>
      </c>
      <c r="L23" s="94">
        <v>418430</v>
      </c>
    </row>
    <row r="24" spans="3:12" hidden="1" outlineLevel="1">
      <c r="C24" s="41" t="s">
        <v>81</v>
      </c>
      <c r="D24" s="94">
        <v>85131</v>
      </c>
      <c r="E24" s="94">
        <v>49940</v>
      </c>
      <c r="F24" s="94">
        <v>135071</v>
      </c>
      <c r="G24" s="94">
        <v>164848</v>
      </c>
      <c r="H24" s="94">
        <v>152300</v>
      </c>
      <c r="I24" s="94">
        <v>317148</v>
      </c>
      <c r="J24" s="94">
        <v>230133</v>
      </c>
      <c r="K24" s="94">
        <v>179375</v>
      </c>
      <c r="L24" s="94">
        <v>409508</v>
      </c>
    </row>
    <row r="25" spans="3:12" hidden="1" outlineLevel="1">
      <c r="C25" s="41" t="s">
        <v>82</v>
      </c>
      <c r="D25" s="94">
        <v>83781</v>
      </c>
      <c r="E25" s="94">
        <v>50011</v>
      </c>
      <c r="F25" s="94">
        <v>133792</v>
      </c>
      <c r="G25" s="94">
        <v>161008</v>
      </c>
      <c r="H25" s="94">
        <v>139497</v>
      </c>
      <c r="I25" s="94">
        <v>300505</v>
      </c>
      <c r="J25" s="94">
        <v>223867</v>
      </c>
      <c r="K25" s="94">
        <v>161715</v>
      </c>
      <c r="L25" s="94">
        <v>385582</v>
      </c>
    </row>
    <row r="26" spans="3:12" hidden="1" outlineLevel="1">
      <c r="C26" s="41" t="s">
        <v>83</v>
      </c>
      <c r="D26" s="94">
        <v>83242</v>
      </c>
      <c r="E26" s="94">
        <v>53102</v>
      </c>
      <c r="F26" s="94">
        <v>136344</v>
      </c>
      <c r="G26" s="94">
        <v>154599</v>
      </c>
      <c r="H26" s="94">
        <v>144863</v>
      </c>
      <c r="I26" s="94">
        <v>299462</v>
      </c>
      <c r="J26" s="94">
        <v>212522</v>
      </c>
      <c r="K26" s="94">
        <v>168208</v>
      </c>
      <c r="L26" s="94">
        <v>380730</v>
      </c>
    </row>
    <row r="27" spans="3:12" collapsed="1">
      <c r="C27" s="98">
        <v>2009</v>
      </c>
      <c r="D27" s="99">
        <v>1052440</v>
      </c>
      <c r="E27" s="99">
        <v>596591</v>
      </c>
      <c r="F27" s="99">
        <v>1649031</v>
      </c>
      <c r="G27" s="99">
        <v>2032493</v>
      </c>
      <c r="H27" s="99">
        <v>1631731</v>
      </c>
      <c r="I27" s="99">
        <v>3664224</v>
      </c>
      <c r="J27" s="99">
        <v>2781576</v>
      </c>
      <c r="K27" s="99">
        <v>1926206</v>
      </c>
      <c r="L27" s="99">
        <v>4707782</v>
      </c>
    </row>
    <row r="28" spans="3:12" hidden="1" outlineLevel="1">
      <c r="C28" s="41" t="s">
        <v>72</v>
      </c>
      <c r="D28" s="94">
        <v>87217</v>
      </c>
      <c r="E28" s="94">
        <v>54615</v>
      </c>
      <c r="F28" s="94">
        <v>141832</v>
      </c>
      <c r="G28" s="94">
        <v>164055</v>
      </c>
      <c r="H28" s="94">
        <v>147580</v>
      </c>
      <c r="I28" s="94">
        <v>311635</v>
      </c>
      <c r="J28" s="94">
        <v>234207</v>
      </c>
      <c r="K28" s="94">
        <v>175996</v>
      </c>
      <c r="L28" s="94">
        <v>410203</v>
      </c>
    </row>
    <row r="29" spans="3:12" hidden="1" outlineLevel="1">
      <c r="C29" s="41" t="s">
        <v>73</v>
      </c>
      <c r="D29" s="94">
        <v>93479</v>
      </c>
      <c r="E29" s="94">
        <v>55613</v>
      </c>
      <c r="F29" s="94">
        <v>149092</v>
      </c>
      <c r="G29" s="94">
        <v>173926</v>
      </c>
      <c r="H29" s="94">
        <v>157774</v>
      </c>
      <c r="I29" s="94">
        <v>331700</v>
      </c>
      <c r="J29" s="94">
        <v>246435</v>
      </c>
      <c r="K29" s="94">
        <v>185305</v>
      </c>
      <c r="L29" s="94">
        <v>431740</v>
      </c>
    </row>
    <row r="30" spans="3:12" hidden="1" outlineLevel="1">
      <c r="C30" s="41" t="s">
        <v>74</v>
      </c>
      <c r="D30" s="94">
        <v>101498</v>
      </c>
      <c r="E30" s="94">
        <v>58945</v>
      </c>
      <c r="F30" s="94">
        <v>160443</v>
      </c>
      <c r="G30" s="94">
        <v>187434</v>
      </c>
      <c r="H30" s="94">
        <v>156459</v>
      </c>
      <c r="I30" s="94">
        <v>343893</v>
      </c>
      <c r="J30" s="94">
        <v>257888</v>
      </c>
      <c r="K30" s="94">
        <v>183969</v>
      </c>
      <c r="L30" s="94">
        <v>441857</v>
      </c>
    </row>
    <row r="31" spans="3:12" hidden="1" outlineLevel="1">
      <c r="C31" s="41" t="s">
        <v>75</v>
      </c>
      <c r="D31" s="94">
        <v>88192</v>
      </c>
      <c r="E31" s="94">
        <v>49248</v>
      </c>
      <c r="F31" s="94">
        <v>137440</v>
      </c>
      <c r="G31" s="94">
        <v>169051</v>
      </c>
      <c r="H31" s="94">
        <v>124097</v>
      </c>
      <c r="I31" s="94">
        <v>293148</v>
      </c>
      <c r="J31" s="94">
        <v>240281</v>
      </c>
      <c r="K31" s="94">
        <v>151078</v>
      </c>
      <c r="L31" s="94">
        <v>391359</v>
      </c>
    </row>
    <row r="32" spans="3:12" ht="15" hidden="1" customHeight="1" outlineLevel="1">
      <c r="C32" s="41" t="s">
        <v>76</v>
      </c>
      <c r="D32" s="94">
        <v>115139</v>
      </c>
      <c r="E32" s="94">
        <v>72859</v>
      </c>
      <c r="F32" s="94">
        <v>187998</v>
      </c>
      <c r="G32" s="94">
        <v>212937</v>
      </c>
      <c r="H32" s="94">
        <v>184285</v>
      </c>
      <c r="I32" s="94">
        <v>397222</v>
      </c>
      <c r="J32" s="94">
        <v>303519</v>
      </c>
      <c r="K32" s="94">
        <v>228246</v>
      </c>
      <c r="L32" s="94">
        <v>531765</v>
      </c>
    </row>
    <row r="33" spans="3:12" ht="15" hidden="1" customHeight="1" outlineLevel="1">
      <c r="C33" s="41" t="s">
        <v>77</v>
      </c>
      <c r="D33" s="94">
        <v>102716</v>
      </c>
      <c r="E33" s="94">
        <v>58557</v>
      </c>
      <c r="F33" s="94">
        <v>161273</v>
      </c>
      <c r="G33" s="94">
        <v>196213</v>
      </c>
      <c r="H33" s="94">
        <v>154430</v>
      </c>
      <c r="I33" s="94">
        <v>350643</v>
      </c>
      <c r="J33" s="94">
        <v>276976</v>
      </c>
      <c r="K33" s="94">
        <v>190549</v>
      </c>
      <c r="L33" s="94">
        <v>467525</v>
      </c>
    </row>
    <row r="34" spans="3:12" ht="15" hidden="1" customHeight="1" outlineLevel="1">
      <c r="C34" s="41" t="s">
        <v>78</v>
      </c>
      <c r="D34" s="94">
        <v>98741</v>
      </c>
      <c r="E34" s="94">
        <v>47622</v>
      </c>
      <c r="F34" s="94">
        <v>146363</v>
      </c>
      <c r="G34" s="94">
        <v>174917</v>
      </c>
      <c r="H34" s="94">
        <v>128258</v>
      </c>
      <c r="I34" s="94">
        <v>303175</v>
      </c>
      <c r="J34" s="94">
        <v>245260</v>
      </c>
      <c r="K34" s="94">
        <v>157171</v>
      </c>
      <c r="L34" s="94">
        <v>402431</v>
      </c>
    </row>
    <row r="35" spans="3:12" hidden="1" outlineLevel="1">
      <c r="C35" s="41" t="s">
        <v>79</v>
      </c>
      <c r="D35" s="94">
        <v>103754</v>
      </c>
      <c r="E35" s="94">
        <v>49751</v>
      </c>
      <c r="F35" s="94">
        <v>153505</v>
      </c>
      <c r="G35" s="94">
        <v>184054</v>
      </c>
      <c r="H35" s="94">
        <v>124018</v>
      </c>
      <c r="I35" s="94">
        <v>308072</v>
      </c>
      <c r="J35" s="94">
        <v>258413</v>
      </c>
      <c r="K35" s="94">
        <v>154772</v>
      </c>
      <c r="L35" s="94">
        <v>413185</v>
      </c>
    </row>
    <row r="36" spans="3:12" hidden="1" outlineLevel="1">
      <c r="C36" s="41" t="s">
        <v>80</v>
      </c>
      <c r="D36" s="94">
        <v>102558</v>
      </c>
      <c r="E36" s="94">
        <v>51464</v>
      </c>
      <c r="F36" s="94">
        <v>154022</v>
      </c>
      <c r="G36" s="94">
        <v>183583</v>
      </c>
      <c r="H36" s="94">
        <v>133475</v>
      </c>
      <c r="I36" s="94">
        <v>317058</v>
      </c>
      <c r="J36" s="94">
        <v>261323</v>
      </c>
      <c r="K36" s="94">
        <v>163191</v>
      </c>
      <c r="L36" s="94">
        <v>424514</v>
      </c>
    </row>
    <row r="37" spans="3:12" hidden="1" outlineLevel="1">
      <c r="C37" s="41" t="s">
        <v>81</v>
      </c>
      <c r="D37" s="94">
        <v>117674</v>
      </c>
      <c r="E37" s="94">
        <v>65773</v>
      </c>
      <c r="F37" s="94">
        <v>183447</v>
      </c>
      <c r="G37" s="94">
        <v>208953</v>
      </c>
      <c r="H37" s="94">
        <v>178294</v>
      </c>
      <c r="I37" s="94">
        <v>387247</v>
      </c>
      <c r="J37" s="94">
        <v>294814</v>
      </c>
      <c r="K37" s="94">
        <v>213269</v>
      </c>
      <c r="L37" s="94">
        <v>508083</v>
      </c>
    </row>
    <row r="38" spans="3:12" hidden="1" outlineLevel="1">
      <c r="C38" s="41" t="s">
        <v>82</v>
      </c>
      <c r="D38" s="94">
        <v>104521</v>
      </c>
      <c r="E38" s="94">
        <v>63733</v>
      </c>
      <c r="F38" s="94">
        <v>168254</v>
      </c>
      <c r="G38" s="94">
        <v>184741</v>
      </c>
      <c r="H38" s="94">
        <v>173615</v>
      </c>
      <c r="I38" s="94">
        <v>358356</v>
      </c>
      <c r="J38" s="94">
        <v>260847</v>
      </c>
      <c r="K38" s="94">
        <v>199071</v>
      </c>
      <c r="L38" s="94">
        <v>459918</v>
      </c>
    </row>
    <row r="39" spans="3:12" hidden="1" outlineLevel="1">
      <c r="C39" s="41" t="s">
        <v>83</v>
      </c>
      <c r="D39" s="94">
        <v>92646</v>
      </c>
      <c r="E39" s="94">
        <v>54485</v>
      </c>
      <c r="F39" s="94">
        <v>147131</v>
      </c>
      <c r="G39" s="94">
        <v>169956</v>
      </c>
      <c r="H39" s="94">
        <v>144911</v>
      </c>
      <c r="I39" s="94">
        <v>314867</v>
      </c>
      <c r="J39" s="94">
        <v>238040</v>
      </c>
      <c r="K39" s="94">
        <v>171707</v>
      </c>
      <c r="L39" s="94">
        <v>409747</v>
      </c>
    </row>
    <row r="40" spans="3:12" collapsed="1">
      <c r="C40" s="100">
        <v>2008</v>
      </c>
      <c r="D40" s="101">
        <v>1208135</v>
      </c>
      <c r="E40" s="101">
        <v>682665</v>
      </c>
      <c r="F40" s="101">
        <v>1890800</v>
      </c>
      <c r="G40" s="101">
        <v>2209820</v>
      </c>
      <c r="H40" s="101">
        <v>1807196</v>
      </c>
      <c r="I40" s="101">
        <v>4017016</v>
      </c>
      <c r="J40" s="101">
        <v>3118003</v>
      </c>
      <c r="K40" s="101">
        <v>2174324</v>
      </c>
      <c r="L40" s="101">
        <v>5292327</v>
      </c>
    </row>
    <row r="41" spans="3:12" hidden="1" outlineLevel="1">
      <c r="C41" s="41" t="s">
        <v>72</v>
      </c>
      <c r="D41" s="94">
        <v>94524</v>
      </c>
      <c r="E41" s="94">
        <v>55070</v>
      </c>
      <c r="F41" s="94">
        <v>149594</v>
      </c>
      <c r="G41" s="94">
        <v>172247</v>
      </c>
      <c r="H41" s="94">
        <v>156133</v>
      </c>
      <c r="I41" s="94">
        <v>328380</v>
      </c>
      <c r="J41" s="94">
        <v>249378</v>
      </c>
      <c r="K41" s="94">
        <v>188958</v>
      </c>
      <c r="L41" s="94">
        <v>438336</v>
      </c>
    </row>
    <row r="42" spans="3:12" hidden="1" outlineLevel="1">
      <c r="C42" s="41" t="s">
        <v>73</v>
      </c>
      <c r="D42" s="94">
        <v>102963</v>
      </c>
      <c r="E42" s="94">
        <v>62813</v>
      </c>
      <c r="F42" s="94">
        <v>165776</v>
      </c>
      <c r="G42" s="94">
        <v>185654</v>
      </c>
      <c r="H42" s="94">
        <v>164710</v>
      </c>
      <c r="I42" s="94">
        <v>350364</v>
      </c>
      <c r="J42" s="94">
        <v>263540</v>
      </c>
      <c r="K42" s="94">
        <v>193990</v>
      </c>
      <c r="L42" s="94">
        <v>457530</v>
      </c>
    </row>
    <row r="43" spans="3:12" hidden="1" outlineLevel="1">
      <c r="C43" s="41" t="s">
        <v>74</v>
      </c>
      <c r="D43" s="94">
        <v>110949</v>
      </c>
      <c r="E43" s="94">
        <v>59898</v>
      </c>
      <c r="F43" s="94">
        <v>170847</v>
      </c>
      <c r="G43" s="94">
        <v>199015</v>
      </c>
      <c r="H43" s="94">
        <v>158893</v>
      </c>
      <c r="I43" s="94">
        <v>357908</v>
      </c>
      <c r="J43" s="94">
        <v>275246</v>
      </c>
      <c r="K43" s="94">
        <v>191898</v>
      </c>
      <c r="L43" s="94">
        <v>467144</v>
      </c>
    </row>
    <row r="44" spans="3:12" hidden="1" outlineLevel="1">
      <c r="C44" s="41" t="s">
        <v>75</v>
      </c>
      <c r="D44" s="94">
        <v>94691</v>
      </c>
      <c r="E44" s="94">
        <v>47682</v>
      </c>
      <c r="F44" s="94">
        <v>142373</v>
      </c>
      <c r="G44" s="94">
        <v>175845</v>
      </c>
      <c r="H44" s="94">
        <v>125750</v>
      </c>
      <c r="I44" s="94">
        <v>301595</v>
      </c>
      <c r="J44" s="94">
        <v>253473</v>
      </c>
      <c r="K44" s="94">
        <v>156216</v>
      </c>
      <c r="L44" s="94">
        <v>409689</v>
      </c>
    </row>
    <row r="45" spans="3:12" hidden="1" outlineLevel="1">
      <c r="C45" s="41" t="s">
        <v>76</v>
      </c>
      <c r="D45" s="94">
        <v>113714</v>
      </c>
      <c r="E45" s="94">
        <v>71928</v>
      </c>
      <c r="F45" s="94">
        <v>185642</v>
      </c>
      <c r="G45" s="94">
        <v>205311</v>
      </c>
      <c r="H45" s="94">
        <v>182763</v>
      </c>
      <c r="I45" s="94">
        <v>388074</v>
      </c>
      <c r="J45" s="94">
        <v>298880</v>
      </c>
      <c r="K45" s="94">
        <v>229712</v>
      </c>
      <c r="L45" s="94">
        <v>528592</v>
      </c>
    </row>
    <row r="46" spans="3:12" hidden="1" outlineLevel="1">
      <c r="C46" s="41" t="s">
        <v>77</v>
      </c>
      <c r="D46" s="94">
        <v>105230</v>
      </c>
      <c r="E46" s="94">
        <v>55089</v>
      </c>
      <c r="F46" s="94">
        <v>160319</v>
      </c>
      <c r="G46" s="94">
        <v>189409</v>
      </c>
      <c r="H46" s="94">
        <v>149119</v>
      </c>
      <c r="I46" s="94">
        <v>338528</v>
      </c>
      <c r="J46" s="94">
        <v>275969</v>
      </c>
      <c r="K46" s="94">
        <v>190210</v>
      </c>
      <c r="L46" s="94">
        <v>466179</v>
      </c>
    </row>
    <row r="47" spans="3:12" hidden="1" outlineLevel="1">
      <c r="C47" s="41" t="s">
        <v>78</v>
      </c>
      <c r="D47" s="94">
        <v>96051</v>
      </c>
      <c r="E47" s="94">
        <v>48455</v>
      </c>
      <c r="F47" s="94">
        <v>144506</v>
      </c>
      <c r="G47" s="94">
        <v>172891</v>
      </c>
      <c r="H47" s="94">
        <v>130737</v>
      </c>
      <c r="I47" s="94">
        <v>303628</v>
      </c>
      <c r="J47" s="94">
        <v>246945</v>
      </c>
      <c r="K47" s="94">
        <v>164538</v>
      </c>
      <c r="L47" s="94">
        <v>411483</v>
      </c>
    </row>
    <row r="48" spans="3:12" hidden="1" outlineLevel="1">
      <c r="C48" s="41" t="s">
        <v>79</v>
      </c>
      <c r="D48" s="94">
        <v>79884</v>
      </c>
      <c r="E48" s="94">
        <v>36244</v>
      </c>
      <c r="F48" s="94">
        <v>116128</v>
      </c>
      <c r="G48" s="94">
        <v>146657</v>
      </c>
      <c r="H48" s="94">
        <v>105750</v>
      </c>
      <c r="I48" s="94">
        <v>252407</v>
      </c>
      <c r="J48" s="94">
        <v>210524</v>
      </c>
      <c r="K48" s="94">
        <v>131029</v>
      </c>
      <c r="L48" s="94">
        <v>341553</v>
      </c>
    </row>
    <row r="49" spans="3:12" hidden="1" outlineLevel="1">
      <c r="C49" s="41" t="s">
        <v>80</v>
      </c>
      <c r="D49" s="94">
        <v>106135</v>
      </c>
      <c r="E49" s="94">
        <v>54856</v>
      </c>
      <c r="F49" s="94">
        <v>160991</v>
      </c>
      <c r="G49" s="94">
        <v>185806</v>
      </c>
      <c r="H49" s="94">
        <v>141097</v>
      </c>
      <c r="I49" s="94">
        <v>326903</v>
      </c>
      <c r="J49" s="94">
        <v>265819</v>
      </c>
      <c r="K49" s="94">
        <v>172418</v>
      </c>
      <c r="L49" s="94">
        <v>438237</v>
      </c>
    </row>
    <row r="50" spans="3:12" hidden="1" outlineLevel="1">
      <c r="C50" s="41" t="s">
        <v>81</v>
      </c>
      <c r="D50" s="94">
        <v>106181</v>
      </c>
      <c r="E50" s="94">
        <v>68170</v>
      </c>
      <c r="F50" s="94">
        <v>174351</v>
      </c>
      <c r="G50" s="94">
        <v>195453</v>
      </c>
      <c r="H50" s="94">
        <v>177874</v>
      </c>
      <c r="I50" s="94">
        <v>373327</v>
      </c>
      <c r="J50" s="94">
        <v>278031</v>
      </c>
      <c r="K50" s="94">
        <v>210998</v>
      </c>
      <c r="L50" s="94">
        <v>489029</v>
      </c>
    </row>
    <row r="51" spans="3:12" hidden="1" outlineLevel="1">
      <c r="C51" s="41" t="s">
        <v>82</v>
      </c>
      <c r="D51" s="94">
        <v>94017</v>
      </c>
      <c r="E51" s="94">
        <v>57394</v>
      </c>
      <c r="F51" s="94">
        <v>151411</v>
      </c>
      <c r="G51" s="94">
        <v>171025</v>
      </c>
      <c r="H51" s="94">
        <v>155321</v>
      </c>
      <c r="I51" s="94">
        <v>326346</v>
      </c>
      <c r="J51" s="94">
        <v>242636</v>
      </c>
      <c r="K51" s="94">
        <v>181250</v>
      </c>
      <c r="L51" s="94">
        <v>423886</v>
      </c>
    </row>
    <row r="52" spans="3:12" hidden="1" outlineLevel="1">
      <c r="C52" s="41" t="s">
        <v>83</v>
      </c>
      <c r="D52" s="94">
        <v>91231</v>
      </c>
      <c r="E52" s="94">
        <v>55013</v>
      </c>
      <c r="F52" s="94">
        <v>146244</v>
      </c>
      <c r="G52" s="94">
        <v>168482</v>
      </c>
      <c r="H52" s="94">
        <v>144001</v>
      </c>
      <c r="I52" s="94">
        <v>312483</v>
      </c>
      <c r="J52" s="94">
        <v>236048</v>
      </c>
      <c r="K52" s="94">
        <v>171078</v>
      </c>
      <c r="L52" s="94">
        <v>407126</v>
      </c>
    </row>
    <row r="53" spans="3:12" collapsed="1">
      <c r="C53" s="100">
        <v>2007</v>
      </c>
      <c r="D53" s="101">
        <v>1195570</v>
      </c>
      <c r="E53" s="101">
        <v>672612</v>
      </c>
      <c r="F53" s="101">
        <v>1868182</v>
      </c>
      <c r="G53" s="101">
        <v>2167795</v>
      </c>
      <c r="H53" s="101">
        <v>1792148</v>
      </c>
      <c r="I53" s="101">
        <v>3959943</v>
      </c>
      <c r="J53" s="101">
        <v>3096489</v>
      </c>
      <c r="K53" s="101">
        <v>2182295</v>
      </c>
      <c r="L53" s="101">
        <v>5278784</v>
      </c>
    </row>
    <row r="54" spans="3:12" hidden="1" outlineLevel="1">
      <c r="C54" s="41" t="s">
        <v>72</v>
      </c>
      <c r="D54" s="94">
        <v>99328</v>
      </c>
      <c r="E54" s="94">
        <v>60521</v>
      </c>
      <c r="F54" s="94">
        <v>159849</v>
      </c>
      <c r="G54" s="94">
        <v>181193</v>
      </c>
      <c r="H54" s="94">
        <v>166507</v>
      </c>
      <c r="I54" s="94">
        <v>347700</v>
      </c>
      <c r="J54" s="94">
        <v>257174</v>
      </c>
      <c r="K54" s="94">
        <v>199259</v>
      </c>
      <c r="L54" s="94">
        <v>456433</v>
      </c>
    </row>
    <row r="55" spans="3:12" hidden="1" outlineLevel="1">
      <c r="C55" s="41" t="s">
        <v>73</v>
      </c>
      <c r="D55" s="94">
        <v>100673</v>
      </c>
      <c r="E55" s="94">
        <v>51603</v>
      </c>
      <c r="F55" s="94">
        <v>152276</v>
      </c>
      <c r="G55" s="94">
        <v>179081</v>
      </c>
      <c r="H55" s="94">
        <v>145484</v>
      </c>
      <c r="I55" s="94">
        <v>324565</v>
      </c>
      <c r="J55" s="94">
        <v>257285</v>
      </c>
      <c r="K55" s="94">
        <v>175252</v>
      </c>
      <c r="L55" s="94">
        <v>432537</v>
      </c>
    </row>
    <row r="56" spans="3:12" hidden="1" outlineLevel="1">
      <c r="C56" s="41" t="s">
        <v>74</v>
      </c>
      <c r="D56" s="94">
        <v>112995</v>
      </c>
      <c r="E56" s="94">
        <v>63866</v>
      </c>
      <c r="F56" s="94">
        <v>176861</v>
      </c>
      <c r="G56" s="94">
        <v>207424</v>
      </c>
      <c r="H56" s="94">
        <v>172301</v>
      </c>
      <c r="I56" s="94">
        <v>379725</v>
      </c>
      <c r="J56" s="94">
        <v>283799</v>
      </c>
      <c r="K56" s="94">
        <v>204016</v>
      </c>
      <c r="L56" s="94">
        <v>487815</v>
      </c>
    </row>
    <row r="57" spans="3:12" hidden="1" outlineLevel="1">
      <c r="C57" s="41" t="s">
        <v>75</v>
      </c>
      <c r="D57" s="94">
        <v>103337</v>
      </c>
      <c r="E57" s="94">
        <v>60303</v>
      </c>
      <c r="F57" s="94">
        <v>163640</v>
      </c>
      <c r="G57" s="94">
        <v>186392</v>
      </c>
      <c r="H57" s="94">
        <v>157341</v>
      </c>
      <c r="I57" s="94">
        <v>343733</v>
      </c>
      <c r="J57" s="94">
        <v>271419</v>
      </c>
      <c r="K57" s="94">
        <v>192507</v>
      </c>
      <c r="L57" s="94">
        <v>463926</v>
      </c>
    </row>
    <row r="58" spans="3:12" hidden="1" outlineLevel="1">
      <c r="C58" s="41" t="s">
        <v>76</v>
      </c>
      <c r="D58" s="94">
        <v>112972</v>
      </c>
      <c r="E58" s="94">
        <v>69263</v>
      </c>
      <c r="F58" s="94">
        <v>182235</v>
      </c>
      <c r="G58" s="94">
        <v>207253</v>
      </c>
      <c r="H58" s="94">
        <v>185044</v>
      </c>
      <c r="I58" s="94">
        <v>392297</v>
      </c>
      <c r="J58" s="94">
        <v>301594</v>
      </c>
      <c r="K58" s="94">
        <v>231405</v>
      </c>
      <c r="L58" s="94">
        <v>532999</v>
      </c>
    </row>
    <row r="59" spans="3:12" hidden="1" outlineLevel="1">
      <c r="C59" s="41" t="s">
        <v>77</v>
      </c>
      <c r="D59" s="94">
        <v>104207</v>
      </c>
      <c r="E59" s="94">
        <v>63787</v>
      </c>
      <c r="F59" s="94">
        <v>167994</v>
      </c>
      <c r="G59" s="94">
        <v>188344</v>
      </c>
      <c r="H59" s="94">
        <v>164669</v>
      </c>
      <c r="I59" s="94">
        <v>353013</v>
      </c>
      <c r="J59" s="94">
        <v>279188</v>
      </c>
      <c r="K59" s="94">
        <v>206958</v>
      </c>
      <c r="L59" s="94">
        <v>486146</v>
      </c>
    </row>
    <row r="60" spans="3:12" hidden="1" outlineLevel="1">
      <c r="C60" s="41" t="s">
        <v>78</v>
      </c>
      <c r="D60" s="94">
        <v>95463</v>
      </c>
      <c r="E60" s="94">
        <v>55579</v>
      </c>
      <c r="F60" s="94">
        <v>151042</v>
      </c>
      <c r="G60" s="94">
        <v>171402</v>
      </c>
      <c r="H60" s="94">
        <v>144907</v>
      </c>
      <c r="I60" s="94">
        <v>316309</v>
      </c>
      <c r="J60" s="94">
        <v>247714</v>
      </c>
      <c r="K60" s="94">
        <v>177405</v>
      </c>
      <c r="L60" s="94">
        <v>425119</v>
      </c>
    </row>
    <row r="61" spans="3:12" hidden="1" outlineLevel="1">
      <c r="C61" s="41" t="s">
        <v>79</v>
      </c>
      <c r="D61" s="94">
        <v>89194</v>
      </c>
      <c r="E61" s="94">
        <v>43124</v>
      </c>
      <c r="F61" s="94">
        <v>132318</v>
      </c>
      <c r="G61" s="94">
        <v>161609</v>
      </c>
      <c r="H61" s="94">
        <v>118405</v>
      </c>
      <c r="I61" s="94">
        <v>280014</v>
      </c>
      <c r="J61" s="94">
        <v>231999</v>
      </c>
      <c r="K61" s="94">
        <v>144399</v>
      </c>
      <c r="L61" s="94">
        <v>376398</v>
      </c>
    </row>
    <row r="62" spans="3:12" hidden="1" outlineLevel="1">
      <c r="C62" s="41" t="s">
        <v>80</v>
      </c>
      <c r="D62" s="94">
        <v>113197</v>
      </c>
      <c r="E62" s="94">
        <v>60845</v>
      </c>
      <c r="F62" s="94">
        <v>174042</v>
      </c>
      <c r="G62" s="94">
        <v>202516</v>
      </c>
      <c r="H62" s="94">
        <v>159496</v>
      </c>
      <c r="I62" s="94">
        <v>362012</v>
      </c>
      <c r="J62" s="94">
        <v>280921</v>
      </c>
      <c r="K62" s="94">
        <v>195664</v>
      </c>
      <c r="L62" s="94">
        <v>476585</v>
      </c>
    </row>
    <row r="63" spans="3:12" hidden="1" outlineLevel="1">
      <c r="C63" s="41" t="s">
        <v>81</v>
      </c>
      <c r="D63" s="94">
        <v>103146</v>
      </c>
      <c r="E63" s="94">
        <v>64603</v>
      </c>
      <c r="F63" s="94">
        <v>167749</v>
      </c>
      <c r="G63" s="94">
        <v>186145</v>
      </c>
      <c r="H63" s="94">
        <v>172447</v>
      </c>
      <c r="I63" s="94">
        <v>358592</v>
      </c>
      <c r="J63" s="94">
        <v>263907</v>
      </c>
      <c r="K63" s="94">
        <v>205829</v>
      </c>
      <c r="L63" s="94">
        <v>469736</v>
      </c>
    </row>
    <row r="64" spans="3:12" hidden="1" outlineLevel="1">
      <c r="C64" s="41" t="s">
        <v>82</v>
      </c>
      <c r="D64" s="94">
        <v>92305</v>
      </c>
      <c r="E64" s="94">
        <v>58440</v>
      </c>
      <c r="F64" s="94">
        <v>150745</v>
      </c>
      <c r="G64" s="94">
        <v>164677</v>
      </c>
      <c r="H64" s="94">
        <v>157199</v>
      </c>
      <c r="I64" s="94">
        <v>321876</v>
      </c>
      <c r="J64" s="94">
        <v>236296</v>
      </c>
      <c r="K64" s="94">
        <v>185317</v>
      </c>
      <c r="L64" s="94">
        <v>421613</v>
      </c>
    </row>
    <row r="65" spans="3:12" hidden="1" outlineLevel="1">
      <c r="C65" s="41" t="s">
        <v>83</v>
      </c>
      <c r="D65" s="94">
        <v>95674</v>
      </c>
      <c r="E65" s="94">
        <v>56994</v>
      </c>
      <c r="F65" s="94">
        <v>152668</v>
      </c>
      <c r="G65" s="94">
        <v>169771</v>
      </c>
      <c r="H65" s="94">
        <v>159303</v>
      </c>
      <c r="I65" s="94">
        <v>329074</v>
      </c>
      <c r="J65" s="94">
        <v>233515</v>
      </c>
      <c r="K65" s="94">
        <v>188191</v>
      </c>
      <c r="L65" s="94">
        <v>421706</v>
      </c>
    </row>
    <row r="66" spans="3:12" collapsed="1">
      <c r="C66" s="100">
        <v>2006</v>
      </c>
      <c r="D66" s="101">
        <v>1222491</v>
      </c>
      <c r="E66" s="101">
        <v>708928</v>
      </c>
      <c r="F66" s="101">
        <v>1931419</v>
      </c>
      <c r="G66" s="101">
        <v>2205807</v>
      </c>
      <c r="H66" s="101">
        <v>1903103</v>
      </c>
      <c r="I66" s="101">
        <v>4108910</v>
      </c>
      <c r="J66" s="101">
        <v>3144811</v>
      </c>
      <c r="K66" s="101">
        <v>2306202</v>
      </c>
      <c r="L66" s="101">
        <v>5451013</v>
      </c>
    </row>
    <row r="67" spans="3:12" hidden="1">
      <c r="C67" s="100">
        <v>1978</v>
      </c>
      <c r="D67" s="101" t="e">
        <v>#REF!</v>
      </c>
      <c r="E67" s="101" t="e">
        <v>#REF!</v>
      </c>
      <c r="F67" s="101" t="e">
        <v>#REF!</v>
      </c>
      <c r="G67" s="101" t="e">
        <v>#REF!</v>
      </c>
      <c r="H67" s="101" t="e">
        <v>#REF!</v>
      </c>
      <c r="I67" s="101" t="e">
        <v>#REF!</v>
      </c>
      <c r="J67" s="101" t="e">
        <v>#REF!</v>
      </c>
      <c r="K67" s="101" t="e">
        <v>#REF!</v>
      </c>
      <c r="L67" s="101" t="e">
        <v>#REF!</v>
      </c>
    </row>
    <row r="68" spans="3:12">
      <c r="C68" s="532" t="s">
        <v>111</v>
      </c>
      <c r="D68" s="533"/>
      <c r="E68" s="533"/>
      <c r="F68" s="533"/>
      <c r="G68" s="533"/>
      <c r="H68" s="533"/>
      <c r="I68" s="533"/>
      <c r="J68" s="533"/>
      <c r="K68" s="533"/>
      <c r="L68" s="534"/>
    </row>
  </sheetData>
  <mergeCells count="6">
    <mergeCell ref="C68:L68"/>
    <mergeCell ref="C3:L3"/>
    <mergeCell ref="C4:C5"/>
    <mergeCell ref="D4:F4"/>
    <mergeCell ref="G4:I4"/>
    <mergeCell ref="J4:L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2:K56"/>
  <sheetViews>
    <sheetView showGridLines="0" showRowColHeaders="0" zoomScaleNormal="100" workbookViewId="0">
      <selection activeCell="A3" sqref="A3"/>
    </sheetView>
  </sheetViews>
  <sheetFormatPr baseColWidth="10" defaultRowHeight="15" outlineLevelRow="1"/>
  <cols>
    <col min="1" max="1" width="18" customWidth="1"/>
    <col min="3" max="11" width="13" customWidth="1"/>
  </cols>
  <sheetData>
    <row r="2" spans="2:11" ht="48.75" customHeight="1"/>
    <row r="3" spans="2:11" ht="31.5" customHeight="1">
      <c r="B3" s="527" t="s">
        <v>126</v>
      </c>
      <c r="C3" s="527"/>
      <c r="D3" s="527"/>
      <c r="E3" s="527"/>
      <c r="F3" s="527"/>
      <c r="G3" s="527"/>
      <c r="H3" s="527"/>
      <c r="I3" s="527"/>
      <c r="J3" s="527"/>
      <c r="K3" s="527"/>
    </row>
    <row r="4" spans="2:11" s="102" customFormat="1" ht="26.25" customHeight="1">
      <c r="B4" s="528"/>
      <c r="C4" s="530" t="s">
        <v>118</v>
      </c>
      <c r="D4" s="531"/>
      <c r="E4" s="531"/>
      <c r="F4" s="530" t="s">
        <v>121</v>
      </c>
      <c r="G4" s="531"/>
      <c r="H4" s="531"/>
      <c r="I4" s="530" t="s">
        <v>122</v>
      </c>
      <c r="J4" s="531"/>
      <c r="K4" s="531"/>
    </row>
    <row r="5" spans="2:11" s="102" customFormat="1" ht="30">
      <c r="B5" s="529"/>
      <c r="C5" s="93" t="s">
        <v>123</v>
      </c>
      <c r="D5" s="93" t="s">
        <v>124</v>
      </c>
      <c r="E5" s="93" t="s">
        <v>103</v>
      </c>
      <c r="F5" s="93" t="s">
        <v>123</v>
      </c>
      <c r="G5" s="93" t="s">
        <v>124</v>
      </c>
      <c r="H5" s="93" t="s">
        <v>103</v>
      </c>
      <c r="I5" s="93" t="s">
        <v>125</v>
      </c>
      <c r="J5" s="93" t="s">
        <v>124</v>
      </c>
      <c r="K5" s="93" t="s">
        <v>71</v>
      </c>
    </row>
    <row r="6" spans="2:11">
      <c r="B6" s="41" t="s">
        <v>76</v>
      </c>
      <c r="C6" s="103">
        <f>IFERROR('Tablas turistas zona y tip.'!D6/'Tablas turistas zona y tip.'!D19-1,"-")</f>
        <v>5.4235642506917703E-2</v>
      </c>
      <c r="D6" s="103">
        <f>IFERROR('Tablas turistas zona y tip.'!E6/'Tablas turistas zona y tip.'!E19-1,"-")</f>
        <v>-0.15761540176912214</v>
      </c>
      <c r="E6" s="103">
        <f>IFERROR('Tablas turistas zona y tip.'!F6/'Tablas turistas zona y tip.'!F19-1,"-")</f>
        <v>-2.9460824621167614E-2</v>
      </c>
      <c r="F6" s="103">
        <f>IFERROR('Tablas turistas zona y tip.'!G6/'Tablas turistas zona y tip.'!G19-1,"-")</f>
        <v>9.640011997905451E-2</v>
      </c>
      <c r="G6" s="103">
        <f>IFERROR('Tablas turistas zona y tip.'!H6/'Tablas turistas zona y tip.'!H19-1,"-")</f>
        <v>-4.999608652983567E-2</v>
      </c>
      <c r="H6" s="103">
        <f>IFERROR('Tablas turistas zona y tip.'!I6/'Tablas turistas zona y tip.'!I19-1,"-")</f>
        <v>2.9377553101760157E-2</v>
      </c>
      <c r="I6" s="103">
        <f>IFERROR('Tablas turistas zona y tip.'!J6/'Tablas turistas zona y tip.'!J19-1,"-")</f>
        <v>4.8403928563498733E-2</v>
      </c>
      <c r="J6" s="103">
        <f>IFERROR('Tablas turistas zona y tip.'!K6/'Tablas turistas zona y tip.'!K19-1,"-")</f>
        <v>-7.9288910486140618E-2</v>
      </c>
      <c r="K6" s="103">
        <f>IFERROR('Tablas turistas zona y tip.'!L6/'Tablas turistas zona y tip.'!L19-1,"-")</f>
        <v>-5.5239406390156232E-3</v>
      </c>
    </row>
    <row r="7" spans="2:11">
      <c r="B7" s="41" t="s">
        <v>77</v>
      </c>
      <c r="C7" s="103">
        <f>IFERROR('Tablas turistas zona y tip.'!D7/'Tablas turistas zona y tip.'!D20-1,"-")</f>
        <v>6.8033046373170647E-2</v>
      </c>
      <c r="D7" s="103">
        <f>IFERROR('Tablas turistas zona y tip.'!E7/'Tablas turistas zona y tip.'!E20-1,"-")</f>
        <v>8.044624970133607E-2</v>
      </c>
      <c r="E7" s="103">
        <f>IFERROR('Tablas turistas zona y tip.'!F7/'Tablas turistas zona y tip.'!F20-1,"-")</f>
        <v>7.2466717432975392E-2</v>
      </c>
      <c r="F7" s="103">
        <f>IFERROR('Tablas turistas zona y tip.'!G7/'Tablas turistas zona y tip.'!G20-1,"-")</f>
        <v>8.5665019940548648E-2</v>
      </c>
      <c r="G7" s="103">
        <f>IFERROR('Tablas turistas zona y tip.'!H7/'Tablas turistas zona y tip.'!H20-1,"-")</f>
        <v>8.7540435912393244E-2</v>
      </c>
      <c r="H7" s="103">
        <f>IFERROR('Tablas turistas zona y tip.'!I7/'Tablas turistas zona y tip.'!I20-1,"-")</f>
        <v>8.6497331709412206E-2</v>
      </c>
      <c r="I7" s="103">
        <f>IFERROR('Tablas turistas zona y tip.'!J7/'Tablas turistas zona y tip.'!J20-1,"-")</f>
        <v>3.7779213406158751E-2</v>
      </c>
      <c r="J7" s="103">
        <f>IFERROR('Tablas turistas zona y tip.'!K7/'Tablas turistas zona y tip.'!K20-1,"-")</f>
        <v>4.1473236758208021E-2</v>
      </c>
      <c r="K7" s="103">
        <f>IFERROR('Tablas turistas zona y tip.'!L7/'Tablas turistas zona y tip.'!L20-1,"-")</f>
        <v>3.9300314374877576E-2</v>
      </c>
    </row>
    <row r="8" spans="2:11">
      <c r="B8" s="41" t="s">
        <v>78</v>
      </c>
      <c r="C8" s="103">
        <f>IFERROR('Tablas turistas zona y tip.'!D8/'Tablas turistas zona y tip.'!D21-1,"-")</f>
        <v>7.9757521104180773E-2</v>
      </c>
      <c r="D8" s="103">
        <f>IFERROR('Tablas turistas zona y tip.'!E8/'Tablas turistas zona y tip.'!E21-1,"-")</f>
        <v>2.748826573594898E-2</v>
      </c>
      <c r="E8" s="103">
        <f>IFERROR('Tablas turistas zona y tip.'!F8/'Tablas turistas zona y tip.'!F21-1,"-")</f>
        <v>6.1868239597320906E-2</v>
      </c>
      <c r="F8" s="103">
        <f>IFERROR('Tablas turistas zona y tip.'!G8/'Tablas turistas zona y tip.'!G21-1,"-")</f>
        <v>7.6516794804327937E-2</v>
      </c>
      <c r="G8" s="103">
        <f>IFERROR('Tablas turistas zona y tip.'!H8/'Tablas turistas zona y tip.'!H21-1,"-")</f>
        <v>7.828601282698E-2</v>
      </c>
      <c r="H8" s="103">
        <f>IFERROR('Tablas turistas zona y tip.'!I8/'Tablas turistas zona y tip.'!I21-1,"-")</f>
        <v>7.7252865034215468E-2</v>
      </c>
      <c r="I8" s="103">
        <f>IFERROR('Tablas turistas zona y tip.'!J8/'Tablas turistas zona y tip.'!J21-1,"-")</f>
        <v>8.0190908452846044E-2</v>
      </c>
      <c r="J8" s="103">
        <f>IFERROR('Tablas turistas zona y tip.'!K8/'Tablas turistas zona y tip.'!K21-1,"-")</f>
        <v>5.8372446618628837E-2</v>
      </c>
      <c r="K8" s="103">
        <f>IFERROR('Tablas turistas zona y tip.'!L8/'Tablas turistas zona y tip.'!L21-1,"-")</f>
        <v>7.1700518496075505E-2</v>
      </c>
    </row>
    <row r="9" spans="2:11">
      <c r="B9" s="41" t="s">
        <v>79</v>
      </c>
      <c r="C9" s="103">
        <f>IFERROR('Tablas turistas zona y tip.'!D9/'Tablas turistas zona y tip.'!D22-1,"-")</f>
        <v>9.8476314697337974E-2</v>
      </c>
      <c r="D9" s="103">
        <f>IFERROR('Tablas turistas zona y tip.'!E9/'Tablas turistas zona y tip.'!E22-1,"-")</f>
        <v>8.318584070796442E-3</v>
      </c>
      <c r="E9" s="103">
        <f>IFERROR('Tablas turistas zona y tip.'!F9/'Tablas turistas zona y tip.'!F22-1,"-")</f>
        <v>6.9693667514227009E-2</v>
      </c>
      <c r="F9" s="103">
        <f>IFERROR('Tablas turistas zona y tip.'!G9/'Tablas turistas zona y tip.'!G22-1,"-")</f>
        <v>8.8471044645371144E-2</v>
      </c>
      <c r="G9" s="103">
        <f>IFERROR('Tablas turistas zona y tip.'!H9/'Tablas turistas zona y tip.'!H22-1,"-")</f>
        <v>-2.5118603099013259E-2</v>
      </c>
      <c r="H9" s="103">
        <f>IFERROR('Tablas turistas zona y tip.'!I9/'Tablas turistas zona y tip.'!I22-1,"-")</f>
        <v>4.1944814898278171E-2</v>
      </c>
      <c r="I9" s="103">
        <f>IFERROR('Tablas turistas zona y tip.'!J9/'Tablas turistas zona y tip.'!J22-1,"-")</f>
        <v>7.4694167065846306E-2</v>
      </c>
      <c r="J9" s="103">
        <f>IFERROR('Tablas turistas zona y tip.'!K9/'Tablas turistas zona y tip.'!K22-1,"-")</f>
        <v>-3.9142219986334381E-2</v>
      </c>
      <c r="K9" s="103">
        <f>IFERROR('Tablas turistas zona y tip.'!L9/'Tablas turistas zona y tip.'!L22-1,"-")</f>
        <v>3.1413702243550334E-2</v>
      </c>
    </row>
    <row r="10" spans="2:11">
      <c r="B10" s="41" t="s">
        <v>80</v>
      </c>
      <c r="C10" s="103">
        <f>IFERROR('Tablas turistas zona y tip.'!D10/'Tablas turistas zona y tip.'!D23-1,"-")</f>
        <v>0.12873036074782762</v>
      </c>
      <c r="D10" s="103">
        <f>IFERROR('Tablas turistas zona y tip.'!E10/'Tablas turistas zona y tip.'!E23-1,"-")</f>
        <v>3.5676425804213263E-2</v>
      </c>
      <c r="E10" s="103">
        <f>IFERROR('Tablas turistas zona y tip.'!F10/'Tablas turistas zona y tip.'!F23-1,"-")</f>
        <v>9.4975074636257428E-2</v>
      </c>
      <c r="F10" s="103">
        <f>IFERROR('Tablas turistas zona y tip.'!G10/'Tablas turistas zona y tip.'!G23-1,"-")</f>
        <v>7.1880300657349183E-2</v>
      </c>
      <c r="G10" s="103">
        <f>IFERROR('Tablas turistas zona y tip.'!H10/'Tablas turistas zona y tip.'!H23-1,"-")</f>
        <v>2.3965611432186007E-2</v>
      </c>
      <c r="H10" s="103">
        <f>IFERROR('Tablas turistas zona y tip.'!I10/'Tablas turistas zona y tip.'!I23-1,"-")</f>
        <v>5.1284586506820773E-2</v>
      </c>
      <c r="I10" s="103">
        <f>IFERROR('Tablas turistas zona y tip.'!J10/'Tablas turistas zona y tip.'!J23-1,"-")</f>
        <v>2.3258754633178613E-2</v>
      </c>
      <c r="J10" s="103">
        <f>IFERROR('Tablas turistas zona y tip.'!K10/'Tablas turistas zona y tip.'!K23-1,"-")</f>
        <v>-1.0685518008756389E-2</v>
      </c>
      <c r="K10" s="103">
        <f>IFERROR('Tablas turistas zona y tip.'!L10/'Tablas turistas zona y tip.'!L23-1,"-")</f>
        <v>9.8439404440409106E-3</v>
      </c>
    </row>
    <row r="11" spans="2:11">
      <c r="B11" s="41" t="s">
        <v>81</v>
      </c>
      <c r="C11" s="103">
        <f>IFERROR('Tablas turistas zona y tip.'!D11/'Tablas turistas zona y tip.'!D24-1,"-")</f>
        <v>6.4007235907013849E-2</v>
      </c>
      <c r="D11" s="103">
        <f>IFERROR('Tablas turistas zona y tip.'!E11/'Tablas turistas zona y tip.'!E24-1,"-")</f>
        <v>-3.8245895074089375E-3</v>
      </c>
      <c r="E11" s="103">
        <f>IFERROR('Tablas turistas zona y tip.'!F11/'Tablas turistas zona y tip.'!F24-1,"-")</f>
        <v>3.8927675074590384E-2</v>
      </c>
      <c r="F11" s="103">
        <f>IFERROR('Tablas turistas zona y tip.'!G11/'Tablas turistas zona y tip.'!G24-1,"-")</f>
        <v>7.4219887411433483E-2</v>
      </c>
      <c r="G11" s="103">
        <f>IFERROR('Tablas turistas zona y tip.'!H11/'Tablas turistas zona y tip.'!H24-1,"-")</f>
        <v>-6.6434668417596821E-2</v>
      </c>
      <c r="H11" s="103">
        <f>IFERROR('Tablas turistas zona y tip.'!I11/'Tablas turistas zona y tip.'!I24-1,"-")</f>
        <v>6.6751169800849386E-3</v>
      </c>
      <c r="I11" s="103">
        <f>IFERROR('Tablas turistas zona y tip.'!J11/'Tablas turistas zona y tip.'!J24-1,"-")</f>
        <v>4.2557999070103048E-2</v>
      </c>
      <c r="J11" s="103">
        <f>IFERROR('Tablas turistas zona y tip.'!K11/'Tablas turistas zona y tip.'!K24-1,"-")</f>
        <v>-8.3294773519163812E-2</v>
      </c>
      <c r="K11" s="103">
        <f>IFERROR('Tablas turistas zona y tip.'!L11/'Tablas turistas zona y tip.'!L24-1,"-")</f>
        <v>-1.2568741025816399E-2</v>
      </c>
    </row>
    <row r="12" spans="2:11">
      <c r="B12" s="41" t="s">
        <v>82</v>
      </c>
      <c r="C12" s="103">
        <f>IFERROR('Tablas turistas zona y tip.'!D12/'Tablas turistas zona y tip.'!D25-1,"-")</f>
        <v>-2.1066828994640741E-2</v>
      </c>
      <c r="D12" s="103">
        <f>IFERROR('Tablas turistas zona y tip.'!E12/'Tablas turistas zona y tip.'!E25-1,"-")</f>
        <v>-0.13213093119513708</v>
      </c>
      <c r="E12" s="103">
        <f>IFERROR('Tablas turistas zona y tip.'!F12/'Tablas turistas zona y tip.'!F25-1,"-")</f>
        <v>-6.2582217172925114E-2</v>
      </c>
      <c r="F12" s="103">
        <f>IFERROR('Tablas turistas zona y tip.'!G12/'Tablas turistas zona y tip.'!G25-1,"-")</f>
        <v>-3.8134751068269468E-3</v>
      </c>
      <c r="G12" s="103">
        <f>IFERROR('Tablas turistas zona y tip.'!H12/'Tablas turistas zona y tip.'!H25-1,"-")</f>
        <v>-8.9041341390854289E-2</v>
      </c>
      <c r="H12" s="103">
        <f>IFERROR('Tablas turistas zona y tip.'!I12/'Tablas turistas zona y tip.'!I25-1,"-")</f>
        <v>-4.337698208016505E-2</v>
      </c>
      <c r="I12" s="103">
        <f>IFERROR('Tablas turistas zona y tip.'!J12/'Tablas turistas zona y tip.'!J25-1,"-")</f>
        <v>-2.9079766111128613E-3</v>
      </c>
      <c r="J12" s="103">
        <f>IFERROR('Tablas turistas zona y tip.'!K12/'Tablas turistas zona y tip.'!K25-1,"-")</f>
        <v>-9.5130321862535894E-2</v>
      </c>
      <c r="K12" s="103">
        <f>IFERROR('Tablas turistas zona y tip.'!L12/'Tablas turistas zona y tip.'!L25-1,"-")</f>
        <v>-4.1586484846284355E-2</v>
      </c>
    </row>
    <row r="13" spans="2:11">
      <c r="B13" s="41" t="s">
        <v>83</v>
      </c>
      <c r="C13" s="103">
        <f>IFERROR('Tablas turistas zona y tip.'!D13/'Tablas turistas zona y tip.'!D26-1,"-")</f>
        <v>2.3701977367194482E-2</v>
      </c>
      <c r="D13" s="103">
        <f>IFERROR('Tablas turistas zona y tip.'!E13/'Tablas turistas zona y tip.'!E26-1,"-")</f>
        <v>-0.12767880682460175</v>
      </c>
      <c r="E13" s="103">
        <f>IFERROR('Tablas turistas zona y tip.'!F13/'Tablas turistas zona y tip.'!F26-1,"-")</f>
        <v>-3.5256410256410242E-2</v>
      </c>
      <c r="F13" s="103">
        <f>IFERROR('Tablas turistas zona y tip.'!G13/'Tablas turistas zona y tip.'!G26-1,"-")</f>
        <v>7.9120822256288914E-2</v>
      </c>
      <c r="G13" s="103">
        <f>IFERROR('Tablas turistas zona y tip.'!H13/'Tablas turistas zona y tip.'!H26-1,"-")</f>
        <v>-7.1357075305633622E-2</v>
      </c>
      <c r="H13" s="103">
        <f>IFERROR('Tablas turistas zona y tip.'!I13/'Tablas turistas zona y tip.'!I26-1,"-")</f>
        <v>6.3280149067328484E-3</v>
      </c>
      <c r="I13" s="103">
        <f>IFERROR('Tablas turistas zona y tip.'!J13/'Tablas turistas zona y tip.'!J26-1,"-")</f>
        <v>6.5757898005853521E-2</v>
      </c>
      <c r="J13" s="103">
        <f>IFERROR('Tablas turistas zona y tip.'!K13/'Tablas turistas zona y tip.'!K26-1,"-")</f>
        <v>-7.4122514981451504E-2</v>
      </c>
      <c r="K13" s="103">
        <f>IFERROR('Tablas turistas zona y tip.'!L13/'Tablas turistas zona y tip.'!L26-1,"-")</f>
        <v>3.9581855908386032E-3</v>
      </c>
    </row>
    <row r="14" spans="2:11" ht="30">
      <c r="B14" s="95" t="str">
        <f>actualizaciones!$A$2</f>
        <v xml:space="preserve">acumulado agosto 2010 </v>
      </c>
      <c r="C14" s="104">
        <v>6.2551436843673036E-2</v>
      </c>
      <c r="D14" s="104">
        <v>-4.0426288615543093E-2</v>
      </c>
      <c r="E14" s="104">
        <v>2.4934190366795672E-2</v>
      </c>
      <c r="F14" s="104">
        <v>7.1968787690722458E-2</v>
      </c>
      <c r="G14" s="104">
        <v>-1.6807597242097017E-2</v>
      </c>
      <c r="H14" s="104">
        <v>3.2085059284586492E-2</v>
      </c>
      <c r="I14" s="104">
        <v>4.5354964643724127E-2</v>
      </c>
      <c r="J14" s="104">
        <v>-3.7926067080098047E-2</v>
      </c>
      <c r="K14" s="104">
        <v>1.0953961014623426E-2</v>
      </c>
    </row>
    <row r="15" spans="2:11" hidden="1" outlineLevel="1">
      <c r="B15" s="41" t="s">
        <v>72</v>
      </c>
      <c r="C15" s="103">
        <f>IFERROR('Tablas turistas zona y tip.'!D15/'Tablas turistas zona y tip.'!D28-1,"-")</f>
        <v>-2.4616760493940348E-2</v>
      </c>
      <c r="D15" s="103">
        <f>IFERROR('Tablas turistas zona y tip.'!E15/'Tablas turistas zona y tip.'!E28-1,"-")</f>
        <v>-0.13937562940584092</v>
      </c>
      <c r="E15" s="103">
        <f>IFERROR('Tablas turistas zona y tip.'!F15/'Tablas turistas zona y tip.'!F28-1,"-")</f>
        <v>-6.8806757290315268E-2</v>
      </c>
      <c r="F15" s="103">
        <f>IFERROR('Tablas turistas zona y tip.'!G15/'Tablas turistas zona y tip.'!G28-1,"-")</f>
        <v>-3.242814909633962E-3</v>
      </c>
      <c r="G15" s="103">
        <f>IFERROR('Tablas turistas zona y tip.'!H15/'Tablas turistas zona y tip.'!H28-1,"-")</f>
        <v>-0.11883724081853908</v>
      </c>
      <c r="H15" s="103">
        <f>IFERROR('Tablas turistas zona y tip.'!I15/'Tablas turistas zona y tip.'!I28-1,"-")</f>
        <v>-5.7984501099042185E-2</v>
      </c>
      <c r="I15" s="103">
        <f>IFERROR('Tablas turistas zona y tip.'!J15/'Tablas turistas zona y tip.'!J28-1,"-")</f>
        <v>-3.3555786120824771E-2</v>
      </c>
      <c r="J15" s="103">
        <f>IFERROR('Tablas turistas zona y tip.'!K15/'Tablas turistas zona y tip.'!K28-1,"-")</f>
        <v>-0.12401986408782018</v>
      </c>
      <c r="K15" s="103">
        <f>IFERROR('Tablas turistas zona y tip.'!L15/'Tablas turistas zona y tip.'!L28-1,"-")</f>
        <v>-7.2369046545247118E-2</v>
      </c>
    </row>
    <row r="16" spans="2:11" hidden="1" outlineLevel="1">
      <c r="B16" s="41" t="s">
        <v>73</v>
      </c>
      <c r="C16" s="103">
        <f>IFERROR('Tablas turistas zona y tip.'!D16/'Tablas turistas zona y tip.'!D29-1,"-")</f>
        <v>-8.5345371687758798E-2</v>
      </c>
      <c r="D16" s="103">
        <f>IFERROR('Tablas turistas zona y tip.'!E16/'Tablas turistas zona y tip.'!E29-1,"-")</f>
        <v>-0.18353622354485466</v>
      </c>
      <c r="E16" s="103">
        <f>IFERROR('Tablas turistas zona y tip.'!F16/'Tablas turistas zona y tip.'!F29-1,"-")</f>
        <v>-0.12197166849998664</v>
      </c>
      <c r="F16" s="103">
        <f>IFERROR('Tablas turistas zona y tip.'!G16/'Tablas turistas zona y tip.'!G29-1,"-")</f>
        <v>-6.8195669422628002E-2</v>
      </c>
      <c r="G16" s="103">
        <f>IFERROR('Tablas turistas zona y tip.'!H16/'Tablas turistas zona y tip.'!H29-1,"-")</f>
        <v>-0.2065359311420133</v>
      </c>
      <c r="H16" s="103">
        <f>IFERROR('Tablas turistas zona y tip.'!I16/'Tablas turistas zona y tip.'!I29-1,"-")</f>
        <v>-0.13399758818209229</v>
      </c>
      <c r="I16" s="103">
        <f>IFERROR('Tablas turistas zona y tip.'!J16/'Tablas turistas zona y tip.'!J29-1,"-")</f>
        <v>-8.5973989084342728E-2</v>
      </c>
      <c r="J16" s="103">
        <f>IFERROR('Tablas turistas zona y tip.'!K16/'Tablas turistas zona y tip.'!K29-1,"-")</f>
        <v>-0.2091200992957557</v>
      </c>
      <c r="K16" s="103">
        <f>IFERROR('Tablas turistas zona y tip.'!L16/'Tablas turistas zona y tip.'!L29-1,"-")</f>
        <v>-0.1388289248158614</v>
      </c>
    </row>
    <row r="17" spans="2:11" hidden="1" outlineLevel="1">
      <c r="B17" s="41" t="s">
        <v>74</v>
      </c>
      <c r="C17" s="103">
        <f>IFERROR('Tablas turistas zona y tip.'!D17/'Tablas turistas zona y tip.'!D30-1,"-")</f>
        <v>-7.3735443062917461E-2</v>
      </c>
      <c r="D17" s="103">
        <f>IFERROR('Tablas turistas zona y tip.'!E17/'Tablas turistas zona y tip.'!E30-1,"-")</f>
        <v>-0.12895071676987024</v>
      </c>
      <c r="E17" s="103">
        <f>IFERROR('Tablas turistas zona y tip.'!F17/'Tablas turistas zona y tip.'!F30-1,"-")</f>
        <v>-9.402092955130481E-2</v>
      </c>
      <c r="F17" s="103">
        <f>IFERROR('Tablas turistas zona y tip.'!G17/'Tablas turistas zona y tip.'!G30-1,"-")</f>
        <v>-2.8692766520481916E-2</v>
      </c>
      <c r="G17" s="103">
        <f>IFERROR('Tablas turistas zona y tip.'!H17/'Tablas turistas zona y tip.'!H30-1,"-")</f>
        <v>-9.3417444825801055E-2</v>
      </c>
      <c r="H17" s="103">
        <f>IFERROR('Tablas turistas zona y tip.'!I17/'Tablas turistas zona y tip.'!I30-1,"-")</f>
        <v>-5.8140177322597464E-2</v>
      </c>
      <c r="I17" s="103">
        <f>IFERROR('Tablas turistas zona y tip.'!J17/'Tablas turistas zona y tip.'!J30-1,"-")</f>
        <v>-6.9029966497084039E-2</v>
      </c>
      <c r="J17" s="103">
        <f>IFERROR('Tablas turistas zona y tip.'!K17/'Tablas turistas zona y tip.'!K30-1,"-")</f>
        <v>-0.10427843821513405</v>
      </c>
      <c r="K17" s="103">
        <f>IFERROR('Tablas turistas zona y tip.'!L17/'Tablas turistas zona y tip.'!L30-1,"-")</f>
        <v>-8.3705814324543937E-2</v>
      </c>
    </row>
    <row r="18" spans="2:11" hidden="1" outlineLevel="1">
      <c r="B18" s="41" t="s">
        <v>75</v>
      </c>
      <c r="C18" s="103">
        <f>IFERROR('Tablas turistas zona y tip.'!D18/'Tablas turistas zona y tip.'!D31-1,"-")</f>
        <v>-9.8988570391872255E-2</v>
      </c>
      <c r="D18" s="103">
        <f>IFERROR('Tablas turistas zona y tip.'!E18/'Tablas turistas zona y tip.'!E31-1,"-")</f>
        <v>-8.355669265756982E-2</v>
      </c>
      <c r="E18" s="103">
        <f>IFERROR('Tablas turistas zona y tip.'!F18/'Tablas turistas zona y tip.'!F31-1,"-")</f>
        <v>-9.3458963911525084E-2</v>
      </c>
      <c r="F18" s="103">
        <f>IFERROR('Tablas turistas zona y tip.'!G18/'Tablas turistas zona y tip.'!G31-1,"-")</f>
        <v>-6.2620156047583309E-2</v>
      </c>
      <c r="G18" s="103">
        <f>IFERROR('Tablas turistas zona y tip.'!H18/'Tablas turistas zona y tip.'!H31-1,"-")</f>
        <v>-3.2667993585662858E-2</v>
      </c>
      <c r="H18" s="103">
        <f>IFERROR('Tablas turistas zona y tip.'!I18/'Tablas turistas zona y tip.'!I31-1,"-")</f>
        <v>-4.9940644316181615E-2</v>
      </c>
      <c r="I18" s="103">
        <f>IFERROR('Tablas turistas zona y tip.'!J18/'Tablas turistas zona y tip.'!J31-1,"-")</f>
        <v>-0.11000869814925029</v>
      </c>
      <c r="J18" s="103">
        <f>IFERROR('Tablas turistas zona y tip.'!K18/'Tablas turistas zona y tip.'!K31-1,"-")</f>
        <v>-7.0903771561709794E-2</v>
      </c>
      <c r="K18" s="103">
        <f>IFERROR('Tablas turistas zona y tip.'!L18/'Tablas turistas zona y tip.'!L31-1,"-")</f>
        <v>-9.4912854949036563E-2</v>
      </c>
    </row>
    <row r="19" spans="2:11" hidden="1" outlineLevel="1">
      <c r="B19" s="41" t="s">
        <v>76</v>
      </c>
      <c r="C19" s="103">
        <f>IFERROR('Tablas turistas zona y tip.'!D19/'Tablas turistas zona y tip.'!D32-1,"-")</f>
        <v>-0.10547251582869399</v>
      </c>
      <c r="D19" s="103">
        <f>IFERROR('Tablas turistas zona y tip.'!E19/'Tablas turistas zona y tip.'!E32-1,"-")</f>
        <v>-7.677843505949844E-2</v>
      </c>
      <c r="E19" s="103">
        <f>IFERROR('Tablas turistas zona y tip.'!F19/'Tablas turistas zona y tip.'!F32-1,"-")</f>
        <v>-9.4352067575186993E-2</v>
      </c>
      <c r="F19" s="103">
        <f>IFERROR('Tablas turistas zona y tip.'!G19/'Tablas turistas zona y tip.'!G32-1,"-")</f>
        <v>-7.6247904309725389E-2</v>
      </c>
      <c r="G19" s="103">
        <f>IFERROR('Tablas turistas zona y tip.'!H19/'Tablas turistas zona y tip.'!H32-1,"-")</f>
        <v>-9.8716661692487162E-2</v>
      </c>
      <c r="H19" s="103">
        <f>IFERROR('Tablas turistas zona y tip.'!I19/'Tablas turistas zona y tip.'!I32-1,"-")</f>
        <v>-8.6671936599684862E-2</v>
      </c>
      <c r="I19" s="103">
        <f>IFERROR('Tablas turistas zona y tip.'!J19/'Tablas turistas zona y tip.'!J32-1,"-")</f>
        <v>-0.10969000293227116</v>
      </c>
      <c r="J19" s="103">
        <f>IFERROR('Tablas turistas zona y tip.'!K19/'Tablas turistas zona y tip.'!K32-1,"-")</f>
        <v>-0.13446018769222678</v>
      </c>
      <c r="K19" s="103">
        <f>IFERROR('Tablas turistas zona y tip.'!L19/'Tablas turistas zona y tip.'!L32-1,"-")</f>
        <v>-0.12032194672458696</v>
      </c>
    </row>
    <row r="20" spans="2:11" hidden="1" outlineLevel="1">
      <c r="B20" s="41" t="s">
        <v>77</v>
      </c>
      <c r="C20" s="103">
        <f>IFERROR('Tablas turistas zona y tip.'!D20/'Tablas turistas zona y tip.'!D33-1,"-")</f>
        <v>-4.6662642626270512E-2</v>
      </c>
      <c r="D20" s="103">
        <f>IFERROR('Tablas turistas zona y tip.'!E20/'Tablas turistas zona y tip.'!E33-1,"-")</f>
        <v>-7.0836962276072835E-2</v>
      </c>
      <c r="E20" s="103">
        <f>IFERROR('Tablas turistas zona y tip.'!F20/'Tablas turistas zona y tip.'!F33-1,"-")</f>
        <v>-5.5440154272568876E-2</v>
      </c>
      <c r="F20" s="103">
        <f>IFERROR('Tablas turistas zona y tip.'!G20/'Tablas turistas zona y tip.'!G33-1,"-")</f>
        <v>-3.644508773628663E-2</v>
      </c>
      <c r="G20" s="103">
        <f>IFERROR('Tablas turistas zona y tip.'!H20/'Tablas turistas zona y tip.'!H33-1,"-")</f>
        <v>-2.3143171663536855E-2</v>
      </c>
      <c r="H20" s="103">
        <f>IFERROR('Tablas turistas zona y tip.'!I20/'Tablas turistas zona y tip.'!I33-1,"-")</f>
        <v>-3.0586665069600727E-2</v>
      </c>
      <c r="I20" s="103">
        <f>IFERROR('Tablas turistas zona y tip.'!J20/'Tablas turistas zona y tip.'!J33-1,"-")</f>
        <v>-7.7880393969152584E-2</v>
      </c>
      <c r="J20" s="103">
        <f>IFERROR('Tablas turistas zona y tip.'!K20/'Tablas turistas zona y tip.'!K33-1,"-")</f>
        <v>-6.1711160908742624E-2</v>
      </c>
      <c r="K20" s="103">
        <f>IFERROR('Tablas turistas zona y tip.'!L20/'Tablas turistas zona y tip.'!L33-1,"-")</f>
        <v>-7.129030533126568E-2</v>
      </c>
    </row>
    <row r="21" spans="2:11" hidden="1" outlineLevel="1">
      <c r="B21" s="41" t="s">
        <v>78</v>
      </c>
      <c r="C21" s="103">
        <f>IFERROR('Tablas turistas zona y tip.'!D21/'Tablas turistas zona y tip.'!D34-1,"-")</f>
        <v>-0.19139972250635506</v>
      </c>
      <c r="D21" s="103">
        <f>IFERROR('Tablas turistas zona y tip.'!E21/'Tablas turistas zona y tip.'!E34-1,"-")</f>
        <v>-0.12760908823652939</v>
      </c>
      <c r="E21" s="103">
        <f>IFERROR('Tablas turistas zona y tip.'!F21/'Tablas turistas zona y tip.'!F34-1,"-")</f>
        <v>-0.17064422019226166</v>
      </c>
      <c r="F21" s="103">
        <f>IFERROR('Tablas turistas zona y tip.'!G21/'Tablas turistas zona y tip.'!G34-1,"-")</f>
        <v>-0.10916606161779585</v>
      </c>
      <c r="G21" s="103">
        <f>IFERROR('Tablas turistas zona y tip.'!H21/'Tablas turistas zona y tip.'!H34-1,"-")</f>
        <v>-0.13443216017714299</v>
      </c>
      <c r="H21" s="103">
        <f>IFERROR('Tablas turistas zona y tip.'!I21/'Tablas turistas zona y tip.'!I34-1,"-")</f>
        <v>-0.11985486929990929</v>
      </c>
      <c r="I21" s="103">
        <f>IFERROR('Tablas turistas zona y tip.'!J21/'Tablas turistas zona y tip.'!J34-1,"-")</f>
        <v>-0.12861860882328957</v>
      </c>
      <c r="J21" s="103">
        <f>IFERROR('Tablas turistas zona y tip.'!K21/'Tablas turistas zona y tip.'!K34-1,"-")</f>
        <v>-0.13379058477708994</v>
      </c>
      <c r="K21" s="103">
        <f>IFERROR('Tablas turistas zona y tip.'!L21/'Tablas turistas zona y tip.'!L34-1,"-")</f>
        <v>-0.13063854424733679</v>
      </c>
    </row>
    <row r="22" spans="2:11" hidden="1" outlineLevel="1">
      <c r="B22" s="41" t="s">
        <v>79</v>
      </c>
      <c r="C22" s="103">
        <f>IFERROR('Tablas turistas zona y tip.'!D22/'Tablas turistas zona y tip.'!D35-1,"-")</f>
        <v>-0.18716386838097809</v>
      </c>
      <c r="D22" s="103">
        <f>IFERROR('Tablas turistas zona y tip.'!E22/'Tablas turistas zona y tip.'!E35-1,"-")</f>
        <v>-0.20504110470141301</v>
      </c>
      <c r="E22" s="103">
        <f>IFERROR('Tablas turistas zona y tip.'!F22/'Tablas turistas zona y tip.'!F35-1,"-")</f>
        <v>-0.19295788410800951</v>
      </c>
      <c r="F22" s="103">
        <f>IFERROR('Tablas turistas zona y tip.'!G22/'Tablas turistas zona y tip.'!G35-1,"-")</f>
        <v>-0.13169504601910309</v>
      </c>
      <c r="G22" s="103">
        <f>IFERROR('Tablas turistas zona y tip.'!H22/'Tablas turistas zona y tip.'!H35-1,"-")</f>
        <v>-0.10598461513651247</v>
      </c>
      <c r="H22" s="103">
        <f>IFERROR('Tablas turistas zona y tip.'!I22/'Tablas turistas zona y tip.'!I35-1,"-")</f>
        <v>-0.12134501025734246</v>
      </c>
      <c r="I22" s="103">
        <f>IFERROR('Tablas turistas zona y tip.'!J22/'Tablas turistas zona y tip.'!J35-1,"-")</f>
        <v>-0.15982555057214609</v>
      </c>
      <c r="J22" s="103">
        <f>IFERROR('Tablas turistas zona y tip.'!K22/'Tablas turistas zona y tip.'!K35-1,"-")</f>
        <v>-0.13950197710180134</v>
      </c>
      <c r="K22" s="103">
        <f>IFERROR('Tablas turistas zona y tip.'!L22/'Tablas turistas zona y tip.'!L35-1,"-")</f>
        <v>-0.152212689231216</v>
      </c>
    </row>
    <row r="23" spans="2:11" hidden="1" outlineLevel="1">
      <c r="B23" s="41" t="s">
        <v>80</v>
      </c>
      <c r="C23" s="103">
        <f>IFERROR('Tablas turistas zona y tip.'!D23/'Tablas turistas zona y tip.'!D36-1,"-")</f>
        <v>-0.11129312194075547</v>
      </c>
      <c r="D23" s="103">
        <f>IFERROR('Tablas turistas zona y tip.'!E23/'Tablas turistas zona y tip.'!E36-1,"-")</f>
        <v>8.1416135551064528E-3</v>
      </c>
      <c r="E23" s="103">
        <f>IFERROR('Tablas turistas zona y tip.'!F23/'Tablas turistas zona y tip.'!F36-1,"-")</f>
        <v>-7.1385905909545411E-2</v>
      </c>
      <c r="F23" s="103">
        <f>IFERROR('Tablas turistas zona y tip.'!G23/'Tablas turistas zona y tip.'!G36-1,"-")</f>
        <v>5.1529825746392532E-3</v>
      </c>
      <c r="G23" s="103">
        <f>IFERROR('Tablas turistas zona y tip.'!H23/'Tablas turistas zona y tip.'!H36-1,"-")</f>
        <v>4.2262595991758856E-2</v>
      </c>
      <c r="H23" s="103">
        <f>IFERROR('Tablas turistas zona y tip.'!I23/'Tablas turistas zona y tip.'!I36-1,"-")</f>
        <v>2.077537863734702E-2</v>
      </c>
      <c r="I23" s="103">
        <f>IFERROR('Tablas turistas zona y tip.'!J23/'Tablas turistas zona y tip.'!J36-1,"-")</f>
        <v>-3.1596912633024998E-2</v>
      </c>
      <c r="J23" s="103">
        <f>IFERROR('Tablas turistas zona y tip.'!K23/'Tablas turistas zona y tip.'!K36-1,"-")</f>
        <v>1.3315685301272806E-2</v>
      </c>
      <c r="K23" s="103">
        <f>IFERROR('Tablas turistas zona y tip.'!L23/'Tablas turistas zona y tip.'!L36-1,"-")</f>
        <v>-1.4331682818470082E-2</v>
      </c>
    </row>
    <row r="24" spans="2:11" hidden="1" outlineLevel="1">
      <c r="B24" s="41" t="s">
        <v>81</v>
      </c>
      <c r="C24" s="103">
        <f>IFERROR('Tablas turistas zona y tip.'!D24/'Tablas turistas zona y tip.'!D37-1,"-")</f>
        <v>-0.2765521695531723</v>
      </c>
      <c r="D24" s="103">
        <f>IFERROR('Tablas turistas zona y tip.'!E24/'Tablas turistas zona y tip.'!E37-1,"-")</f>
        <v>-0.24072187675794021</v>
      </c>
      <c r="E24" s="103">
        <f>IFERROR('Tablas turistas zona y tip.'!F24/'Tablas turistas zona y tip.'!F37-1,"-")</f>
        <v>-0.2637055934411574</v>
      </c>
      <c r="F24" s="103">
        <f>IFERROR('Tablas turistas zona y tip.'!G24/'Tablas turistas zona y tip.'!G37-1,"-")</f>
        <v>-0.21107617502500564</v>
      </c>
      <c r="G24" s="103">
        <f>IFERROR('Tablas turistas zona y tip.'!H24/'Tablas turistas zona y tip.'!H37-1,"-")</f>
        <v>-0.14579290385542976</v>
      </c>
      <c r="H24" s="103">
        <f>IFERROR('Tablas turistas zona y tip.'!I24/'Tablas turistas zona y tip.'!I37-1,"-")</f>
        <v>-0.18101883294124943</v>
      </c>
      <c r="I24" s="103">
        <f>IFERROR('Tablas turistas zona y tip.'!J24/'Tablas turistas zona y tip.'!J37-1,"-")</f>
        <v>-0.2193959581295325</v>
      </c>
      <c r="J24" s="103">
        <f>IFERROR('Tablas turistas zona y tip.'!K24/'Tablas turistas zona y tip.'!K37-1,"-")</f>
        <v>-0.15892605113729608</v>
      </c>
      <c r="K24" s="103">
        <f>IFERROR('Tablas turistas zona y tip.'!L24/'Tablas turistas zona y tip.'!L37-1,"-")</f>
        <v>-0.19401357652194617</v>
      </c>
    </row>
    <row r="25" spans="2:11" hidden="1" outlineLevel="1">
      <c r="B25" s="41" t="s">
        <v>82</v>
      </c>
      <c r="C25" s="103">
        <f>IFERROR('Tablas turistas zona y tip.'!D25/'Tablas turistas zona y tip.'!D38-1,"-")</f>
        <v>-0.19842902383253125</v>
      </c>
      <c r="D25" s="103">
        <f>IFERROR('Tablas turistas zona y tip.'!E25/'Tablas turistas zona y tip.'!E38-1,"-")</f>
        <v>-0.215304473349756</v>
      </c>
      <c r="E25" s="103">
        <f>IFERROR('Tablas turistas zona y tip.'!F25/'Tablas turistas zona y tip.'!F38-1,"-")</f>
        <v>-0.20482128210919204</v>
      </c>
      <c r="F25" s="103">
        <f>IFERROR('Tablas turistas zona y tip.'!G25/'Tablas turistas zona y tip.'!G38-1,"-")</f>
        <v>-0.12846633936159269</v>
      </c>
      <c r="G25" s="103">
        <f>IFERROR('Tablas turistas zona y tip.'!H25/'Tablas turistas zona y tip.'!H38-1,"-")</f>
        <v>-0.19651527805777147</v>
      </c>
      <c r="H25" s="103">
        <f>IFERROR('Tablas turistas zona y tip.'!I25/'Tablas turistas zona y tip.'!I38-1,"-")</f>
        <v>-0.16143443949592029</v>
      </c>
      <c r="I25" s="103">
        <f>IFERROR('Tablas turistas zona y tip.'!J25/'Tablas turistas zona y tip.'!J38-1,"-")</f>
        <v>-0.14176892967908394</v>
      </c>
      <c r="J25" s="103">
        <f>IFERROR('Tablas turistas zona y tip.'!K25/'Tablas turistas zona y tip.'!K38-1,"-")</f>
        <v>-0.1876516418765164</v>
      </c>
      <c r="K25" s="103">
        <f>IFERROR('Tablas turistas zona y tip.'!L25/'Tablas turistas zona y tip.'!L38-1,"-")</f>
        <v>-0.16162881209259039</v>
      </c>
    </row>
    <row r="26" spans="2:11" hidden="1" outlineLevel="1">
      <c r="B26" s="41" t="s">
        <v>83</v>
      </c>
      <c r="C26" s="103">
        <f>IFERROR('Tablas turistas zona y tip.'!D26/'Tablas turistas zona y tip.'!D39-1,"-")</f>
        <v>-0.10150465211665916</v>
      </c>
      <c r="D26" s="103">
        <f>IFERROR('Tablas turistas zona y tip.'!E26/'Tablas turistas zona y tip.'!E39-1,"-")</f>
        <v>-2.5383132972377709E-2</v>
      </c>
      <c r="E26" s="103">
        <f>IFERROR('Tablas turistas zona y tip.'!F26/'Tablas turistas zona y tip.'!F39-1,"-")</f>
        <v>-7.3315616695325936E-2</v>
      </c>
      <c r="F26" s="103">
        <f>IFERROR('Tablas turistas zona y tip.'!G26/'Tablas turistas zona y tip.'!G39-1,"-")</f>
        <v>-9.0358681070394686E-2</v>
      </c>
      <c r="G26" s="103">
        <f>IFERROR('Tablas turistas zona y tip.'!H26/'Tablas turistas zona y tip.'!H39-1,"-")</f>
        <v>-3.3123779423227528E-4</v>
      </c>
      <c r="H26" s="103">
        <f>IFERROR('Tablas turistas zona y tip.'!I26/'Tablas turistas zona y tip.'!I39-1,"-")</f>
        <v>-4.892541930402361E-2</v>
      </c>
      <c r="I26" s="103">
        <f>IFERROR('Tablas turistas zona y tip.'!J26/'Tablas turistas zona y tip.'!J39-1,"-")</f>
        <v>-0.10720047050915815</v>
      </c>
      <c r="J26" s="103">
        <f>IFERROR('Tablas turistas zona y tip.'!K26/'Tablas turistas zona y tip.'!K39-1,"-")</f>
        <v>-2.0377736492979359E-2</v>
      </c>
      <c r="K26" s="103">
        <f>IFERROR('Tablas turistas zona y tip.'!L26/'Tablas turistas zona y tip.'!L39-1,"-")</f>
        <v>-7.081686992217151E-2</v>
      </c>
    </row>
    <row r="27" spans="2:11" collapsed="1">
      <c r="B27" s="98">
        <v>2009</v>
      </c>
      <c r="C27" s="105">
        <f>IFERROR('Tablas turistas zona y tip.'!D27/'Tablas turistas zona y tip.'!D40-1,"-")</f>
        <v>-0.12887218729694938</v>
      </c>
      <c r="D27" s="105">
        <f>IFERROR('Tablas turistas zona y tip.'!E27/'Tablas turistas zona y tip.'!E40-1,"-")</f>
        <v>-0.12608526876286319</v>
      </c>
      <c r="E27" s="105">
        <f>IFERROR('Tablas turistas zona y tip.'!F27/'Tablas turistas zona y tip.'!F40-1,"-")</f>
        <v>-0.12786598265284532</v>
      </c>
      <c r="F27" s="105">
        <f>IFERROR('Tablas turistas zona y tip.'!G27/'Tablas turistas zona y tip.'!G40-1,"-")</f>
        <v>-8.0244997330099266E-2</v>
      </c>
      <c r="G27" s="105">
        <f>IFERROR('Tablas turistas zona y tip.'!H27/'Tablas turistas zona y tip.'!H40-1,"-")</f>
        <v>-9.7092401709609755E-2</v>
      </c>
      <c r="H27" s="105">
        <f>IFERROR('Tablas turistas zona y tip.'!I27/'Tablas turistas zona y tip.'!I40-1,"-")</f>
        <v>-8.7824395023569757E-2</v>
      </c>
      <c r="I27" s="105">
        <f>IFERROR('Tablas turistas zona y tip.'!J27/'Tablas turistas zona y tip.'!J40-1,"-")</f>
        <v>-0.10789822844942742</v>
      </c>
      <c r="J27" s="105">
        <f>IFERROR('Tablas turistas zona y tip.'!K27/'Tablas turistas zona y tip.'!K40-1,"-")</f>
        <v>-0.11411270813365437</v>
      </c>
      <c r="K27" s="105">
        <f>IFERROR('Tablas turistas zona y tip.'!L27/'Tablas turistas zona y tip.'!L40-1,"-")</f>
        <v>-0.11045141390545221</v>
      </c>
    </row>
    <row r="28" spans="2:11" hidden="1" outlineLevel="1">
      <c r="B28" s="41" t="s">
        <v>72</v>
      </c>
      <c r="C28" s="103">
        <f>IFERROR('Tablas turistas zona y tip.'!D28/'Tablas turistas zona y tip.'!D41-1,"-")</f>
        <v>-7.730311878464724E-2</v>
      </c>
      <c r="D28" s="103">
        <f>IFERROR('Tablas turistas zona y tip.'!E28/'Tablas turistas zona y tip.'!E41-1,"-")</f>
        <v>-8.2622117305247711E-3</v>
      </c>
      <c r="E28" s="103">
        <f>IFERROR('Tablas turistas zona y tip.'!F28/'Tablas turistas zona y tip.'!F41-1,"-")</f>
        <v>-5.1887107771702023E-2</v>
      </c>
      <c r="F28" s="103">
        <f>IFERROR('Tablas turistas zona y tip.'!G28/'Tablas turistas zona y tip.'!G41-1,"-")</f>
        <v>-4.7559609165907069E-2</v>
      </c>
      <c r="G28" s="103">
        <f>IFERROR('Tablas turistas zona y tip.'!H28/'Tablas turistas zona y tip.'!H41-1,"-")</f>
        <v>-5.4780219428307908E-2</v>
      </c>
      <c r="H28" s="103">
        <f>IFERROR('Tablas turistas zona y tip.'!I28/'Tablas turistas zona y tip.'!I41-1,"-")</f>
        <v>-5.0992752299165556E-2</v>
      </c>
      <c r="I28" s="103">
        <f>IFERROR('Tablas turistas zona y tip.'!J28/'Tablas turistas zona y tip.'!J41-1,"-")</f>
        <v>-6.0835358371628567E-2</v>
      </c>
      <c r="J28" s="103">
        <f>IFERROR('Tablas turistas zona y tip.'!K28/'Tablas turistas zona y tip.'!K41-1,"-")</f>
        <v>-6.8597254416325359E-2</v>
      </c>
      <c r="K28" s="103">
        <f>IFERROR('Tablas turistas zona y tip.'!L28/'Tablas turistas zona y tip.'!L41-1,"-")</f>
        <v>-6.4181358592495297E-2</v>
      </c>
    </row>
    <row r="29" spans="2:11" hidden="1" outlineLevel="1">
      <c r="B29" s="41" t="s">
        <v>73</v>
      </c>
      <c r="C29" s="103">
        <f>IFERROR('Tablas turistas zona y tip.'!D29/'Tablas turistas zona y tip.'!D42-1,"-")</f>
        <v>-9.2110758233540202E-2</v>
      </c>
      <c r="D29" s="103">
        <f>IFERROR('Tablas turistas zona y tip.'!E29/'Tablas turistas zona y tip.'!E42-1,"-")</f>
        <v>-0.11462595322624303</v>
      </c>
      <c r="E29" s="103">
        <f>IFERROR('Tablas turistas zona y tip.'!F29/'Tablas turistas zona y tip.'!F42-1,"-")</f>
        <v>-0.10064182993919502</v>
      </c>
      <c r="F29" s="103">
        <f>IFERROR('Tablas turistas zona y tip.'!G29/'Tablas turistas zona y tip.'!G42-1,"-")</f>
        <v>-6.3171275598694399E-2</v>
      </c>
      <c r="G29" s="103">
        <f>IFERROR('Tablas turistas zona y tip.'!H29/'Tablas turistas zona y tip.'!H42-1,"-")</f>
        <v>-4.2110375812033252E-2</v>
      </c>
      <c r="H29" s="103">
        <f>IFERROR('Tablas turistas zona y tip.'!I29/'Tablas turistas zona y tip.'!I42-1,"-")</f>
        <v>-5.3270313160027838E-2</v>
      </c>
      <c r="I29" s="103">
        <f>IFERROR('Tablas turistas zona y tip.'!J29/'Tablas turistas zona y tip.'!J42-1,"-")</f>
        <v>-6.4904758290961539E-2</v>
      </c>
      <c r="J29" s="103">
        <f>IFERROR('Tablas turistas zona y tip.'!K29/'Tablas turistas zona y tip.'!K42-1,"-")</f>
        <v>-4.4770348987061226E-2</v>
      </c>
      <c r="K29" s="103">
        <f>IFERROR('Tablas turistas zona y tip.'!L29/'Tablas turistas zona y tip.'!L42-1,"-")</f>
        <v>-5.6367888444473602E-2</v>
      </c>
    </row>
    <row r="30" spans="2:11" hidden="1" outlineLevel="1">
      <c r="B30" s="41" t="s">
        <v>74</v>
      </c>
      <c r="C30" s="103">
        <f>IFERROR('Tablas turistas zona y tip.'!D30/'Tablas turistas zona y tip.'!D43-1,"-")</f>
        <v>-8.5183282409034833E-2</v>
      </c>
      <c r="D30" s="103">
        <f>IFERROR('Tablas turistas zona y tip.'!E30/'Tablas turistas zona y tip.'!E43-1,"-")</f>
        <v>-1.591038098100106E-2</v>
      </c>
      <c r="E30" s="103">
        <f>IFERROR('Tablas turistas zona y tip.'!F30/'Tablas turistas zona y tip.'!F43-1,"-")</f>
        <v>-6.0896591687299217E-2</v>
      </c>
      <c r="F30" s="103">
        <f>IFERROR('Tablas turistas zona y tip.'!G30/'Tablas turistas zona y tip.'!G43-1,"-")</f>
        <v>-5.819159359847248E-2</v>
      </c>
      <c r="G30" s="103">
        <f>IFERROR('Tablas turistas zona y tip.'!H30/'Tablas turistas zona y tip.'!H43-1,"-")</f>
        <v>-1.5318484766478124E-2</v>
      </c>
      <c r="H30" s="103">
        <f>IFERROR('Tablas turistas zona y tip.'!I30/'Tablas turistas zona y tip.'!I43-1,"-")</f>
        <v>-3.9158107670127507E-2</v>
      </c>
      <c r="I30" s="103">
        <f>IFERROR('Tablas turistas zona y tip.'!J30/'Tablas turistas zona y tip.'!J43-1,"-")</f>
        <v>-6.3063586755120915E-2</v>
      </c>
      <c r="J30" s="103">
        <f>IFERROR('Tablas turistas zona y tip.'!K30/'Tablas turistas zona y tip.'!K43-1,"-")</f>
        <v>-4.1318825626113886E-2</v>
      </c>
      <c r="K30" s="103">
        <f>IFERROR('Tablas turistas zona y tip.'!L30/'Tablas turistas zona y tip.'!L43-1,"-")</f>
        <v>-5.4131060229822059E-2</v>
      </c>
    </row>
    <row r="31" spans="2:11" hidden="1" outlineLevel="1">
      <c r="B31" s="41" t="s">
        <v>75</v>
      </c>
      <c r="C31" s="103">
        <f>IFERROR('Tablas turistas zona y tip.'!D31/'Tablas turistas zona y tip.'!D44-1,"-")</f>
        <v>-6.8633766672651086E-2</v>
      </c>
      <c r="D31" s="103">
        <f>IFERROR('Tablas turistas zona y tip.'!E31/'Tablas turistas zona y tip.'!E44-1,"-")</f>
        <v>3.2842582106455298E-2</v>
      </c>
      <c r="E31" s="103">
        <f>IFERROR('Tablas turistas zona y tip.'!F31/'Tablas turistas zona y tip.'!F44-1,"-")</f>
        <v>-3.4648423507266157E-2</v>
      </c>
      <c r="F31" s="103">
        <f>IFERROR('Tablas turistas zona y tip.'!G31/'Tablas turistas zona y tip.'!G44-1,"-")</f>
        <v>-3.8636299013335651E-2</v>
      </c>
      <c r="G31" s="103">
        <f>IFERROR('Tablas turistas zona y tip.'!H31/'Tablas turistas zona y tip.'!H44-1,"-")</f>
        <v>-1.3145129224652052E-2</v>
      </c>
      <c r="H31" s="103">
        <f>IFERROR('Tablas turistas zona y tip.'!I31/'Tablas turistas zona y tip.'!I44-1,"-")</f>
        <v>-2.8007758749316158E-2</v>
      </c>
      <c r="I31" s="103">
        <f>IFERROR('Tablas turistas zona y tip.'!J31/'Tablas turistas zona y tip.'!J44-1,"-")</f>
        <v>-5.2044990985233186E-2</v>
      </c>
      <c r="J31" s="103">
        <f>IFERROR('Tablas turistas zona y tip.'!K31/'Tablas turistas zona y tip.'!K44-1,"-")</f>
        <v>-3.2890356941670529E-2</v>
      </c>
      <c r="K31" s="103">
        <f>IFERROR('Tablas turistas zona y tip.'!L31/'Tablas turistas zona y tip.'!L44-1,"-")</f>
        <v>-4.4741254951926934E-2</v>
      </c>
    </row>
    <row r="32" spans="2:11" hidden="1" outlineLevel="1">
      <c r="B32" s="41" t="s">
        <v>76</v>
      </c>
      <c r="C32" s="103">
        <f>IFERROR('Tablas turistas zona y tip.'!D32/'Tablas turistas zona y tip.'!D45-1,"-")</f>
        <v>1.2531438521202309E-2</v>
      </c>
      <c r="D32" s="103">
        <f>IFERROR('Tablas turistas zona y tip.'!E32/'Tablas turistas zona y tip.'!E45-1,"-")</f>
        <v>1.294349905461023E-2</v>
      </c>
      <c r="E32" s="103">
        <f>IFERROR('Tablas turistas zona y tip.'!F32/'Tablas turistas zona y tip.'!F45-1,"-")</f>
        <v>1.26910936102822E-2</v>
      </c>
      <c r="F32" s="103">
        <f>IFERROR('Tablas turistas zona y tip.'!G32/'Tablas turistas zona y tip.'!G45-1,"-")</f>
        <v>3.7143650364568792E-2</v>
      </c>
      <c r="G32" s="103">
        <f>IFERROR('Tablas turistas zona y tip.'!H32/'Tablas turistas zona y tip.'!H45-1,"-")</f>
        <v>8.3277249771562811E-3</v>
      </c>
      <c r="H32" s="103">
        <f>IFERROR('Tablas turistas zona y tip.'!I32/'Tablas turistas zona y tip.'!I45-1,"-")</f>
        <v>2.3572823739802296E-2</v>
      </c>
      <c r="I32" s="103">
        <f>IFERROR('Tablas turistas zona y tip.'!J32/'Tablas turistas zona y tip.'!J45-1,"-")</f>
        <v>1.5521279443254876E-2</v>
      </c>
      <c r="J32" s="103">
        <f>IFERROR('Tablas turistas zona y tip.'!K32/'Tablas turistas zona y tip.'!K45-1,"-")</f>
        <v>-6.381904297555252E-3</v>
      </c>
      <c r="K32" s="103">
        <f>IFERROR('Tablas turistas zona y tip.'!L32/'Tablas turistas zona y tip.'!L45-1,"-")</f>
        <v>6.0027393528467865E-3</v>
      </c>
    </row>
    <row r="33" spans="2:11" hidden="1" outlineLevel="1">
      <c r="B33" s="41" t="s">
        <v>77</v>
      </c>
      <c r="C33" s="103">
        <f>IFERROR('Tablas turistas zona y tip.'!D33/'Tablas turistas zona y tip.'!D46-1,"-")</f>
        <v>-2.3890525515537386E-2</v>
      </c>
      <c r="D33" s="103">
        <f>IFERROR('Tablas turistas zona y tip.'!E33/'Tablas turistas zona y tip.'!E46-1,"-")</f>
        <v>6.2952676577901157E-2</v>
      </c>
      <c r="E33" s="103">
        <f>IFERROR('Tablas turistas zona y tip.'!F33/'Tablas turistas zona y tip.'!F46-1,"-")</f>
        <v>5.9506359196352943E-3</v>
      </c>
      <c r="F33" s="103">
        <f>IFERROR('Tablas turistas zona y tip.'!G33/'Tablas turistas zona y tip.'!G46-1,"-")</f>
        <v>3.5922263461609427E-2</v>
      </c>
      <c r="G33" s="103">
        <f>IFERROR('Tablas turistas zona y tip.'!H33/'Tablas turistas zona y tip.'!H46-1,"-")</f>
        <v>3.5615850428181606E-2</v>
      </c>
      <c r="H33" s="103">
        <f>IFERROR('Tablas turistas zona y tip.'!I33/'Tablas turistas zona y tip.'!I46-1,"-")</f>
        <v>3.5787290859249365E-2</v>
      </c>
      <c r="I33" s="103">
        <f>IFERROR('Tablas turistas zona y tip.'!J33/'Tablas turistas zona y tip.'!J46-1,"-")</f>
        <v>3.6489605716583107E-3</v>
      </c>
      <c r="J33" s="103">
        <f>IFERROR('Tablas turistas zona y tip.'!K33/'Tablas turistas zona y tip.'!K46-1,"-")</f>
        <v>1.7822406813521319E-3</v>
      </c>
      <c r="K33" s="103">
        <f>IFERROR('Tablas turistas zona y tip.'!L33/'Tablas turistas zona y tip.'!L46-1,"-")</f>
        <v>2.8873029458640342E-3</v>
      </c>
    </row>
    <row r="34" spans="2:11" hidden="1" outlineLevel="1">
      <c r="B34" s="41" t="s">
        <v>78</v>
      </c>
      <c r="C34" s="103">
        <f>IFERROR('Tablas turistas zona y tip.'!D34/'Tablas turistas zona y tip.'!D47-1,"-")</f>
        <v>2.8005955169649432E-2</v>
      </c>
      <c r="D34" s="103">
        <f>IFERROR('Tablas turistas zona y tip.'!E34/'Tablas turistas zona y tip.'!E47-1,"-")</f>
        <v>-1.7191208337632879E-2</v>
      </c>
      <c r="E34" s="103">
        <f>IFERROR('Tablas turistas zona y tip.'!F34/'Tablas turistas zona y tip.'!F47-1,"-")</f>
        <v>1.2850677480519934E-2</v>
      </c>
      <c r="F34" s="103">
        <f>IFERROR('Tablas turistas zona y tip.'!G34/'Tablas turistas zona y tip.'!G47-1,"-")</f>
        <v>1.1718365906842942E-2</v>
      </c>
      <c r="G34" s="103">
        <f>IFERROR('Tablas turistas zona y tip.'!H34/'Tablas turistas zona y tip.'!H47-1,"-")</f>
        <v>-1.8961732332851478E-2</v>
      </c>
      <c r="H34" s="103">
        <f>IFERROR('Tablas turistas zona y tip.'!I34/'Tablas turistas zona y tip.'!I47-1,"-")</f>
        <v>-1.491957263493493E-3</v>
      </c>
      <c r="I34" s="103">
        <f>IFERROR('Tablas turistas zona y tip.'!J34/'Tablas turistas zona y tip.'!J47-1,"-")</f>
        <v>-6.823381724675559E-3</v>
      </c>
      <c r="J34" s="103">
        <f>IFERROR('Tablas turistas zona y tip.'!K34/'Tablas turistas zona y tip.'!K47-1,"-")</f>
        <v>-4.477385163305736E-2</v>
      </c>
      <c r="K34" s="103">
        <f>IFERROR('Tablas turistas zona y tip.'!L34/'Tablas turistas zona y tip.'!L47-1,"-")</f>
        <v>-2.1998478673481037E-2</v>
      </c>
    </row>
    <row r="35" spans="2:11" hidden="1" outlineLevel="1">
      <c r="B35" s="41" t="s">
        <v>79</v>
      </c>
      <c r="C35" s="103">
        <f>IFERROR('Tablas turistas zona y tip.'!D35/'Tablas turistas zona y tip.'!D48-1,"-")</f>
        <v>0.29880827199439186</v>
      </c>
      <c r="D35" s="103">
        <f>IFERROR('Tablas turistas zona y tip.'!E35/'Tablas turistas zona y tip.'!E48-1,"-")</f>
        <v>0.37266857962697264</v>
      </c>
      <c r="E35" s="103">
        <f>IFERROR('Tablas turistas zona y tip.'!F35/'Tablas turistas zona y tip.'!F48-1,"-")</f>
        <v>0.32186036098098647</v>
      </c>
      <c r="F35" s="103">
        <f>IFERROR('Tablas turistas zona y tip.'!G35/'Tablas turistas zona y tip.'!G48-1,"-")</f>
        <v>0.25499635203229309</v>
      </c>
      <c r="G35" s="103">
        <f>IFERROR('Tablas turistas zona y tip.'!H35/'Tablas turistas zona y tip.'!H48-1,"-")</f>
        <v>0.17274704491725767</v>
      </c>
      <c r="H35" s="103">
        <f>IFERROR('Tablas turistas zona y tip.'!I35/'Tablas turistas zona y tip.'!I48-1,"-")</f>
        <v>0.2205366729131919</v>
      </c>
      <c r="I35" s="103">
        <f>IFERROR('Tablas turistas zona y tip.'!J35/'Tablas turistas zona y tip.'!J48-1,"-")</f>
        <v>0.22747525222777454</v>
      </c>
      <c r="J35" s="103">
        <f>IFERROR('Tablas turistas zona y tip.'!K35/'Tablas turistas zona y tip.'!K48-1,"-")</f>
        <v>0.18120416091094338</v>
      </c>
      <c r="K35" s="103">
        <f>IFERROR('Tablas turistas zona y tip.'!L35/'Tablas turistas zona y tip.'!L48-1,"-")</f>
        <v>0.20972440587551566</v>
      </c>
    </row>
    <row r="36" spans="2:11" hidden="1" outlineLevel="1">
      <c r="B36" s="41" t="s">
        <v>80</v>
      </c>
      <c r="C36" s="103">
        <f>IFERROR('Tablas turistas zona y tip.'!D36/'Tablas turistas zona y tip.'!D49-1,"-")</f>
        <v>-3.3702360201629977E-2</v>
      </c>
      <c r="D36" s="103">
        <f>IFERROR('Tablas turistas zona y tip.'!E36/'Tablas turistas zona y tip.'!E49-1,"-")</f>
        <v>-6.1834621554615721E-2</v>
      </c>
      <c r="E36" s="103">
        <f>IFERROR('Tablas turistas zona y tip.'!F36/'Tablas turistas zona y tip.'!F49-1,"-")</f>
        <v>-4.3288134119298549E-2</v>
      </c>
      <c r="F36" s="103">
        <f>IFERROR('Tablas turistas zona y tip.'!G36/'Tablas turistas zona y tip.'!G49-1,"-")</f>
        <v>-1.1964091579389269E-2</v>
      </c>
      <c r="G36" s="103">
        <f>IFERROR('Tablas turistas zona y tip.'!H36/'Tablas turistas zona y tip.'!H49-1,"-")</f>
        <v>-5.4019575185865087E-2</v>
      </c>
      <c r="H36" s="103">
        <f>IFERROR('Tablas turistas zona y tip.'!I36/'Tablas turistas zona y tip.'!I49-1,"-")</f>
        <v>-3.0115967121745579E-2</v>
      </c>
      <c r="I36" s="103">
        <f>IFERROR('Tablas turistas zona y tip.'!J36/'Tablas turistas zona y tip.'!J49-1,"-")</f>
        <v>-1.6913764629315486E-2</v>
      </c>
      <c r="J36" s="103">
        <f>IFERROR('Tablas turistas zona y tip.'!K36/'Tablas turistas zona y tip.'!K49-1,"-")</f>
        <v>-5.3515294226820886E-2</v>
      </c>
      <c r="K36" s="103">
        <f>IFERROR('Tablas turistas zona y tip.'!L36/'Tablas turistas zona y tip.'!L49-1,"-")</f>
        <v>-3.1314106294082933E-2</v>
      </c>
    </row>
    <row r="37" spans="2:11" hidden="1" outlineLevel="1">
      <c r="B37" s="41" t="s">
        <v>81</v>
      </c>
      <c r="C37" s="103">
        <f>IFERROR('Tablas turistas zona y tip.'!D37/'Tablas turistas zona y tip.'!D50-1,"-")</f>
        <v>0.10823970390182791</v>
      </c>
      <c r="D37" s="103">
        <f>IFERROR('Tablas turistas zona y tip.'!E37/'Tablas turistas zona y tip.'!E50-1,"-")</f>
        <v>-3.5162094763092289E-2</v>
      </c>
      <c r="E37" s="103">
        <f>IFERROR('Tablas turistas zona y tip.'!F37/'Tablas turistas zona y tip.'!F50-1,"-")</f>
        <v>5.2170621332828571E-2</v>
      </c>
      <c r="F37" s="103">
        <f>IFERROR('Tablas turistas zona y tip.'!G37/'Tablas turistas zona y tip.'!G50-1,"-")</f>
        <v>6.9070313579223663E-2</v>
      </c>
      <c r="G37" s="103">
        <f>IFERROR('Tablas turistas zona y tip.'!H37/'Tablas turistas zona y tip.'!H50-1,"-")</f>
        <v>2.3612219885986718E-3</v>
      </c>
      <c r="H37" s="103">
        <f>IFERROR('Tablas turistas zona y tip.'!I37/'Tablas turistas zona y tip.'!I50-1,"-")</f>
        <v>3.7286346821955085E-2</v>
      </c>
      <c r="I37" s="103">
        <f>IFERROR('Tablas turistas zona y tip.'!J37/'Tablas turistas zona y tip.'!J50-1,"-")</f>
        <v>6.0363772385093828E-2</v>
      </c>
      <c r="J37" s="103">
        <f>IFERROR('Tablas turistas zona y tip.'!K37/'Tablas turistas zona y tip.'!K50-1,"-")</f>
        <v>1.0763135195594353E-2</v>
      </c>
      <c r="K37" s="103">
        <f>IFERROR('Tablas turistas zona y tip.'!L37/'Tablas turistas zona y tip.'!L50-1,"-")</f>
        <v>3.8962924489140738E-2</v>
      </c>
    </row>
    <row r="38" spans="2:11" hidden="1" outlineLevel="1">
      <c r="B38" s="41" t="s">
        <v>82</v>
      </c>
      <c r="C38" s="103">
        <f>IFERROR('Tablas turistas zona y tip.'!D38/'Tablas turistas zona y tip.'!D51-1,"-")</f>
        <v>0.11172447536083907</v>
      </c>
      <c r="D38" s="103">
        <f>IFERROR('Tablas turistas zona y tip.'!E38/'Tablas turistas zona y tip.'!E51-1,"-")</f>
        <v>0.1104470850611563</v>
      </c>
      <c r="E38" s="103">
        <f>IFERROR('Tablas turistas zona y tip.'!F38/'Tablas turistas zona y tip.'!F51-1,"-")</f>
        <v>0.11124026655923291</v>
      </c>
      <c r="F38" s="103">
        <f>IFERROR('Tablas turistas zona y tip.'!G38/'Tablas turistas zona y tip.'!G51-1,"-")</f>
        <v>8.0198801344832704E-2</v>
      </c>
      <c r="G38" s="103">
        <f>IFERROR('Tablas turistas zona y tip.'!H38/'Tablas turistas zona y tip.'!H51-1,"-")</f>
        <v>0.11778188396932809</v>
      </c>
      <c r="H38" s="103">
        <f>IFERROR('Tablas turistas zona y tip.'!I38/'Tablas turistas zona y tip.'!I51-1,"-")</f>
        <v>9.8086080417716159E-2</v>
      </c>
      <c r="I38" s="103">
        <f>IFERROR('Tablas turistas zona y tip.'!J38/'Tablas turistas zona y tip.'!J51-1,"-")</f>
        <v>7.5054814619429866E-2</v>
      </c>
      <c r="J38" s="103">
        <f>IFERROR('Tablas turistas zona y tip.'!K38/'Tablas turistas zona y tip.'!K51-1,"-")</f>
        <v>9.8322758620689621E-2</v>
      </c>
      <c r="K38" s="103">
        <f>IFERROR('Tablas turistas zona y tip.'!L38/'Tablas turistas zona y tip.'!L51-1,"-")</f>
        <v>8.5003986921011743E-2</v>
      </c>
    </row>
    <row r="39" spans="2:11" hidden="1" outlineLevel="1">
      <c r="B39" s="41" t="s">
        <v>83</v>
      </c>
      <c r="C39" s="103">
        <f>IFERROR('Tablas turistas zona y tip.'!D39/'Tablas turistas zona y tip.'!D52-1,"-")</f>
        <v>1.5510078810930583E-2</v>
      </c>
      <c r="D39" s="103">
        <f>IFERROR('Tablas turistas zona y tip.'!E39/'Tablas turistas zona y tip.'!E52-1,"-")</f>
        <v>-9.5977314452947438E-3</v>
      </c>
      <c r="E39" s="103">
        <f>IFERROR('Tablas turistas zona y tip.'!F39/'Tablas turistas zona y tip.'!F52-1,"-")</f>
        <v>6.0652060939252461E-3</v>
      </c>
      <c r="F39" s="103">
        <f>IFERROR('Tablas turistas zona y tip.'!G39/'Tablas turistas zona y tip.'!G52-1,"-")</f>
        <v>8.7487090609086327E-3</v>
      </c>
      <c r="G39" s="103">
        <f>IFERROR('Tablas turistas zona y tip.'!H39/'Tablas turistas zona y tip.'!H52-1,"-")</f>
        <v>6.3194005597182468E-3</v>
      </c>
      <c r="H39" s="103">
        <f>IFERROR('Tablas turistas zona y tip.'!I39/'Tablas turistas zona y tip.'!I52-1,"-")</f>
        <v>7.6292150292975869E-3</v>
      </c>
      <c r="I39" s="103">
        <f>IFERROR('Tablas turistas zona y tip.'!J39/'Tablas turistas zona y tip.'!J52-1,"-")</f>
        <v>8.4389615671389695E-3</v>
      </c>
      <c r="J39" s="103">
        <f>IFERROR('Tablas turistas zona y tip.'!K39/'Tablas turistas zona y tip.'!K52-1,"-")</f>
        <v>3.6766854884906497E-3</v>
      </c>
      <c r="K39" s="103">
        <f>IFERROR('Tablas turistas zona y tip.'!L39/'Tablas turistas zona y tip.'!L52-1,"-")</f>
        <v>6.4378104075888398E-3</v>
      </c>
    </row>
    <row r="40" spans="2:11" collapsed="1">
      <c r="B40" s="100">
        <v>2008</v>
      </c>
      <c r="C40" s="106">
        <f>IFERROR('Tablas turistas zona y tip.'!D40/'Tablas turistas zona y tip.'!D53-1,"-")</f>
        <v>1.0509631389211904E-2</v>
      </c>
      <c r="D40" s="106">
        <f>IFERROR('Tablas turistas zona y tip.'!E40/'Tablas turistas zona y tip.'!E53-1,"-")</f>
        <v>1.4946209701878654E-2</v>
      </c>
      <c r="E40" s="106">
        <f>IFERROR('Tablas turistas zona y tip.'!F40/'Tablas turistas zona y tip.'!F53-1,"-")</f>
        <v>1.2106957459176781E-2</v>
      </c>
      <c r="F40" s="106">
        <f>IFERROR('Tablas turistas zona y tip.'!G40/'Tablas turistas zona y tip.'!G53-1,"-")</f>
        <v>1.9386058183545885E-2</v>
      </c>
      <c r="G40" s="106">
        <f>IFERROR('Tablas turistas zona y tip.'!H40/'Tablas turistas zona y tip.'!H53-1,"-")</f>
        <v>8.3966279570659719E-3</v>
      </c>
      <c r="H40" s="106">
        <f>IFERROR('Tablas turistas zona y tip.'!I40/'Tablas turistas zona y tip.'!I53-1,"-")</f>
        <v>1.4412581191193929E-2</v>
      </c>
      <c r="I40" s="106">
        <f>IFERROR('Tablas turistas zona y tip.'!J40/'Tablas turistas zona y tip.'!J53-1,"-")</f>
        <v>6.9478690219793027E-3</v>
      </c>
      <c r="J40" s="106">
        <f>IFERROR('Tablas turistas zona y tip.'!K40/'Tablas turistas zona y tip.'!K53-1,"-")</f>
        <v>-3.6525767597872516E-3</v>
      </c>
      <c r="K40" s="106">
        <f>IFERROR('Tablas turistas zona y tip.'!L40/'Tablas turistas zona y tip.'!L53-1,"-")</f>
        <v>2.5655529758368267E-3</v>
      </c>
    </row>
    <row r="41" spans="2:11" hidden="1" outlineLevel="1">
      <c r="B41" s="41" t="s">
        <v>72</v>
      </c>
      <c r="C41" s="103">
        <f>IFERROR('Tablas turistas zona y tip.'!D41/'Tablas turistas zona y tip.'!D54-1,"-")</f>
        <v>-4.8365012886597891E-2</v>
      </c>
      <c r="D41" s="103">
        <f>IFERROR('Tablas turistas zona y tip.'!E41/'Tablas turistas zona y tip.'!E54-1,"-")</f>
        <v>-9.0067910312123023E-2</v>
      </c>
      <c r="E41" s="103">
        <f>IFERROR('Tablas turistas zona y tip.'!F41/'Tablas turistas zona y tip.'!F54-1,"-")</f>
        <v>-6.4154295616488111E-2</v>
      </c>
      <c r="F41" s="103">
        <f>IFERROR('Tablas turistas zona y tip.'!G41/'Tablas turistas zona y tip.'!G54-1,"-")</f>
        <v>-4.9372768263674649E-2</v>
      </c>
      <c r="G41" s="103">
        <f>IFERROR('Tablas turistas zona y tip.'!H41/'Tablas turistas zona y tip.'!H54-1,"-")</f>
        <v>-6.2303686932080882E-2</v>
      </c>
      <c r="H41" s="103">
        <f>IFERROR('Tablas turistas zona y tip.'!I41/'Tablas turistas zona y tip.'!I54-1,"-")</f>
        <v>-5.5565142364107034E-2</v>
      </c>
      <c r="I41" s="103">
        <f>IFERROR('Tablas turistas zona y tip.'!J41/'Tablas turistas zona y tip.'!J54-1,"-")</f>
        <v>-3.0314106402668961E-2</v>
      </c>
      <c r="J41" s="103">
        <f>IFERROR('Tablas turistas zona y tip.'!K41/'Tablas turistas zona y tip.'!K54-1,"-")</f>
        <v>-5.16965356646375E-2</v>
      </c>
      <c r="K41" s="103">
        <f>IFERROR('Tablas turistas zona y tip.'!L41/'Tablas turistas zona y tip.'!L54-1,"-")</f>
        <v>-3.96487545817239E-2</v>
      </c>
    </row>
    <row r="42" spans="2:11" hidden="1" outlineLevel="1">
      <c r="B42" s="41" t="s">
        <v>73</v>
      </c>
      <c r="C42" s="103">
        <f>IFERROR('Tablas turistas zona y tip.'!D42/'Tablas turistas zona y tip.'!D55-1,"-")</f>
        <v>2.2746913273668179E-2</v>
      </c>
      <c r="D42" s="103">
        <f>IFERROR('Tablas turistas zona y tip.'!E42/'Tablas turistas zona y tip.'!E55-1,"-")</f>
        <v>0.21723543204852436</v>
      </c>
      <c r="E42" s="103">
        <f>IFERROR('Tablas turistas zona y tip.'!F42/'Tablas turistas zona y tip.'!F55-1,"-")</f>
        <v>8.8654811001076972E-2</v>
      </c>
      <c r="F42" s="103">
        <f>IFERROR('Tablas turistas zona y tip.'!G42/'Tablas turistas zona y tip.'!G55-1,"-")</f>
        <v>3.6704061290700807E-2</v>
      </c>
      <c r="G42" s="103">
        <f>IFERROR('Tablas turistas zona y tip.'!H42/'Tablas turistas zona y tip.'!H55-1,"-")</f>
        <v>0.13215198922218252</v>
      </c>
      <c r="H42" s="103">
        <f>IFERROR('Tablas turistas zona y tip.'!I42/'Tablas turistas zona y tip.'!I55-1,"-")</f>
        <v>7.9487929998613538E-2</v>
      </c>
      <c r="I42" s="103">
        <f>IFERROR('Tablas turistas zona y tip.'!J42/'Tablas turistas zona y tip.'!J55-1,"-")</f>
        <v>2.4311561109275681E-2</v>
      </c>
      <c r="J42" s="103">
        <f>IFERROR('Tablas turistas zona y tip.'!K42/'Tablas turistas zona y tip.'!K55-1,"-")</f>
        <v>0.10692032045283373</v>
      </c>
      <c r="K42" s="103">
        <f>IFERROR('Tablas turistas zona y tip.'!L42/'Tablas turistas zona y tip.'!L55-1,"-")</f>
        <v>5.778234000790694E-2</v>
      </c>
    </row>
    <row r="43" spans="2:11" hidden="1" outlineLevel="1">
      <c r="B43" s="41" t="s">
        <v>74</v>
      </c>
      <c r="C43" s="103">
        <f>IFERROR('Tablas turistas zona y tip.'!D43/'Tablas turistas zona y tip.'!D56-1,"-")</f>
        <v>-1.8106995884773713E-2</v>
      </c>
      <c r="D43" s="103">
        <f>IFERROR('Tablas turistas zona y tip.'!E43/'Tablas turistas zona y tip.'!E56-1,"-")</f>
        <v>-6.2130084865186452E-2</v>
      </c>
      <c r="E43" s="103">
        <f>IFERROR('Tablas turistas zona y tip.'!F43/'Tablas turistas zona y tip.'!F56-1,"-")</f>
        <v>-3.4004104918551881E-2</v>
      </c>
      <c r="F43" s="103">
        <f>IFERROR('Tablas turistas zona y tip.'!G43/'Tablas turistas zona y tip.'!G56-1,"-")</f>
        <v>-4.0540149645171275E-2</v>
      </c>
      <c r="G43" s="103">
        <f>IFERROR('Tablas turistas zona y tip.'!H43/'Tablas turistas zona y tip.'!H56-1,"-")</f>
        <v>-7.7817308082947845E-2</v>
      </c>
      <c r="H43" s="103">
        <f>IFERROR('Tablas turistas zona y tip.'!I43/'Tablas turistas zona y tip.'!I56-1,"-")</f>
        <v>-5.7454736980709686E-2</v>
      </c>
      <c r="I43" s="103">
        <f>IFERROR('Tablas turistas zona y tip.'!J43/'Tablas turistas zona y tip.'!J56-1,"-")</f>
        <v>-3.0137526911652279E-2</v>
      </c>
      <c r="J43" s="103">
        <f>IFERROR('Tablas turistas zona y tip.'!K43/'Tablas turistas zona y tip.'!K56-1,"-")</f>
        <v>-5.9397302172378597E-2</v>
      </c>
      <c r="K43" s="103">
        <f>IFERROR('Tablas turistas zona y tip.'!L43/'Tablas turistas zona y tip.'!L56-1,"-")</f>
        <v>-4.2374670725582431E-2</v>
      </c>
    </row>
    <row r="44" spans="2:11" hidden="1" outlineLevel="1">
      <c r="B44" s="41" t="s">
        <v>75</v>
      </c>
      <c r="C44" s="103">
        <f>IFERROR('Tablas turistas zona y tip.'!D44/'Tablas turistas zona y tip.'!D57-1,"-")</f>
        <v>-8.3667998877459238E-2</v>
      </c>
      <c r="D44" s="103">
        <f>IFERROR('Tablas turistas zona y tip.'!E44/'Tablas turistas zona y tip.'!E57-1,"-")</f>
        <v>-0.20929306999651753</v>
      </c>
      <c r="E44" s="103">
        <f>IFERROR('Tablas turistas zona y tip.'!F44/'Tablas turistas zona y tip.'!F57-1,"-")</f>
        <v>-0.12996211195306773</v>
      </c>
      <c r="F44" s="103">
        <f>IFERROR('Tablas turistas zona y tip.'!G44/'Tablas turistas zona y tip.'!G57-1,"-")</f>
        <v>-5.6585046568522257E-2</v>
      </c>
      <c r="G44" s="103">
        <f>IFERROR('Tablas turistas zona y tip.'!H44/'Tablas turistas zona y tip.'!H57-1,"-")</f>
        <v>-0.20078047044317759</v>
      </c>
      <c r="H44" s="103">
        <f>IFERROR('Tablas turistas zona y tip.'!I44/'Tablas turistas zona y tip.'!I57-1,"-")</f>
        <v>-0.1225893353271289</v>
      </c>
      <c r="I44" s="103">
        <f>IFERROR('Tablas turistas zona y tip.'!J44/'Tablas turistas zona y tip.'!J57-1,"-")</f>
        <v>-6.611917367612441E-2</v>
      </c>
      <c r="J44" s="103">
        <f>IFERROR('Tablas turistas zona y tip.'!K44/'Tablas turistas zona y tip.'!K57-1,"-")</f>
        <v>-0.18851782013121599</v>
      </c>
      <c r="K44" s="103">
        <f>IFERROR('Tablas turistas zona y tip.'!L44/'Tablas turistas zona y tip.'!L57-1,"-")</f>
        <v>-0.11690873113384459</v>
      </c>
    </row>
    <row r="45" spans="2:11" hidden="1" outlineLevel="1">
      <c r="B45" s="41" t="s">
        <v>76</v>
      </c>
      <c r="C45" s="103">
        <f>IFERROR('Tablas turistas zona y tip.'!D45/'Tablas turistas zona y tip.'!D58-1,"-")</f>
        <v>6.5679991502318735E-3</v>
      </c>
      <c r="D45" s="103">
        <f>IFERROR('Tablas turistas zona y tip.'!E45/'Tablas turistas zona y tip.'!E58-1,"-")</f>
        <v>3.8476531481454801E-2</v>
      </c>
      <c r="E45" s="103">
        <f>IFERROR('Tablas turistas zona y tip.'!F45/'Tablas turistas zona y tip.'!F58-1,"-")</f>
        <v>1.8695640244738909E-2</v>
      </c>
      <c r="F45" s="103">
        <f>IFERROR('Tablas turistas zona y tip.'!G45/'Tablas turistas zona y tip.'!G58-1,"-")</f>
        <v>-9.3701900575624553E-3</v>
      </c>
      <c r="G45" s="103">
        <f>IFERROR('Tablas turistas zona y tip.'!H45/'Tablas turistas zona y tip.'!H58-1,"-")</f>
        <v>-1.232679795075764E-2</v>
      </c>
      <c r="H45" s="103">
        <f>IFERROR('Tablas turistas zona y tip.'!I45/'Tablas turistas zona y tip.'!I58-1,"-")</f>
        <v>-1.0764803197577333E-2</v>
      </c>
      <c r="I45" s="103">
        <f>IFERROR('Tablas turistas zona y tip.'!J45/'Tablas turistas zona y tip.'!J58-1,"-")</f>
        <v>-8.9988527623228176E-3</v>
      </c>
      <c r="J45" s="103">
        <f>IFERROR('Tablas turistas zona y tip.'!K45/'Tablas turistas zona y tip.'!K58-1,"-")</f>
        <v>-7.3161772649683599E-3</v>
      </c>
      <c r="K45" s="103">
        <f>IFERROR('Tablas turistas zona y tip.'!L45/'Tablas turistas zona y tip.'!L58-1,"-")</f>
        <v>-8.2683081957001248E-3</v>
      </c>
    </row>
    <row r="46" spans="2:11" hidden="1" outlineLevel="1">
      <c r="B46" s="41" t="s">
        <v>77</v>
      </c>
      <c r="C46" s="103">
        <f>IFERROR('Tablas turistas zona y tip.'!D46/'Tablas turistas zona y tip.'!D59-1,"-")</f>
        <v>9.816998858042103E-3</v>
      </c>
      <c r="D46" s="103">
        <f>IFERROR('Tablas turistas zona y tip.'!E46/'Tablas turistas zona y tip.'!E59-1,"-")</f>
        <v>-0.13636007336918177</v>
      </c>
      <c r="E46" s="103">
        <f>IFERROR('Tablas turistas zona y tip.'!F46/'Tablas turistas zona y tip.'!F59-1,"-")</f>
        <v>-4.5686155457932975E-2</v>
      </c>
      <c r="F46" s="103">
        <f>IFERROR('Tablas turistas zona y tip.'!G46/'Tablas turistas zona y tip.'!G59-1,"-")</f>
        <v>5.6545469991080566E-3</v>
      </c>
      <c r="G46" s="103">
        <f>IFERROR('Tablas turistas zona y tip.'!H46/'Tablas turistas zona y tip.'!H59-1,"-")</f>
        <v>-9.4431860277283564E-2</v>
      </c>
      <c r="H46" s="103">
        <f>IFERROR('Tablas turistas zona y tip.'!I46/'Tablas turistas zona y tip.'!I59-1,"-")</f>
        <v>-4.1032483222997462E-2</v>
      </c>
      <c r="I46" s="103">
        <f>IFERROR('Tablas turistas zona y tip.'!J46/'Tablas turistas zona y tip.'!J59-1,"-")</f>
        <v>-1.1529865180451848E-2</v>
      </c>
      <c r="J46" s="103">
        <f>IFERROR('Tablas turistas zona y tip.'!K46/'Tablas turistas zona y tip.'!K59-1,"-")</f>
        <v>-8.0924632050947576E-2</v>
      </c>
      <c r="K46" s="103">
        <f>IFERROR('Tablas turistas zona y tip.'!L46/'Tablas turistas zona y tip.'!L59-1,"-")</f>
        <v>-4.1072023630761123E-2</v>
      </c>
    </row>
    <row r="47" spans="2:11" hidden="1" outlineLevel="1">
      <c r="B47" s="41" t="s">
        <v>78</v>
      </c>
      <c r="C47" s="103">
        <f>IFERROR('Tablas turistas zona y tip.'!D47/'Tablas turistas zona y tip.'!D60-1,"-")</f>
        <v>6.159454448320334E-3</v>
      </c>
      <c r="D47" s="103">
        <f>IFERROR('Tablas turistas zona y tip.'!E47/'Tablas turistas zona y tip.'!E60-1,"-")</f>
        <v>-0.12817790892243475</v>
      </c>
      <c r="E47" s="103">
        <f>IFERROR('Tablas turistas zona y tip.'!F47/'Tablas turistas zona y tip.'!F60-1,"-")</f>
        <v>-4.3272732087763721E-2</v>
      </c>
      <c r="F47" s="103">
        <f>IFERROR('Tablas turistas zona y tip.'!G47/'Tablas turistas zona y tip.'!G60-1,"-")</f>
        <v>8.6871798462095917E-3</v>
      </c>
      <c r="G47" s="103">
        <f>IFERROR('Tablas turistas zona y tip.'!H47/'Tablas turistas zona y tip.'!H60-1,"-")</f>
        <v>-9.778685639755158E-2</v>
      </c>
      <c r="H47" s="103">
        <f>IFERROR('Tablas turistas zona y tip.'!I47/'Tablas turistas zona y tip.'!I60-1,"-")</f>
        <v>-4.0090544372749393E-2</v>
      </c>
      <c r="I47" s="103">
        <f>IFERROR('Tablas turistas zona y tip.'!J47/'Tablas turistas zona y tip.'!J60-1,"-")</f>
        <v>-3.1043865102496904E-3</v>
      </c>
      <c r="J47" s="103">
        <f>IFERROR('Tablas turistas zona y tip.'!K47/'Tablas turistas zona y tip.'!K60-1,"-")</f>
        <v>-7.2528959161241247E-2</v>
      </c>
      <c r="K47" s="103">
        <f>IFERROR('Tablas turistas zona y tip.'!L47/'Tablas turistas zona y tip.'!L60-1,"-")</f>
        <v>-3.2075724679442752E-2</v>
      </c>
    </row>
    <row r="48" spans="2:11" hidden="1" outlineLevel="1">
      <c r="B48" s="41" t="s">
        <v>79</v>
      </c>
      <c r="C48" s="103">
        <f>IFERROR('Tablas turistas zona y tip.'!D48/'Tablas turistas zona y tip.'!D61-1,"-")</f>
        <v>-0.10437921833307173</v>
      </c>
      <c r="D48" s="103">
        <f>IFERROR('Tablas turistas zona y tip.'!E48/'Tablas turistas zona y tip.'!E61-1,"-")</f>
        <v>-0.15953993136072719</v>
      </c>
      <c r="E48" s="103">
        <f>IFERROR('Tablas turistas zona y tip.'!F48/'Tablas turistas zona y tip.'!F61-1,"-")</f>
        <v>-0.12235674662555363</v>
      </c>
      <c r="F48" s="103">
        <f>IFERROR('Tablas turistas zona y tip.'!G48/'Tablas turistas zona y tip.'!G61-1,"-")</f>
        <v>-9.2519599774764982E-2</v>
      </c>
      <c r="G48" s="103">
        <f>IFERROR('Tablas turistas zona y tip.'!H48/'Tablas turistas zona y tip.'!H61-1,"-")</f>
        <v>-0.10687893247751357</v>
      </c>
      <c r="H48" s="103">
        <f>IFERROR('Tablas turistas zona y tip.'!I48/'Tablas turistas zona y tip.'!I61-1,"-")</f>
        <v>-9.8591498996478788E-2</v>
      </c>
      <c r="I48" s="103">
        <f>IFERROR('Tablas turistas zona y tip.'!J48/'Tablas turistas zona y tip.'!J61-1,"-")</f>
        <v>-9.2565054159716165E-2</v>
      </c>
      <c r="J48" s="103">
        <f>IFERROR('Tablas turistas zona y tip.'!K48/'Tablas turistas zona y tip.'!K61-1,"-")</f>
        <v>-9.2590668910449536E-2</v>
      </c>
      <c r="K48" s="103">
        <f>IFERROR('Tablas turistas zona y tip.'!L48/'Tablas turistas zona y tip.'!L61-1,"-")</f>
        <v>-9.2574880844212726E-2</v>
      </c>
    </row>
    <row r="49" spans="2:11" hidden="1" outlineLevel="1">
      <c r="B49" s="41" t="s">
        <v>80</v>
      </c>
      <c r="C49" s="103">
        <f>IFERROR('Tablas turistas zona y tip.'!D49/'Tablas turistas zona y tip.'!D62-1,"-")</f>
        <v>-6.2386812371352574E-2</v>
      </c>
      <c r="D49" s="103">
        <f>IFERROR('Tablas turistas zona y tip.'!E49/'Tablas turistas zona y tip.'!E62-1,"-")</f>
        <v>-9.8430437998192177E-2</v>
      </c>
      <c r="E49" s="103">
        <f>IFERROR('Tablas turistas zona y tip.'!F49/'Tablas turistas zona y tip.'!F62-1,"-")</f>
        <v>-7.4987646660001572E-2</v>
      </c>
      <c r="F49" s="103">
        <f>IFERROR('Tablas turistas zona y tip.'!G49/'Tablas turistas zona y tip.'!G62-1,"-")</f>
        <v>-8.2511999051926743E-2</v>
      </c>
      <c r="G49" s="103">
        <f>IFERROR('Tablas turistas zona y tip.'!H49/'Tablas turistas zona y tip.'!H62-1,"-")</f>
        <v>-0.1153571249435722</v>
      </c>
      <c r="H49" s="103">
        <f>IFERROR('Tablas turistas zona y tip.'!I49/'Tablas turistas zona y tip.'!I62-1,"-")</f>
        <v>-9.698297294012348E-2</v>
      </c>
      <c r="I49" s="103">
        <f>IFERROR('Tablas turistas zona y tip.'!J49/'Tablas turistas zona y tip.'!J62-1,"-")</f>
        <v>-5.3758885950142554E-2</v>
      </c>
      <c r="J49" s="103">
        <f>IFERROR('Tablas turistas zona y tip.'!K49/'Tablas turistas zona y tip.'!K62-1,"-")</f>
        <v>-0.11880570774388743</v>
      </c>
      <c r="K49" s="103">
        <f>IFERROR('Tablas turistas zona y tip.'!L49/'Tablas turistas zona y tip.'!L62-1,"-")</f>
        <v>-8.0464135463768294E-2</v>
      </c>
    </row>
    <row r="50" spans="2:11" hidden="1" outlineLevel="1">
      <c r="B50" s="41" t="s">
        <v>81</v>
      </c>
      <c r="C50" s="103">
        <f>IFERROR('Tablas turistas zona y tip.'!D50/'Tablas turistas zona y tip.'!D63-1,"-")</f>
        <v>2.9424311170573647E-2</v>
      </c>
      <c r="D50" s="103">
        <f>IFERROR('Tablas turistas zona y tip.'!E50/'Tablas turistas zona y tip.'!E63-1,"-")</f>
        <v>5.521415414144859E-2</v>
      </c>
      <c r="E50" s="103">
        <f>IFERROR('Tablas turistas zona y tip.'!F50/'Tablas turistas zona y tip.'!F63-1,"-")</f>
        <v>3.9356419412336363E-2</v>
      </c>
      <c r="F50" s="103">
        <f>IFERROR('Tablas turistas zona y tip.'!G50/'Tablas turistas zona y tip.'!G63-1,"-")</f>
        <v>5.0004029117086235E-2</v>
      </c>
      <c r="G50" s="103">
        <f>IFERROR('Tablas turistas zona y tip.'!H50/'Tablas turistas zona y tip.'!H63-1,"-")</f>
        <v>3.1470538774232004E-2</v>
      </c>
      <c r="H50" s="103">
        <f>IFERROR('Tablas turistas zona y tip.'!I50/'Tablas turistas zona y tip.'!I63-1,"-")</f>
        <v>4.1091268070676534E-2</v>
      </c>
      <c r="I50" s="103">
        <f>IFERROR('Tablas turistas zona y tip.'!J50/'Tablas turistas zona y tip.'!J63-1,"-")</f>
        <v>5.3518853232388697E-2</v>
      </c>
      <c r="J50" s="103">
        <f>IFERROR('Tablas turistas zona y tip.'!K50/'Tablas turistas zona y tip.'!K63-1,"-")</f>
        <v>2.5113079303693775E-2</v>
      </c>
      <c r="K50" s="103">
        <f>IFERROR('Tablas turistas zona y tip.'!L50/'Tablas turistas zona y tip.'!L63-1,"-")</f>
        <v>4.1072006403596983E-2</v>
      </c>
    </row>
    <row r="51" spans="2:11" hidden="1" outlineLevel="1">
      <c r="B51" s="41" t="s">
        <v>82</v>
      </c>
      <c r="C51" s="103">
        <f>IFERROR('Tablas turistas zona y tip.'!D51/'Tablas turistas zona y tip.'!D64-1,"-")</f>
        <v>1.8547207626889106E-2</v>
      </c>
      <c r="D51" s="103">
        <f>IFERROR('Tablas turistas zona y tip.'!E51/'Tablas turistas zona y tip.'!E64-1,"-")</f>
        <v>-1.7898699520876082E-2</v>
      </c>
      <c r="E51" s="103">
        <f>IFERROR('Tablas turistas zona y tip.'!F51/'Tablas turistas zona y tip.'!F64-1,"-")</f>
        <v>4.4180569836478334E-3</v>
      </c>
      <c r="F51" s="103">
        <f>IFERROR('Tablas turistas zona y tip.'!G51/'Tablas turistas zona y tip.'!G64-1,"-")</f>
        <v>3.8548188271586126E-2</v>
      </c>
      <c r="G51" s="103">
        <f>IFERROR('Tablas turistas zona y tip.'!H51/'Tablas turistas zona y tip.'!H64-1,"-")</f>
        <v>-1.1946640881939419E-2</v>
      </c>
      <c r="H51" s="103">
        <f>IFERROR('Tablas turistas zona y tip.'!I51/'Tablas turistas zona y tip.'!I64-1,"-")</f>
        <v>1.3887335495656794E-2</v>
      </c>
      <c r="I51" s="103">
        <f>IFERROR('Tablas turistas zona y tip.'!J51/'Tablas turistas zona y tip.'!J64-1,"-")</f>
        <v>2.6830754646714361E-2</v>
      </c>
      <c r="J51" s="103">
        <f>IFERROR('Tablas turistas zona y tip.'!K51/'Tablas turistas zona y tip.'!K64-1,"-")</f>
        <v>-2.1946178709994268E-2</v>
      </c>
      <c r="K51" s="103">
        <f>IFERROR('Tablas turistas zona y tip.'!L51/'Tablas turistas zona y tip.'!L64-1,"-")</f>
        <v>5.3911999867177762E-3</v>
      </c>
    </row>
    <row r="52" spans="2:11" hidden="1" outlineLevel="1">
      <c r="B52" s="41" t="s">
        <v>83</v>
      </c>
      <c r="C52" s="103">
        <f>IFERROR('Tablas turistas zona y tip.'!D52/'Tablas turistas zona y tip.'!D65-1,"-")</f>
        <v>-4.6438948930743962E-2</v>
      </c>
      <c r="D52" s="103">
        <f>IFERROR('Tablas turistas zona y tip.'!E52/'Tablas turistas zona y tip.'!E65-1,"-")</f>
        <v>-3.4758044706460378E-2</v>
      </c>
      <c r="E52" s="103">
        <f>IFERROR('Tablas turistas zona y tip.'!F52/'Tablas turistas zona y tip.'!F65-1,"-")</f>
        <v>-4.2078235124584085E-2</v>
      </c>
      <c r="F52" s="103">
        <f>IFERROR('Tablas turistas zona y tip.'!G52/'Tablas turistas zona y tip.'!G65-1,"-")</f>
        <v>-7.5925805938588109E-3</v>
      </c>
      <c r="G52" s="103">
        <f>IFERROR('Tablas turistas zona y tip.'!H52/'Tablas turistas zona y tip.'!H65-1,"-")</f>
        <v>-9.6055943704763891E-2</v>
      </c>
      <c r="H52" s="103">
        <f>IFERROR('Tablas turistas zona y tip.'!I52/'Tablas turistas zona y tip.'!I65-1,"-")</f>
        <v>-5.0417231382606897E-2</v>
      </c>
      <c r="I52" s="103">
        <f>IFERROR('Tablas turistas zona y tip.'!J52/'Tablas turistas zona y tip.'!J65-1,"-")</f>
        <v>1.0847268912061336E-2</v>
      </c>
      <c r="J52" s="103">
        <f>IFERROR('Tablas turistas zona y tip.'!K52/'Tablas turistas zona y tip.'!K65-1,"-")</f>
        <v>-9.0934210456398046E-2</v>
      </c>
      <c r="K52" s="103">
        <f>IFERROR('Tablas turistas zona y tip.'!L52/'Tablas turistas zona y tip.'!L65-1,"-")</f>
        <v>-3.4573850028218667E-2</v>
      </c>
    </row>
    <row r="53" spans="2:11" collapsed="1">
      <c r="B53" s="100">
        <v>2007</v>
      </c>
      <c r="C53" s="106">
        <f>IFERROR('Tablas turistas zona y tip.'!D53/'Tablas turistas zona y tip.'!D66-1,"-")</f>
        <v>-2.2021430014617649E-2</v>
      </c>
      <c r="D53" s="106">
        <f>IFERROR('Tablas turistas zona y tip.'!E53/'Tablas turistas zona y tip.'!E66-1,"-")</f>
        <v>-5.1226640787216726E-2</v>
      </c>
      <c r="E53" s="106">
        <f>IFERROR('Tablas turistas zona y tip.'!F53/'Tablas turistas zona y tip.'!F66-1,"-")</f>
        <v>-3.2741212548908383E-2</v>
      </c>
      <c r="F53" s="106">
        <f>IFERROR('Tablas turistas zona y tip.'!G53/'Tablas turistas zona y tip.'!G66-1,"-")</f>
        <v>-1.7232695335539283E-2</v>
      </c>
      <c r="G53" s="106">
        <f>IFERROR('Tablas turistas zona y tip.'!H53/'Tablas turistas zona y tip.'!H66-1,"-")</f>
        <v>-5.8302151801557733E-2</v>
      </c>
      <c r="H53" s="106">
        <f>IFERROR('Tablas turistas zona y tip.'!I53/'Tablas turistas zona y tip.'!I66-1,"-")</f>
        <v>-3.6254627139557738E-2</v>
      </c>
      <c r="I53" s="106">
        <f>IFERROR('Tablas turistas zona y tip.'!J53/'Tablas turistas zona y tip.'!J66-1,"-")</f>
        <v>-1.5365629285829852E-2</v>
      </c>
      <c r="J53" s="106">
        <f>IFERROR('Tablas turistas zona y tip.'!K53/'Tablas turistas zona y tip.'!K66-1,"-")</f>
        <v>-5.3727730701820575E-2</v>
      </c>
      <c r="K53" s="106">
        <f>IFERROR('Tablas turistas zona y tip.'!L53/'Tablas turistas zona y tip.'!L66-1,"-")</f>
        <v>-3.1595778619496917E-2</v>
      </c>
    </row>
    <row r="54" spans="2:11">
      <c r="B54" s="532" t="s">
        <v>111</v>
      </c>
      <c r="C54" s="533"/>
      <c r="D54" s="533"/>
      <c r="E54" s="533"/>
      <c r="F54" s="533"/>
      <c r="G54" s="533"/>
      <c r="H54" s="533"/>
      <c r="I54" s="533"/>
      <c r="J54" s="533"/>
      <c r="K54" s="534"/>
    </row>
    <row r="56" spans="2:11">
      <c r="F56" s="107"/>
      <c r="G56" s="107"/>
      <c r="H56" s="107"/>
    </row>
  </sheetData>
  <mergeCells count="6">
    <mergeCell ref="B54:K54"/>
    <mergeCell ref="B3:K3"/>
    <mergeCell ref="B4:B5"/>
    <mergeCell ref="C4:E4"/>
    <mergeCell ref="F4:H4"/>
    <mergeCell ref="I4:K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C1:L55"/>
  <sheetViews>
    <sheetView showGridLines="0" showRowColHeaders="0" showZeros="0" zoomScaleNormal="100" workbookViewId="0">
      <selection activeCell="A3" sqref="A3"/>
    </sheetView>
  </sheetViews>
  <sheetFormatPr baseColWidth="10" defaultRowHeight="15"/>
  <cols>
    <col min="1" max="1" width="15.28515625" customWidth="1"/>
    <col min="3" max="3" width="13.28515625" customWidth="1"/>
    <col min="12" max="12" width="15" customWidth="1"/>
  </cols>
  <sheetData>
    <row r="1" spans="3:12" ht="26.25" customHeight="1"/>
    <row r="2" spans="3:12" ht="30.75" customHeight="1" thickBot="1"/>
    <row r="3" spans="3:12" ht="25.5" customHeight="1" thickBot="1">
      <c r="C3" s="535" t="s">
        <v>127</v>
      </c>
      <c r="D3" s="536"/>
      <c r="E3" s="536"/>
      <c r="F3" s="536"/>
      <c r="G3" s="536"/>
      <c r="H3" s="536"/>
      <c r="I3" s="536"/>
      <c r="J3" s="536"/>
      <c r="L3" s="50" t="s">
        <v>84</v>
      </c>
    </row>
    <row r="4" spans="3:12">
      <c r="C4" s="108"/>
      <c r="D4" s="109">
        <v>2007</v>
      </c>
      <c r="E4" s="109">
        <v>2008</v>
      </c>
      <c r="F4" s="110">
        <v>2009</v>
      </c>
      <c r="G4" s="110">
        <v>2010</v>
      </c>
      <c r="H4" s="93" t="s">
        <v>128</v>
      </c>
      <c r="I4" s="93" t="s">
        <v>129</v>
      </c>
      <c r="J4" s="93" t="s">
        <v>130</v>
      </c>
    </row>
    <row r="5" spans="3:12">
      <c r="C5" s="111" t="s">
        <v>91</v>
      </c>
      <c r="D5" s="94">
        <v>146244</v>
      </c>
      <c r="E5" s="94">
        <v>147131</v>
      </c>
      <c r="F5" s="94">
        <v>136344</v>
      </c>
      <c r="G5" s="94">
        <v>131537</v>
      </c>
      <c r="H5" s="112">
        <f>E5/D5-1</f>
        <v>6.0652060939252461E-3</v>
      </c>
      <c r="I5" s="112">
        <f>F5/E5-1</f>
        <v>-7.3315616695325936E-2</v>
      </c>
      <c r="J5" s="112">
        <f>G5/F5-1</f>
        <v>-3.5256410256410242E-2</v>
      </c>
    </row>
    <row r="6" spans="3:12">
      <c r="C6" s="111" t="s">
        <v>92</v>
      </c>
      <c r="D6" s="94">
        <v>151411</v>
      </c>
      <c r="E6" s="94">
        <v>168254</v>
      </c>
      <c r="F6" s="94">
        <v>133792</v>
      </c>
      <c r="G6" s="94">
        <v>125419</v>
      </c>
      <c r="H6" s="112">
        <f t="shared" ref="H6:J17" si="0">E6/D6-1</f>
        <v>0.11124026655923291</v>
      </c>
      <c r="I6" s="112">
        <f t="shared" si="0"/>
        <v>-0.20482128210919204</v>
      </c>
      <c r="J6" s="112">
        <f t="shared" si="0"/>
        <v>-6.2582217172925114E-2</v>
      </c>
    </row>
    <row r="7" spans="3:12">
      <c r="C7" s="111" t="s">
        <v>93</v>
      </c>
      <c r="D7" s="94">
        <v>174351</v>
      </c>
      <c r="E7" s="94">
        <v>183447</v>
      </c>
      <c r="F7" s="94">
        <v>135071</v>
      </c>
      <c r="G7" s="94">
        <v>140329</v>
      </c>
      <c r="H7" s="112">
        <f t="shared" si="0"/>
        <v>5.2170621332828571E-2</v>
      </c>
      <c r="I7" s="112">
        <f t="shared" si="0"/>
        <v>-0.2637055934411574</v>
      </c>
      <c r="J7" s="112">
        <f t="shared" si="0"/>
        <v>3.8927675074590384E-2</v>
      </c>
    </row>
    <row r="8" spans="3:12">
      <c r="C8" s="111" t="s">
        <v>80</v>
      </c>
      <c r="D8" s="94">
        <v>160991</v>
      </c>
      <c r="E8" s="94">
        <v>154022</v>
      </c>
      <c r="F8" s="94">
        <v>143027</v>
      </c>
      <c r="G8" s="94">
        <v>156611</v>
      </c>
      <c r="H8" s="112">
        <f t="shared" si="0"/>
        <v>-4.3288134119298549E-2</v>
      </c>
      <c r="I8" s="112">
        <f t="shared" si="0"/>
        <v>-7.1385905909545411E-2</v>
      </c>
      <c r="J8" s="112">
        <f t="shared" si="0"/>
        <v>9.4975074636257428E-2</v>
      </c>
    </row>
    <row r="9" spans="3:12">
      <c r="C9" s="111" t="s">
        <v>95</v>
      </c>
      <c r="D9" s="94">
        <v>116128</v>
      </c>
      <c r="E9" s="94">
        <v>153505</v>
      </c>
      <c r="F9" s="94">
        <v>123885</v>
      </c>
      <c r="G9" s="94">
        <v>132519</v>
      </c>
      <c r="H9" s="112">
        <f t="shared" si="0"/>
        <v>0.32186036098098647</v>
      </c>
      <c r="I9" s="112">
        <f t="shared" si="0"/>
        <v>-0.19295788410800951</v>
      </c>
      <c r="J9" s="112">
        <f t="shared" si="0"/>
        <v>6.9693667514227009E-2</v>
      </c>
    </row>
    <row r="10" spans="3:12">
      <c r="C10" s="111" t="s">
        <v>96</v>
      </c>
      <c r="D10" s="94">
        <v>144506</v>
      </c>
      <c r="E10" s="94">
        <v>146363</v>
      </c>
      <c r="F10" s="94">
        <v>121387</v>
      </c>
      <c r="G10" s="94">
        <v>128897</v>
      </c>
      <c r="H10" s="112">
        <f t="shared" si="0"/>
        <v>1.2850677480519934E-2</v>
      </c>
      <c r="I10" s="112">
        <f t="shared" si="0"/>
        <v>-0.17064422019226166</v>
      </c>
      <c r="J10" s="112">
        <f t="shared" si="0"/>
        <v>6.1868239597320906E-2</v>
      </c>
    </row>
    <row r="11" spans="3:12">
      <c r="C11" s="111" t="s">
        <v>97</v>
      </c>
      <c r="D11" s="94">
        <v>160319</v>
      </c>
      <c r="E11" s="94">
        <v>161273</v>
      </c>
      <c r="F11" s="94">
        <v>152332</v>
      </c>
      <c r="G11" s="94">
        <v>163371</v>
      </c>
      <c r="H11" s="112">
        <f t="shared" si="0"/>
        <v>5.9506359196352943E-3</v>
      </c>
      <c r="I11" s="112">
        <f t="shared" si="0"/>
        <v>-5.5440154272568876E-2</v>
      </c>
      <c r="J11" s="112">
        <f t="shared" si="0"/>
        <v>7.2466717432975392E-2</v>
      </c>
    </row>
    <row r="12" spans="3:12">
      <c r="C12" s="111" t="s">
        <v>98</v>
      </c>
      <c r="D12" s="94">
        <v>185642</v>
      </c>
      <c r="E12" s="94">
        <v>187998</v>
      </c>
      <c r="F12" s="94">
        <v>170260</v>
      </c>
      <c r="G12" s="94">
        <v>165244</v>
      </c>
      <c r="H12" s="112">
        <f t="shared" si="0"/>
        <v>1.26910936102822E-2</v>
      </c>
      <c r="I12" s="112">
        <f t="shared" si="0"/>
        <v>-9.4352067575186993E-2</v>
      </c>
      <c r="J12" s="112">
        <f>G12/F12-1</f>
        <v>-2.9460824621167614E-2</v>
      </c>
    </row>
    <row r="13" spans="3:12">
      <c r="C13" s="111" t="s">
        <v>99</v>
      </c>
      <c r="D13" s="94">
        <v>142373</v>
      </c>
      <c r="E13" s="94">
        <v>137440</v>
      </c>
      <c r="F13" s="94">
        <v>124595</v>
      </c>
      <c r="G13" s="94">
        <v>0</v>
      </c>
      <c r="H13" s="112">
        <f t="shared" si="0"/>
        <v>-3.4648423507266157E-2</v>
      </c>
      <c r="I13" s="112">
        <f t="shared" si="0"/>
        <v>-9.3458963911525084E-2</v>
      </c>
      <c r="J13" s="112">
        <f>G13/F13-1</f>
        <v>-1</v>
      </c>
    </row>
    <row r="14" spans="3:12">
      <c r="C14" s="111" t="s">
        <v>100</v>
      </c>
      <c r="D14" s="94">
        <v>170847</v>
      </c>
      <c r="E14" s="94">
        <v>160443</v>
      </c>
      <c r="F14" s="94">
        <v>145358</v>
      </c>
      <c r="G14" s="94">
        <v>0</v>
      </c>
      <c r="H14" s="112">
        <f t="shared" si="0"/>
        <v>-6.0896591687299217E-2</v>
      </c>
      <c r="I14" s="112">
        <f t="shared" si="0"/>
        <v>-9.402092955130481E-2</v>
      </c>
      <c r="J14" s="112"/>
    </row>
    <row r="15" spans="3:12">
      <c r="C15" s="111" t="s">
        <v>101</v>
      </c>
      <c r="D15" s="94">
        <v>165776</v>
      </c>
      <c r="E15" s="94">
        <v>149092</v>
      </c>
      <c r="F15" s="94">
        <v>130907</v>
      </c>
      <c r="G15" s="94">
        <v>0</v>
      </c>
      <c r="H15" s="112">
        <f t="shared" si="0"/>
        <v>-0.10064182993919502</v>
      </c>
      <c r="I15" s="112">
        <f t="shared" si="0"/>
        <v>-0.12197166849998664</v>
      </c>
      <c r="J15" s="112"/>
    </row>
    <row r="16" spans="3:12">
      <c r="C16" s="111" t="s">
        <v>102</v>
      </c>
      <c r="D16" s="94">
        <v>149594</v>
      </c>
      <c r="E16" s="94">
        <v>141832</v>
      </c>
      <c r="F16" s="94">
        <v>132073</v>
      </c>
      <c r="G16" s="94">
        <v>0</v>
      </c>
      <c r="H16" s="112">
        <f t="shared" si="0"/>
        <v>-5.1887107771702023E-2</v>
      </c>
      <c r="I16" s="112">
        <f t="shared" si="0"/>
        <v>-6.8806757290315268E-2</v>
      </c>
      <c r="J16" s="112"/>
    </row>
    <row r="17" spans="3:12">
      <c r="C17" s="113" t="s">
        <v>131</v>
      </c>
      <c r="D17" s="114">
        <v>1868182</v>
      </c>
      <c r="E17" s="114">
        <v>1890800</v>
      </c>
      <c r="F17" s="114">
        <v>1649031</v>
      </c>
      <c r="G17" s="114">
        <v>1143927</v>
      </c>
      <c r="H17" s="115">
        <f>E17/D17-1</f>
        <v>1.2106957459176781E-2</v>
      </c>
      <c r="I17" s="115">
        <f t="shared" si="0"/>
        <v>-0.12786598265284532</v>
      </c>
      <c r="J17" s="115"/>
    </row>
    <row r="18" spans="3:12" ht="24.75" customHeight="1">
      <c r="C18" s="537" t="s">
        <v>104</v>
      </c>
      <c r="D18" s="538"/>
      <c r="E18" s="538"/>
      <c r="F18" s="538"/>
      <c r="G18" s="538"/>
      <c r="H18" s="538"/>
      <c r="I18" s="538"/>
      <c r="J18" s="539"/>
    </row>
    <row r="19" spans="3:12">
      <c r="C19" s="91"/>
      <c r="D19" s="91"/>
      <c r="E19" s="91"/>
      <c r="F19" s="91"/>
      <c r="G19" s="91"/>
      <c r="H19" s="91"/>
      <c r="I19" s="91"/>
    </row>
    <row r="20" spans="3:12">
      <c r="C20" s="91"/>
      <c r="D20" s="91"/>
      <c r="E20" s="91"/>
      <c r="F20" s="91"/>
      <c r="G20" s="91"/>
      <c r="H20" s="91"/>
      <c r="I20" s="91"/>
    </row>
    <row r="21" spans="3:12" ht="28.5" customHeight="1" thickBot="1">
      <c r="C21" s="535" t="s">
        <v>132</v>
      </c>
      <c r="D21" s="536"/>
      <c r="E21" s="536"/>
      <c r="F21" s="536"/>
      <c r="G21" s="536"/>
      <c r="H21" s="536"/>
      <c r="I21" s="536"/>
      <c r="J21" s="536"/>
    </row>
    <row r="22" spans="3:12" ht="16.5" thickBot="1">
      <c r="C22" s="108"/>
      <c r="D22" s="109">
        <v>2007</v>
      </c>
      <c r="E22" s="109">
        <v>2008</v>
      </c>
      <c r="F22" s="110">
        <v>2009</v>
      </c>
      <c r="G22" s="110">
        <v>2010</v>
      </c>
      <c r="H22" s="93" t="s">
        <v>128</v>
      </c>
      <c r="I22" s="93" t="s">
        <v>129</v>
      </c>
      <c r="J22" s="93" t="s">
        <v>130</v>
      </c>
      <c r="L22" s="50" t="s">
        <v>84</v>
      </c>
    </row>
    <row r="23" spans="3:12">
      <c r="C23" s="111" t="s">
        <v>91</v>
      </c>
      <c r="D23" s="94">
        <v>312483</v>
      </c>
      <c r="E23" s="94">
        <v>314867</v>
      </c>
      <c r="F23" s="94">
        <v>299462</v>
      </c>
      <c r="G23" s="94">
        <v>301357</v>
      </c>
      <c r="H23" s="112">
        <f>E23/D23-1</f>
        <v>7.6292150292975869E-3</v>
      </c>
      <c r="I23" s="112">
        <f>F23/E23-1</f>
        <v>-4.892541930402361E-2</v>
      </c>
      <c r="J23" s="112">
        <f>G23/F23-1</f>
        <v>6.3280149067328484E-3</v>
      </c>
    </row>
    <row r="24" spans="3:12">
      <c r="C24" s="111" t="s">
        <v>92</v>
      </c>
      <c r="D24" s="94">
        <v>326346</v>
      </c>
      <c r="E24" s="94">
        <v>358356</v>
      </c>
      <c r="F24" s="94">
        <v>300505</v>
      </c>
      <c r="G24" s="94">
        <v>287470</v>
      </c>
      <c r="H24" s="112">
        <f t="shared" ref="H24:J35" si="1">E24/D24-1</f>
        <v>9.8086080417716159E-2</v>
      </c>
      <c r="I24" s="112">
        <f t="shared" si="1"/>
        <v>-0.16143443949592029</v>
      </c>
      <c r="J24" s="112">
        <f t="shared" si="1"/>
        <v>-4.337698208016505E-2</v>
      </c>
    </row>
    <row r="25" spans="3:12">
      <c r="C25" s="111" t="s">
        <v>93</v>
      </c>
      <c r="D25" s="94">
        <v>373327</v>
      </c>
      <c r="E25" s="94">
        <v>387247</v>
      </c>
      <c r="F25" s="94">
        <v>317148</v>
      </c>
      <c r="G25" s="94">
        <v>319265</v>
      </c>
      <c r="H25" s="112">
        <f t="shared" si="1"/>
        <v>3.7286346821955085E-2</v>
      </c>
      <c r="I25" s="112">
        <f t="shared" si="1"/>
        <v>-0.18101883294124943</v>
      </c>
      <c r="J25" s="112">
        <f t="shared" si="1"/>
        <v>6.6751169800849386E-3</v>
      </c>
    </row>
    <row r="26" spans="3:12">
      <c r="C26" s="111" t="s">
        <v>80</v>
      </c>
      <c r="D26" s="94">
        <v>326903</v>
      </c>
      <c r="E26" s="94">
        <v>317058</v>
      </c>
      <c r="F26" s="94">
        <v>323645</v>
      </c>
      <c r="G26" s="94">
        <v>340243</v>
      </c>
      <c r="H26" s="112">
        <f t="shared" si="1"/>
        <v>-3.0115967121745579E-2</v>
      </c>
      <c r="I26" s="112">
        <f t="shared" si="1"/>
        <v>2.077537863734702E-2</v>
      </c>
      <c r="J26" s="112">
        <f t="shared" si="1"/>
        <v>5.1284586506820773E-2</v>
      </c>
    </row>
    <row r="27" spans="3:12">
      <c r="C27" s="111" t="s">
        <v>95</v>
      </c>
      <c r="D27" s="94">
        <v>252407</v>
      </c>
      <c r="E27" s="94">
        <v>308072</v>
      </c>
      <c r="F27" s="94">
        <v>270689</v>
      </c>
      <c r="G27" s="94">
        <v>282043</v>
      </c>
      <c r="H27" s="112">
        <f t="shared" si="1"/>
        <v>0.2205366729131919</v>
      </c>
      <c r="I27" s="112">
        <f t="shared" si="1"/>
        <v>-0.12134501025734246</v>
      </c>
      <c r="J27" s="112">
        <f t="shared" si="1"/>
        <v>4.1944814898278171E-2</v>
      </c>
    </row>
    <row r="28" spans="3:12">
      <c r="C28" s="111" t="s">
        <v>96</v>
      </c>
      <c r="D28" s="94">
        <v>303628</v>
      </c>
      <c r="E28" s="94">
        <v>303175</v>
      </c>
      <c r="F28" s="94">
        <v>266838</v>
      </c>
      <c r="G28" s="94">
        <v>287452</v>
      </c>
      <c r="H28" s="112">
        <f t="shared" si="1"/>
        <v>-1.491957263493493E-3</v>
      </c>
      <c r="I28" s="112">
        <f t="shared" si="1"/>
        <v>-0.11985486929990929</v>
      </c>
      <c r="J28" s="112">
        <f t="shared" si="1"/>
        <v>7.7252865034215468E-2</v>
      </c>
    </row>
    <row r="29" spans="3:12">
      <c r="C29" s="111" t="s">
        <v>97</v>
      </c>
      <c r="D29" s="94">
        <v>338528</v>
      </c>
      <c r="E29" s="94">
        <v>350643</v>
      </c>
      <c r="F29" s="94">
        <v>339918</v>
      </c>
      <c r="G29" s="94">
        <v>369320</v>
      </c>
      <c r="H29" s="112">
        <f t="shared" si="1"/>
        <v>3.5787290859249365E-2</v>
      </c>
      <c r="I29" s="112">
        <f t="shared" si="1"/>
        <v>-3.0586665069600727E-2</v>
      </c>
      <c r="J29" s="112">
        <f t="shared" si="1"/>
        <v>8.6497331709412206E-2</v>
      </c>
    </row>
    <row r="30" spans="3:12">
      <c r="C30" s="111" t="s">
        <v>98</v>
      </c>
      <c r="D30" s="94">
        <v>388074</v>
      </c>
      <c r="E30" s="94">
        <v>397222</v>
      </c>
      <c r="F30" s="94">
        <v>362794</v>
      </c>
      <c r="G30" s="94">
        <v>373452</v>
      </c>
      <c r="H30" s="112">
        <f t="shared" si="1"/>
        <v>2.3572823739802296E-2</v>
      </c>
      <c r="I30" s="112">
        <f t="shared" si="1"/>
        <v>-8.6671936599684862E-2</v>
      </c>
      <c r="J30" s="112">
        <f t="shared" si="1"/>
        <v>2.9377553101760157E-2</v>
      </c>
    </row>
    <row r="31" spans="3:12">
      <c r="C31" s="111" t="s">
        <v>99</v>
      </c>
      <c r="D31" s="94">
        <v>301595</v>
      </c>
      <c r="E31" s="94">
        <v>293148</v>
      </c>
      <c r="F31" s="94">
        <v>278508</v>
      </c>
      <c r="G31" s="94">
        <v>293003</v>
      </c>
      <c r="H31" s="112">
        <f t="shared" si="1"/>
        <v>-2.8007758749316158E-2</v>
      </c>
      <c r="I31" s="112">
        <f t="shared" si="1"/>
        <v>-4.9940644316181615E-2</v>
      </c>
      <c r="J31" s="112">
        <f t="shared" si="1"/>
        <v>5.2045183621296287E-2</v>
      </c>
    </row>
    <row r="32" spans="3:12">
      <c r="C32" s="111" t="s">
        <v>100</v>
      </c>
      <c r="D32" s="94">
        <v>357908</v>
      </c>
      <c r="E32" s="94">
        <v>343893</v>
      </c>
      <c r="F32" s="94">
        <v>323899</v>
      </c>
      <c r="G32" s="94">
        <v>0</v>
      </c>
      <c r="H32" s="112">
        <f t="shared" si="1"/>
        <v>-3.9158107670127507E-2</v>
      </c>
      <c r="I32" s="112">
        <f t="shared" si="1"/>
        <v>-5.8140177322597464E-2</v>
      </c>
      <c r="J32" s="112"/>
    </row>
    <row r="33" spans="3:12">
      <c r="C33" s="111" t="s">
        <v>101</v>
      </c>
      <c r="D33" s="94">
        <v>350364</v>
      </c>
      <c r="E33" s="94">
        <v>331700</v>
      </c>
      <c r="F33" s="94">
        <v>287253</v>
      </c>
      <c r="G33" s="94">
        <v>0</v>
      </c>
      <c r="H33" s="112">
        <f t="shared" si="1"/>
        <v>-5.3270313160027838E-2</v>
      </c>
      <c r="I33" s="112">
        <f t="shared" si="1"/>
        <v>-0.13399758818209229</v>
      </c>
      <c r="J33" s="112"/>
    </row>
    <row r="34" spans="3:12">
      <c r="C34" s="111" t="s">
        <v>102</v>
      </c>
      <c r="D34" s="94">
        <v>328380</v>
      </c>
      <c r="E34" s="94">
        <v>311635</v>
      </c>
      <c r="F34" s="94">
        <v>293565</v>
      </c>
      <c r="G34" s="94">
        <v>0</v>
      </c>
      <c r="H34" s="112">
        <f t="shared" si="1"/>
        <v>-5.0992752299165556E-2</v>
      </c>
      <c r="I34" s="112">
        <f t="shared" si="1"/>
        <v>-5.7984501099042185E-2</v>
      </c>
      <c r="J34" s="112"/>
    </row>
    <row r="35" spans="3:12">
      <c r="C35" s="113" t="s">
        <v>131</v>
      </c>
      <c r="D35" s="114">
        <f>SUM(D23:D34)</f>
        <v>3959943</v>
      </c>
      <c r="E35" s="114">
        <f>SUM(E23:E34)</f>
        <v>4017016</v>
      </c>
      <c r="F35" s="114">
        <f>SUM(F23:F34)</f>
        <v>3664224</v>
      </c>
      <c r="G35" s="114">
        <f>SUM(G23:G34)</f>
        <v>2853605</v>
      </c>
      <c r="H35" s="115">
        <f>E35/D35-1</f>
        <v>1.4412581191193929E-2</v>
      </c>
      <c r="I35" s="115">
        <f t="shared" si="1"/>
        <v>-8.7824395023569757E-2</v>
      </c>
      <c r="J35" s="115"/>
    </row>
    <row r="36" spans="3:12" ht="23.25" customHeight="1">
      <c r="C36" s="537" t="s">
        <v>104</v>
      </c>
      <c r="D36" s="538"/>
      <c r="E36" s="538"/>
      <c r="F36" s="538"/>
      <c r="G36" s="538"/>
      <c r="H36" s="538"/>
      <c r="I36" s="538"/>
      <c r="J36" s="539"/>
    </row>
    <row r="37" spans="3:12">
      <c r="C37" s="91"/>
      <c r="D37" s="91"/>
      <c r="E37" s="91"/>
      <c r="F37" s="91"/>
      <c r="G37" s="91"/>
      <c r="H37" s="91"/>
      <c r="I37" s="91"/>
    </row>
    <row r="38" spans="3:12">
      <c r="C38" s="91"/>
      <c r="D38" s="91"/>
      <c r="E38" s="91"/>
      <c r="F38" s="91"/>
      <c r="G38" s="91"/>
      <c r="H38" s="91"/>
      <c r="I38" s="91"/>
    </row>
    <row r="39" spans="3:12">
      <c r="C39" s="91"/>
      <c r="D39" s="91"/>
      <c r="E39" s="91"/>
      <c r="F39" s="91"/>
      <c r="G39" s="91"/>
      <c r="H39" s="91"/>
      <c r="I39" s="91"/>
    </row>
    <row r="40" spans="3:12" ht="27" customHeight="1">
      <c r="C40" s="535" t="s">
        <v>133</v>
      </c>
      <c r="D40" s="536"/>
      <c r="E40" s="536"/>
      <c r="F40" s="536"/>
      <c r="G40" s="536"/>
      <c r="H40" s="536"/>
      <c r="I40" s="536"/>
      <c r="J40" s="536"/>
    </row>
    <row r="41" spans="3:12">
      <c r="C41" s="108"/>
      <c r="D41" s="109">
        <v>2007</v>
      </c>
      <c r="E41" s="109">
        <v>2008</v>
      </c>
      <c r="F41" s="110">
        <v>2009</v>
      </c>
      <c r="G41" s="110">
        <v>2010</v>
      </c>
      <c r="H41" s="93" t="s">
        <v>128</v>
      </c>
      <c r="I41" s="93" t="s">
        <v>129</v>
      </c>
      <c r="J41" s="93" t="s">
        <v>130</v>
      </c>
    </row>
    <row r="42" spans="3:12" ht="15.75" thickBot="1">
      <c r="C42" s="111" t="s">
        <v>91</v>
      </c>
      <c r="D42" s="94">
        <v>407126</v>
      </c>
      <c r="E42" s="94">
        <v>409747</v>
      </c>
      <c r="F42" s="94">
        <v>380730</v>
      </c>
      <c r="G42" s="94">
        <v>382237</v>
      </c>
      <c r="H42" s="112">
        <f>E42/D42-1</f>
        <v>6.4378104075888398E-3</v>
      </c>
      <c r="I42" s="112">
        <f>F42/E42-1</f>
        <v>-7.081686992217151E-2</v>
      </c>
      <c r="J42" s="112">
        <f>G42/F42-1</f>
        <v>3.9581855908386032E-3</v>
      </c>
    </row>
    <row r="43" spans="3:12" ht="16.5" thickBot="1">
      <c r="C43" s="111" t="s">
        <v>92</v>
      </c>
      <c r="D43" s="94">
        <v>423886</v>
      </c>
      <c r="E43" s="94">
        <v>459918</v>
      </c>
      <c r="F43" s="94">
        <v>385582</v>
      </c>
      <c r="G43" s="94">
        <v>369547</v>
      </c>
      <c r="H43" s="112">
        <f t="shared" ref="H43:J54" si="2">E43/D43-1</f>
        <v>8.5003986921011743E-2</v>
      </c>
      <c r="I43" s="112">
        <f t="shared" si="2"/>
        <v>-0.16162881209259039</v>
      </c>
      <c r="J43" s="112">
        <f t="shared" si="2"/>
        <v>-4.1586484846284355E-2</v>
      </c>
      <c r="L43" s="50" t="s">
        <v>84</v>
      </c>
    </row>
    <row r="44" spans="3:12">
      <c r="C44" s="111" t="s">
        <v>93</v>
      </c>
      <c r="D44" s="94">
        <v>489029</v>
      </c>
      <c r="E44" s="94">
        <v>508083</v>
      </c>
      <c r="F44" s="94">
        <v>409508</v>
      </c>
      <c r="G44" s="94">
        <v>404361</v>
      </c>
      <c r="H44" s="112">
        <f t="shared" si="2"/>
        <v>3.8962924489140738E-2</v>
      </c>
      <c r="I44" s="112">
        <f t="shared" si="2"/>
        <v>-0.19401357652194617</v>
      </c>
      <c r="J44" s="112">
        <f t="shared" si="2"/>
        <v>-1.2568741025816399E-2</v>
      </c>
    </row>
    <row r="45" spans="3:12">
      <c r="C45" s="111" t="s">
        <v>80</v>
      </c>
      <c r="D45" s="94">
        <v>438237</v>
      </c>
      <c r="E45" s="94">
        <v>424514</v>
      </c>
      <c r="F45" s="94">
        <v>418430</v>
      </c>
      <c r="G45" s="94">
        <v>422549</v>
      </c>
      <c r="H45" s="112">
        <f t="shared" si="2"/>
        <v>-3.1314106294082933E-2</v>
      </c>
      <c r="I45" s="112">
        <f t="shared" si="2"/>
        <v>-1.4331682818470082E-2</v>
      </c>
      <c r="J45" s="112">
        <f t="shared" si="2"/>
        <v>9.8439404440409106E-3</v>
      </c>
    </row>
    <row r="46" spans="3:12">
      <c r="C46" s="111" t="s">
        <v>95</v>
      </c>
      <c r="D46" s="94">
        <v>341553</v>
      </c>
      <c r="E46" s="94">
        <v>413185</v>
      </c>
      <c r="F46" s="94">
        <v>350293</v>
      </c>
      <c r="G46" s="94">
        <v>361297</v>
      </c>
      <c r="H46" s="112">
        <f t="shared" si="2"/>
        <v>0.20972440587551566</v>
      </c>
      <c r="I46" s="112">
        <f t="shared" si="2"/>
        <v>-0.152212689231216</v>
      </c>
      <c r="J46" s="112">
        <f t="shared" si="2"/>
        <v>3.1413702243550334E-2</v>
      </c>
    </row>
    <row r="47" spans="3:12">
      <c r="C47" s="111" t="s">
        <v>96</v>
      </c>
      <c r="D47" s="94">
        <v>411483</v>
      </c>
      <c r="E47" s="94">
        <v>402431</v>
      </c>
      <c r="F47" s="94">
        <v>349858</v>
      </c>
      <c r="G47" s="94">
        <v>374943</v>
      </c>
      <c r="H47" s="112">
        <f t="shared" si="2"/>
        <v>-2.1998478673481037E-2</v>
      </c>
      <c r="I47" s="112">
        <f t="shared" si="2"/>
        <v>-0.13063854424733679</v>
      </c>
      <c r="J47" s="112">
        <f t="shared" si="2"/>
        <v>7.1700518496075505E-2</v>
      </c>
    </row>
    <row r="48" spans="3:12">
      <c r="C48" s="111" t="s">
        <v>97</v>
      </c>
      <c r="D48" s="94">
        <v>466179</v>
      </c>
      <c r="E48" s="94">
        <v>467525</v>
      </c>
      <c r="F48" s="94">
        <v>434195</v>
      </c>
      <c r="G48" s="94">
        <v>451259</v>
      </c>
      <c r="H48" s="112">
        <f t="shared" si="2"/>
        <v>2.8873029458640342E-3</v>
      </c>
      <c r="I48" s="112">
        <f>F48/E48-1</f>
        <v>-7.129030533126568E-2</v>
      </c>
      <c r="J48" s="112">
        <f t="shared" si="2"/>
        <v>3.9300314374877576E-2</v>
      </c>
    </row>
    <row r="49" spans="3:10">
      <c r="C49" s="111" t="s">
        <v>98</v>
      </c>
      <c r="D49" s="94">
        <v>528592</v>
      </c>
      <c r="E49" s="94">
        <v>531765</v>
      </c>
      <c r="F49" s="94">
        <v>467782</v>
      </c>
      <c r="G49" s="94">
        <v>465198</v>
      </c>
      <c r="H49" s="112">
        <f t="shared" si="2"/>
        <v>6.0027393528467865E-3</v>
      </c>
      <c r="I49" s="112">
        <f>F49/E49-1</f>
        <v>-0.12032194672458696</v>
      </c>
      <c r="J49" s="112">
        <f t="shared" si="2"/>
        <v>-5.5239406390156232E-3</v>
      </c>
    </row>
    <row r="50" spans="3:10">
      <c r="C50" s="111" t="s">
        <v>99</v>
      </c>
      <c r="D50" s="94">
        <v>409689</v>
      </c>
      <c r="E50" s="94">
        <v>391359</v>
      </c>
      <c r="F50" s="94">
        <v>354214</v>
      </c>
      <c r="G50" s="94">
        <v>367183</v>
      </c>
      <c r="H50" s="112">
        <f t="shared" si="2"/>
        <v>-4.4741254951926934E-2</v>
      </c>
      <c r="I50" s="112">
        <f t="shared" si="2"/>
        <v>-9.4912854949036563E-2</v>
      </c>
      <c r="J50" s="112">
        <f t="shared" si="2"/>
        <v>3.6613459659979641E-2</v>
      </c>
    </row>
    <row r="51" spans="3:10">
      <c r="C51" s="111" t="s">
        <v>100</v>
      </c>
      <c r="D51" s="94">
        <v>467144</v>
      </c>
      <c r="E51" s="94">
        <v>441857</v>
      </c>
      <c r="F51" s="94">
        <v>404871</v>
      </c>
      <c r="G51" s="94">
        <v>0</v>
      </c>
      <c r="H51" s="112">
        <f t="shared" si="2"/>
        <v>-5.4131060229822059E-2</v>
      </c>
      <c r="I51" s="112">
        <f t="shared" si="2"/>
        <v>-8.3705814324543937E-2</v>
      </c>
      <c r="J51" s="112"/>
    </row>
    <row r="52" spans="3:10">
      <c r="C52" s="111" t="s">
        <v>101</v>
      </c>
      <c r="D52" s="94">
        <v>457530</v>
      </c>
      <c r="E52" s="94">
        <v>431740</v>
      </c>
      <c r="F52" s="94">
        <v>371802</v>
      </c>
      <c r="G52" s="94">
        <v>0</v>
      </c>
      <c r="H52" s="112">
        <f t="shared" si="2"/>
        <v>-5.6367888444473602E-2</v>
      </c>
      <c r="I52" s="112">
        <f t="shared" si="2"/>
        <v>-0.1388289248158614</v>
      </c>
      <c r="J52" s="112"/>
    </row>
    <row r="53" spans="3:10">
      <c r="C53" s="111" t="s">
        <v>102</v>
      </c>
      <c r="D53" s="94">
        <v>438336</v>
      </c>
      <c r="E53" s="94">
        <v>410203</v>
      </c>
      <c r="F53" s="94">
        <v>380517</v>
      </c>
      <c r="G53" s="94">
        <v>0</v>
      </c>
      <c r="H53" s="112">
        <f t="shared" si="2"/>
        <v>-6.4181358592495297E-2</v>
      </c>
      <c r="I53" s="112">
        <f t="shared" si="2"/>
        <v>-7.2369046545247118E-2</v>
      </c>
      <c r="J53" s="112"/>
    </row>
    <row r="54" spans="3:10">
      <c r="C54" s="113" t="s">
        <v>131</v>
      </c>
      <c r="D54" s="114">
        <f>SUM(D42:D53)</f>
        <v>5278784</v>
      </c>
      <c r="E54" s="114">
        <f>SUM(E42:E53)</f>
        <v>5292327</v>
      </c>
      <c r="F54" s="114">
        <f>SUM(F42:F53)</f>
        <v>4707782</v>
      </c>
      <c r="G54" s="114">
        <f>SUM(G42:G53)</f>
        <v>3598574</v>
      </c>
      <c r="H54" s="115">
        <f>E54/D54-1</f>
        <v>2.5655529758368267E-3</v>
      </c>
      <c r="I54" s="115">
        <f t="shared" si="2"/>
        <v>-0.11045141390545221</v>
      </c>
      <c r="J54" s="115"/>
    </row>
    <row r="55" spans="3:10" ht="24" customHeight="1">
      <c r="C55" s="537" t="s">
        <v>104</v>
      </c>
      <c r="D55" s="538"/>
      <c r="E55" s="538"/>
      <c r="F55" s="538"/>
      <c r="G55" s="538"/>
      <c r="H55" s="538"/>
      <c r="I55" s="538"/>
      <c r="J55" s="539"/>
    </row>
  </sheetData>
  <mergeCells count="6">
    <mergeCell ref="C55:J55"/>
    <mergeCell ref="C3:J3"/>
    <mergeCell ref="C18:J18"/>
    <mergeCell ref="C21:J21"/>
    <mergeCell ref="C36:J36"/>
    <mergeCell ref="C40:J40"/>
  </mergeCells>
  <hyperlinks>
    <hyperlink ref="L3" location="'grafica zona mensual'!A1" tooltip="GRAFICA" display="GRAFICA"/>
    <hyperlink ref="L22" location="'grafica zona mensual'!A1" tooltip="GRAFICA" display="GRAFICA"/>
    <hyperlink ref="L43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7" orientation="landscape" r:id="rId1"/>
  <headerFooter scaleWithDoc="0" alignWithMargins="0">
    <oddHeader>&amp;RTurismo en Cifras (acumulado agosto 2010)</oddHeader>
    <oddFooter>&amp;CTurismo de Tenerife&amp;R&amp;P</oddFooter>
  </headerFooter>
  <ignoredErrors>
    <ignoredError sqref="D35:I35 C55:J55 C54:H54 J54" formulaRange="1"/>
  </ignoredError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K24:K63"/>
  <sheetViews>
    <sheetView showGridLines="0" showRowColHeaders="0" zoomScaleNormal="100" workbookViewId="0">
      <selection activeCell="A3" sqref="A3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50" t="s">
        <v>86</v>
      </c>
    </row>
    <row r="42" spans="11:11" ht="15.75" thickBot="1"/>
    <row r="43" spans="11:11" ht="16.5" thickBot="1">
      <c r="K43" s="50" t="s">
        <v>86</v>
      </c>
    </row>
    <row r="62" spans="11:11" ht="15.75" thickBot="1"/>
    <row r="63" spans="11:11" ht="16.5" thickBot="1">
      <c r="K63" s="50" t="s">
        <v>86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4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C2:R58"/>
  <sheetViews>
    <sheetView showGridLines="0" showRowColHeaders="0" showZeros="0" topLeftCell="C1" zoomScaleNormal="100" workbookViewId="0">
      <selection activeCell="A3" sqref="A3"/>
    </sheetView>
  </sheetViews>
  <sheetFormatPr baseColWidth="10" defaultRowHeight="15"/>
  <cols>
    <col min="1" max="1" width="16.140625" customWidth="1"/>
    <col min="3" max="3" width="13.5703125" customWidth="1"/>
    <col min="5" max="5" width="13.42578125" customWidth="1"/>
    <col min="8" max="8" width="13.7109375" customWidth="1"/>
    <col min="14" max="14" width="13.28515625" customWidth="1"/>
  </cols>
  <sheetData>
    <row r="2" spans="3:18" ht="52.5" customHeight="1"/>
    <row r="3" spans="3:18" ht="24.75" customHeight="1">
      <c r="C3" s="535" t="s">
        <v>127</v>
      </c>
      <c r="D3" s="536"/>
      <c r="E3" s="536"/>
      <c r="F3" s="536"/>
      <c r="G3" s="536"/>
      <c r="H3" s="536"/>
      <c r="I3" s="536"/>
      <c r="J3" s="536"/>
      <c r="K3" s="536"/>
      <c r="L3" s="536"/>
      <c r="M3" s="536"/>
      <c r="N3" s="536"/>
      <c r="O3" s="536"/>
      <c r="P3" s="536"/>
      <c r="Q3" s="536"/>
      <c r="R3" s="536"/>
    </row>
    <row r="4" spans="3:18">
      <c r="C4" s="116"/>
      <c r="D4" s="540">
        <v>2008</v>
      </c>
      <c r="E4" s="540"/>
      <c r="F4" s="540"/>
      <c r="G4" s="540">
        <v>2009</v>
      </c>
      <c r="H4" s="540"/>
      <c r="I4" s="540"/>
      <c r="J4" s="540">
        <v>2010</v>
      </c>
      <c r="K4" s="540"/>
      <c r="L4" s="540"/>
      <c r="M4" s="540" t="s">
        <v>134</v>
      </c>
      <c r="N4" s="540"/>
      <c r="O4" s="540"/>
      <c r="P4" s="540" t="s">
        <v>135</v>
      </c>
      <c r="Q4" s="540"/>
      <c r="R4" s="540"/>
    </row>
    <row r="5" spans="3:18" ht="45">
      <c r="C5" s="116"/>
      <c r="D5" s="93" t="s">
        <v>69</v>
      </c>
      <c r="E5" s="93" t="s">
        <v>124</v>
      </c>
      <c r="F5" s="93" t="s">
        <v>136</v>
      </c>
      <c r="G5" s="93" t="s">
        <v>69</v>
      </c>
      <c r="H5" s="93" t="s">
        <v>124</v>
      </c>
      <c r="I5" s="93" t="s">
        <v>136</v>
      </c>
      <c r="J5" s="93" t="s">
        <v>69</v>
      </c>
      <c r="K5" s="93" t="s">
        <v>124</v>
      </c>
      <c r="L5" s="93" t="s">
        <v>136</v>
      </c>
      <c r="M5" s="93" t="s">
        <v>137</v>
      </c>
      <c r="N5" s="93" t="s">
        <v>138</v>
      </c>
      <c r="O5" s="93" t="s">
        <v>139</v>
      </c>
      <c r="P5" s="93" t="s">
        <v>137</v>
      </c>
      <c r="Q5" s="93" t="s">
        <v>138</v>
      </c>
      <c r="R5" s="93" t="s">
        <v>139</v>
      </c>
    </row>
    <row r="6" spans="3:18">
      <c r="C6" s="111" t="s">
        <v>91</v>
      </c>
      <c r="D6" s="94">
        <v>92646</v>
      </c>
      <c r="E6" s="94">
        <v>54485</v>
      </c>
      <c r="F6" s="94">
        <v>147131</v>
      </c>
      <c r="G6" s="94">
        <v>83242</v>
      </c>
      <c r="H6" s="94">
        <v>53102</v>
      </c>
      <c r="I6" s="94">
        <v>136344</v>
      </c>
      <c r="J6" s="94">
        <v>85215</v>
      </c>
      <c r="K6" s="94">
        <v>46322</v>
      </c>
      <c r="L6" s="94">
        <v>131537</v>
      </c>
      <c r="M6" s="112">
        <f t="shared" ref="M6:N18" si="0">G6/D6-1</f>
        <v>-0.10150465211665916</v>
      </c>
      <c r="N6" s="112">
        <f>H6/E6-1</f>
        <v>-2.5383132972377709E-2</v>
      </c>
      <c r="O6" s="112">
        <f t="shared" ref="O6:R18" si="1">I6/F6-1</f>
        <v>-7.3315616695325936E-2</v>
      </c>
      <c r="P6" s="112">
        <f t="shared" si="1"/>
        <v>2.3701977367194482E-2</v>
      </c>
      <c r="Q6" s="112">
        <f t="shared" si="1"/>
        <v>-0.12767880682460175</v>
      </c>
      <c r="R6" s="112">
        <f t="shared" si="1"/>
        <v>-3.5256410256410242E-2</v>
      </c>
    </row>
    <row r="7" spans="3:18">
      <c r="C7" s="111" t="s">
        <v>92</v>
      </c>
      <c r="D7" s="94">
        <v>104521</v>
      </c>
      <c r="E7" s="94">
        <v>63733</v>
      </c>
      <c r="F7" s="94">
        <v>168254</v>
      </c>
      <c r="G7" s="94">
        <v>83781</v>
      </c>
      <c r="H7" s="94">
        <v>50011</v>
      </c>
      <c r="I7" s="94">
        <v>133792</v>
      </c>
      <c r="J7" s="94">
        <v>82016</v>
      </c>
      <c r="K7" s="94">
        <v>43403</v>
      </c>
      <c r="L7" s="94">
        <v>125419</v>
      </c>
      <c r="M7" s="112">
        <f t="shared" si="0"/>
        <v>-0.19842902383253125</v>
      </c>
      <c r="N7" s="112">
        <f>H7/E7-1</f>
        <v>-0.215304473349756</v>
      </c>
      <c r="O7" s="112">
        <f t="shared" si="1"/>
        <v>-0.20482128210919204</v>
      </c>
      <c r="P7" s="112">
        <f t="shared" si="1"/>
        <v>-2.1066828994640741E-2</v>
      </c>
      <c r="Q7" s="112">
        <f t="shared" si="1"/>
        <v>-0.13213093119513708</v>
      </c>
      <c r="R7" s="112">
        <f t="shared" si="1"/>
        <v>-6.2582217172925114E-2</v>
      </c>
    </row>
    <row r="8" spans="3:18">
      <c r="C8" s="111" t="s">
        <v>93</v>
      </c>
      <c r="D8" s="94">
        <v>117674</v>
      </c>
      <c r="E8" s="94">
        <v>65773</v>
      </c>
      <c r="F8" s="94">
        <v>183447</v>
      </c>
      <c r="G8" s="94">
        <v>85131</v>
      </c>
      <c r="H8" s="94">
        <v>49940</v>
      </c>
      <c r="I8" s="94">
        <v>135071</v>
      </c>
      <c r="J8" s="94">
        <v>90580</v>
      </c>
      <c r="K8" s="94">
        <v>49749</v>
      </c>
      <c r="L8" s="94">
        <v>140329</v>
      </c>
      <c r="M8" s="112">
        <f t="shared" si="0"/>
        <v>-0.2765521695531723</v>
      </c>
      <c r="N8" s="112">
        <f>H8/E8-1</f>
        <v>-0.24072187675794021</v>
      </c>
      <c r="O8" s="112">
        <f t="shared" si="1"/>
        <v>-0.2637055934411574</v>
      </c>
      <c r="P8" s="112">
        <f t="shared" si="1"/>
        <v>6.4007235907013849E-2</v>
      </c>
      <c r="Q8" s="112">
        <f t="shared" si="1"/>
        <v>-3.8245895074089375E-3</v>
      </c>
      <c r="R8" s="112">
        <f t="shared" si="1"/>
        <v>3.8927675074590384E-2</v>
      </c>
    </row>
    <row r="9" spans="3:18">
      <c r="C9" s="111" t="s">
        <v>80</v>
      </c>
      <c r="D9" s="94">
        <v>102558</v>
      </c>
      <c r="E9" s="94">
        <v>51464</v>
      </c>
      <c r="F9" s="94">
        <v>154022</v>
      </c>
      <c r="G9" s="94">
        <v>91144</v>
      </c>
      <c r="H9" s="94">
        <v>51883</v>
      </c>
      <c r="I9" s="94">
        <v>143027</v>
      </c>
      <c r="J9" s="94">
        <v>102877</v>
      </c>
      <c r="K9" s="94">
        <v>53734</v>
      </c>
      <c r="L9" s="94">
        <v>156611</v>
      </c>
      <c r="M9" s="112">
        <f t="shared" si="0"/>
        <v>-0.11129312194075547</v>
      </c>
      <c r="N9" s="112">
        <f>H9/E9-1</f>
        <v>8.1416135551064528E-3</v>
      </c>
      <c r="O9" s="112">
        <f t="shared" si="1"/>
        <v>-7.1385905909545411E-2</v>
      </c>
      <c r="P9" s="112">
        <f t="shared" si="1"/>
        <v>0.12873036074782762</v>
      </c>
      <c r="Q9" s="112">
        <f t="shared" si="1"/>
        <v>3.5676425804213263E-2</v>
      </c>
      <c r="R9" s="112">
        <f t="shared" si="1"/>
        <v>9.4975074636257428E-2</v>
      </c>
    </row>
    <row r="10" spans="3:18">
      <c r="C10" s="111" t="s">
        <v>95</v>
      </c>
      <c r="D10" s="94">
        <v>103754</v>
      </c>
      <c r="E10" s="94">
        <v>49751</v>
      </c>
      <c r="F10" s="94">
        <v>153505</v>
      </c>
      <c r="G10" s="94">
        <v>84335</v>
      </c>
      <c r="H10" s="94">
        <v>39550</v>
      </c>
      <c r="I10" s="94">
        <v>123885</v>
      </c>
      <c r="J10" s="94">
        <v>92640</v>
      </c>
      <c r="K10" s="94">
        <v>39879</v>
      </c>
      <c r="L10" s="94">
        <v>132519</v>
      </c>
      <c r="M10" s="112">
        <f t="shared" si="0"/>
        <v>-0.18716386838097809</v>
      </c>
      <c r="N10" s="112">
        <f>H10/E10-1</f>
        <v>-0.20504110470141301</v>
      </c>
      <c r="O10" s="112">
        <f t="shared" si="1"/>
        <v>-0.19295788410800951</v>
      </c>
      <c r="P10" s="112">
        <f t="shared" si="1"/>
        <v>9.8476314697337974E-2</v>
      </c>
      <c r="Q10" s="112">
        <f t="shared" si="1"/>
        <v>8.318584070796442E-3</v>
      </c>
      <c r="R10" s="112">
        <f t="shared" si="1"/>
        <v>6.9693667514227009E-2</v>
      </c>
    </row>
    <row r="11" spans="3:18">
      <c r="C11" s="111" t="s">
        <v>96</v>
      </c>
      <c r="D11" s="94">
        <v>98741</v>
      </c>
      <c r="E11" s="94">
        <v>47622</v>
      </c>
      <c r="F11" s="94">
        <v>146363</v>
      </c>
      <c r="G11" s="94">
        <v>79842</v>
      </c>
      <c r="H11" s="94">
        <v>41545</v>
      </c>
      <c r="I11" s="94">
        <v>121387</v>
      </c>
      <c r="J11" s="94">
        <v>86210</v>
      </c>
      <c r="K11" s="94">
        <v>42687</v>
      </c>
      <c r="L11" s="94">
        <v>128897</v>
      </c>
      <c r="M11" s="112">
        <f t="shared" si="0"/>
        <v>-0.19139972250635506</v>
      </c>
      <c r="N11" s="112">
        <f t="shared" si="0"/>
        <v>-0.12760908823652939</v>
      </c>
      <c r="O11" s="112">
        <f t="shared" si="1"/>
        <v>-0.17064422019226166</v>
      </c>
      <c r="P11" s="112">
        <f t="shared" si="1"/>
        <v>7.9757521104180773E-2</v>
      </c>
      <c r="Q11" s="112">
        <f t="shared" si="1"/>
        <v>2.748826573594898E-2</v>
      </c>
      <c r="R11" s="112">
        <f t="shared" si="1"/>
        <v>6.1868239597320906E-2</v>
      </c>
    </row>
    <row r="12" spans="3:18">
      <c r="C12" s="111" t="s">
        <v>97</v>
      </c>
      <c r="D12" s="94">
        <v>102716</v>
      </c>
      <c r="E12" s="94">
        <v>58557</v>
      </c>
      <c r="F12" s="94">
        <v>161273</v>
      </c>
      <c r="G12" s="94">
        <v>97923</v>
      </c>
      <c r="H12" s="94">
        <v>54409</v>
      </c>
      <c r="I12" s="94">
        <v>152332</v>
      </c>
      <c r="J12" s="94">
        <v>104585</v>
      </c>
      <c r="K12" s="94">
        <v>58786</v>
      </c>
      <c r="L12" s="94">
        <v>163371</v>
      </c>
      <c r="M12" s="112">
        <f t="shared" si="0"/>
        <v>-4.6662642626270512E-2</v>
      </c>
      <c r="N12" s="112">
        <f t="shared" si="0"/>
        <v>-7.0836962276072835E-2</v>
      </c>
      <c r="O12" s="112">
        <f t="shared" si="1"/>
        <v>-5.5440154272568876E-2</v>
      </c>
      <c r="P12" s="112">
        <f t="shared" si="1"/>
        <v>6.8033046373170647E-2</v>
      </c>
      <c r="Q12" s="112">
        <f t="shared" si="1"/>
        <v>8.044624970133607E-2</v>
      </c>
      <c r="R12" s="112">
        <f t="shared" si="1"/>
        <v>7.2466717432975392E-2</v>
      </c>
    </row>
    <row r="13" spans="3:18">
      <c r="C13" s="111" t="s">
        <v>98</v>
      </c>
      <c r="D13" s="94">
        <v>115139</v>
      </c>
      <c r="E13" s="94">
        <v>72859</v>
      </c>
      <c r="F13" s="94">
        <v>187998</v>
      </c>
      <c r="G13" s="94">
        <v>102995</v>
      </c>
      <c r="H13" s="94">
        <v>67265</v>
      </c>
      <c r="I13" s="94">
        <v>170260</v>
      </c>
      <c r="J13" s="94">
        <v>108581</v>
      </c>
      <c r="K13" s="94">
        <v>56663</v>
      </c>
      <c r="L13" s="94">
        <v>165244</v>
      </c>
      <c r="M13" s="112">
        <f t="shared" si="0"/>
        <v>-0.10547251582869399</v>
      </c>
      <c r="N13" s="112">
        <f t="shared" si="0"/>
        <v>-7.677843505949844E-2</v>
      </c>
      <c r="O13" s="112">
        <f t="shared" si="1"/>
        <v>-9.4352067575186993E-2</v>
      </c>
      <c r="P13" s="112">
        <f t="shared" si="1"/>
        <v>5.4235642506917703E-2</v>
      </c>
      <c r="Q13" s="112">
        <f t="shared" si="1"/>
        <v>-0.15761540176912214</v>
      </c>
      <c r="R13" s="112">
        <f t="shared" si="1"/>
        <v>-2.9460824621167614E-2</v>
      </c>
    </row>
    <row r="14" spans="3:18">
      <c r="C14" s="111" t="s">
        <v>99</v>
      </c>
      <c r="D14" s="94">
        <v>88192</v>
      </c>
      <c r="E14" s="94">
        <v>49248</v>
      </c>
      <c r="F14" s="94">
        <v>137440</v>
      </c>
      <c r="G14" s="94">
        <v>79462</v>
      </c>
      <c r="H14" s="94">
        <v>45133</v>
      </c>
      <c r="I14" s="94">
        <v>124595</v>
      </c>
      <c r="J14" s="94">
        <v>0</v>
      </c>
      <c r="K14" s="94">
        <v>0</v>
      </c>
      <c r="L14" s="94">
        <v>0</v>
      </c>
      <c r="M14" s="112">
        <f t="shared" si="0"/>
        <v>-9.8988570391872255E-2</v>
      </c>
      <c r="N14" s="112">
        <f t="shared" si="0"/>
        <v>-8.355669265756982E-2</v>
      </c>
      <c r="O14" s="112">
        <f t="shared" si="1"/>
        <v>-9.3458963911525084E-2</v>
      </c>
      <c r="P14" s="112"/>
      <c r="Q14" s="112"/>
      <c r="R14" s="112"/>
    </row>
    <row r="15" spans="3:18">
      <c r="C15" s="111" t="s">
        <v>100</v>
      </c>
      <c r="D15" s="94">
        <v>101498</v>
      </c>
      <c r="E15" s="94">
        <v>58945</v>
      </c>
      <c r="F15" s="94">
        <v>160443</v>
      </c>
      <c r="G15" s="94">
        <v>94014</v>
      </c>
      <c r="H15" s="94">
        <v>51344</v>
      </c>
      <c r="I15" s="94">
        <v>145358</v>
      </c>
      <c r="J15" s="94">
        <v>0</v>
      </c>
      <c r="K15" s="94">
        <v>0</v>
      </c>
      <c r="L15" s="94">
        <v>0</v>
      </c>
      <c r="M15" s="112">
        <f t="shared" si="0"/>
        <v>-7.3735443062917461E-2</v>
      </c>
      <c r="N15" s="112">
        <f t="shared" si="0"/>
        <v>-0.12895071676987024</v>
      </c>
      <c r="O15" s="112">
        <f t="shared" si="1"/>
        <v>-9.402092955130481E-2</v>
      </c>
      <c r="P15" s="112"/>
      <c r="Q15" s="112"/>
      <c r="R15" s="112"/>
    </row>
    <row r="16" spans="3:18">
      <c r="C16" s="111" t="s">
        <v>101</v>
      </c>
      <c r="D16" s="94">
        <v>93479</v>
      </c>
      <c r="E16" s="94">
        <v>55613</v>
      </c>
      <c r="F16" s="94">
        <v>149092</v>
      </c>
      <c r="G16" s="94">
        <v>85501</v>
      </c>
      <c r="H16" s="94">
        <v>45406</v>
      </c>
      <c r="I16" s="94">
        <v>130907</v>
      </c>
      <c r="J16" s="94">
        <v>0</v>
      </c>
      <c r="K16" s="94">
        <v>0</v>
      </c>
      <c r="L16" s="94">
        <v>0</v>
      </c>
      <c r="M16" s="112">
        <f t="shared" si="0"/>
        <v>-8.5345371687758798E-2</v>
      </c>
      <c r="N16" s="112">
        <f t="shared" si="0"/>
        <v>-0.18353622354485466</v>
      </c>
      <c r="O16" s="112">
        <f t="shared" si="1"/>
        <v>-0.12197166849998664</v>
      </c>
      <c r="P16" s="112"/>
      <c r="Q16" s="112"/>
      <c r="R16" s="112"/>
    </row>
    <row r="17" spans="3:18">
      <c r="C17" s="111" t="s">
        <v>102</v>
      </c>
      <c r="D17" s="94">
        <v>87217</v>
      </c>
      <c r="E17" s="94">
        <v>54615</v>
      </c>
      <c r="F17" s="94">
        <v>141832</v>
      </c>
      <c r="G17" s="94">
        <v>85070</v>
      </c>
      <c r="H17" s="94">
        <v>47003</v>
      </c>
      <c r="I17" s="94">
        <v>132073</v>
      </c>
      <c r="J17" s="94">
        <v>0</v>
      </c>
      <c r="K17" s="94">
        <v>0</v>
      </c>
      <c r="L17" s="94">
        <v>0</v>
      </c>
      <c r="M17" s="112">
        <f t="shared" si="0"/>
        <v>-2.4616760493940348E-2</v>
      </c>
      <c r="N17" s="112">
        <f t="shared" si="0"/>
        <v>-0.13937562940584092</v>
      </c>
      <c r="O17" s="112">
        <f t="shared" si="1"/>
        <v>-6.8806757290315268E-2</v>
      </c>
      <c r="P17" s="112"/>
      <c r="Q17" s="112"/>
      <c r="R17" s="112"/>
    </row>
    <row r="18" spans="3:18">
      <c r="C18" s="98" t="s">
        <v>131</v>
      </c>
      <c r="D18" s="99">
        <v>1208135</v>
      </c>
      <c r="E18" s="99">
        <v>682665</v>
      </c>
      <c r="F18" s="99">
        <v>1890800</v>
      </c>
      <c r="G18" s="99">
        <v>1052440</v>
      </c>
      <c r="H18" s="99">
        <v>596591</v>
      </c>
      <c r="I18" s="99">
        <v>1649031</v>
      </c>
      <c r="J18" s="99">
        <v>752704</v>
      </c>
      <c r="K18" s="99">
        <v>391223</v>
      </c>
      <c r="L18" s="99">
        <v>1143927</v>
      </c>
      <c r="M18" s="105">
        <f t="shared" si="0"/>
        <v>-0.12887218729694938</v>
      </c>
      <c r="N18" s="105">
        <f t="shared" si="0"/>
        <v>-0.12608526876286319</v>
      </c>
      <c r="O18" s="105">
        <f t="shared" si="1"/>
        <v>-0.12786598265284532</v>
      </c>
      <c r="P18" s="105"/>
      <c r="Q18" s="105"/>
      <c r="R18" s="105"/>
    </row>
    <row r="19" spans="3:18" ht="15" customHeight="1">
      <c r="C19" s="532" t="s">
        <v>111</v>
      </c>
      <c r="D19" s="533"/>
      <c r="E19" s="533"/>
      <c r="F19" s="533"/>
      <c r="G19" s="533"/>
      <c r="H19" s="533"/>
      <c r="I19" s="533"/>
      <c r="J19" s="533"/>
      <c r="K19" s="533"/>
      <c r="L19" s="533"/>
      <c r="M19" s="533"/>
      <c r="N19" s="533"/>
      <c r="O19" s="533"/>
      <c r="P19" s="533"/>
      <c r="Q19" s="533"/>
      <c r="R19" s="534"/>
    </row>
    <row r="20" spans="3:18"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</row>
    <row r="21" spans="3:18"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</row>
    <row r="22" spans="3:18" ht="24.75" customHeight="1">
      <c r="C22" s="535" t="s">
        <v>132</v>
      </c>
      <c r="D22" s="536"/>
      <c r="E22" s="536"/>
      <c r="F22" s="536"/>
      <c r="G22" s="536"/>
      <c r="H22" s="536"/>
      <c r="I22" s="536"/>
      <c r="J22" s="536"/>
      <c r="K22" s="536"/>
      <c r="L22" s="536"/>
      <c r="M22" s="536"/>
      <c r="N22" s="536"/>
      <c r="O22" s="536"/>
      <c r="P22" s="536"/>
      <c r="Q22" s="536"/>
      <c r="R22" s="536"/>
    </row>
    <row r="23" spans="3:18">
      <c r="C23" s="116"/>
      <c r="D23" s="540">
        <v>2008</v>
      </c>
      <c r="E23" s="540"/>
      <c r="F23" s="540"/>
      <c r="G23" s="540">
        <v>2009</v>
      </c>
      <c r="H23" s="540"/>
      <c r="I23" s="540"/>
      <c r="J23" s="540">
        <v>2010</v>
      </c>
      <c r="K23" s="540"/>
      <c r="L23" s="540"/>
      <c r="M23" s="540" t="s">
        <v>134</v>
      </c>
      <c r="N23" s="540"/>
      <c r="O23" s="540"/>
      <c r="P23" s="540" t="s">
        <v>135</v>
      </c>
      <c r="Q23" s="540"/>
      <c r="R23" s="540"/>
    </row>
    <row r="24" spans="3:18" ht="45">
      <c r="C24" s="116"/>
      <c r="D24" s="93" t="s">
        <v>69</v>
      </c>
      <c r="E24" s="93" t="s">
        <v>124</v>
      </c>
      <c r="F24" s="93" t="s">
        <v>136</v>
      </c>
      <c r="G24" s="93" t="s">
        <v>69</v>
      </c>
      <c r="H24" s="93" t="s">
        <v>124</v>
      </c>
      <c r="I24" s="93" t="s">
        <v>136</v>
      </c>
      <c r="J24" s="93" t="s">
        <v>69</v>
      </c>
      <c r="K24" s="93" t="s">
        <v>124</v>
      </c>
      <c r="L24" s="93" t="s">
        <v>136</v>
      </c>
      <c r="M24" s="93" t="s">
        <v>137</v>
      </c>
      <c r="N24" s="93" t="s">
        <v>138</v>
      </c>
      <c r="O24" s="93" t="s">
        <v>139</v>
      </c>
      <c r="P24" s="93" t="s">
        <v>137</v>
      </c>
      <c r="Q24" s="93" t="s">
        <v>138</v>
      </c>
      <c r="R24" s="93" t="s">
        <v>139</v>
      </c>
    </row>
    <row r="25" spans="3:18">
      <c r="C25" s="111" t="s">
        <v>91</v>
      </c>
      <c r="D25" s="94">
        <v>169956</v>
      </c>
      <c r="E25" s="94">
        <v>144911</v>
      </c>
      <c r="F25" s="94">
        <v>314867</v>
      </c>
      <c r="G25" s="94">
        <v>154599</v>
      </c>
      <c r="H25" s="94">
        <v>144863</v>
      </c>
      <c r="I25" s="94">
        <v>299462</v>
      </c>
      <c r="J25" s="94">
        <v>166831</v>
      </c>
      <c r="K25" s="94">
        <v>134526</v>
      </c>
      <c r="L25" s="94">
        <v>301357</v>
      </c>
      <c r="M25" s="112">
        <f t="shared" ref="M25:R37" si="2">G25/D25-1</f>
        <v>-9.0358681070394686E-2</v>
      </c>
      <c r="N25" s="112">
        <f t="shared" si="2"/>
        <v>-3.3123779423227528E-4</v>
      </c>
      <c r="O25" s="112">
        <f t="shared" si="2"/>
        <v>-4.892541930402361E-2</v>
      </c>
      <c r="P25" s="112">
        <f t="shared" si="2"/>
        <v>7.9120822256288914E-2</v>
      </c>
      <c r="Q25" s="112">
        <f t="shared" si="2"/>
        <v>-7.1357075305633622E-2</v>
      </c>
      <c r="R25" s="112">
        <f t="shared" si="2"/>
        <v>6.3280149067328484E-3</v>
      </c>
    </row>
    <row r="26" spans="3:18">
      <c r="C26" s="111" t="s">
        <v>92</v>
      </c>
      <c r="D26" s="94">
        <v>184741</v>
      </c>
      <c r="E26" s="94">
        <v>173615</v>
      </c>
      <c r="F26" s="94">
        <v>358356</v>
      </c>
      <c r="G26" s="94">
        <v>161008</v>
      </c>
      <c r="H26" s="94">
        <v>139497</v>
      </c>
      <c r="I26" s="94">
        <v>300505</v>
      </c>
      <c r="J26" s="94">
        <v>160394</v>
      </c>
      <c r="K26" s="94">
        <v>127076</v>
      </c>
      <c r="L26" s="94">
        <v>287470</v>
      </c>
      <c r="M26" s="112">
        <f t="shared" si="2"/>
        <v>-0.12846633936159269</v>
      </c>
      <c r="N26" s="112">
        <f t="shared" si="2"/>
        <v>-0.19651527805777147</v>
      </c>
      <c r="O26" s="112">
        <f t="shared" si="2"/>
        <v>-0.16143443949592029</v>
      </c>
      <c r="P26" s="112">
        <f t="shared" si="2"/>
        <v>-3.8134751068269468E-3</v>
      </c>
      <c r="Q26" s="112">
        <f t="shared" si="2"/>
        <v>-8.9041341390854289E-2</v>
      </c>
      <c r="R26" s="112">
        <f t="shared" si="2"/>
        <v>-4.337698208016505E-2</v>
      </c>
    </row>
    <row r="27" spans="3:18">
      <c r="C27" s="111" t="s">
        <v>93</v>
      </c>
      <c r="D27" s="94">
        <v>208953</v>
      </c>
      <c r="E27" s="94">
        <v>178294</v>
      </c>
      <c r="F27" s="94">
        <v>387247</v>
      </c>
      <c r="G27" s="94">
        <v>164848</v>
      </c>
      <c r="H27" s="94">
        <v>152300</v>
      </c>
      <c r="I27" s="94">
        <v>317148</v>
      </c>
      <c r="J27" s="94">
        <v>177083</v>
      </c>
      <c r="K27" s="94">
        <v>142182</v>
      </c>
      <c r="L27" s="94">
        <v>319265</v>
      </c>
      <c r="M27" s="112">
        <f t="shared" si="2"/>
        <v>-0.21107617502500564</v>
      </c>
      <c r="N27" s="112">
        <f t="shared" si="2"/>
        <v>-0.14579290385542976</v>
      </c>
      <c r="O27" s="112">
        <f t="shared" si="2"/>
        <v>-0.18101883294124943</v>
      </c>
      <c r="P27" s="112">
        <f t="shared" si="2"/>
        <v>7.4219887411433483E-2</v>
      </c>
      <c r="Q27" s="112">
        <f t="shared" si="2"/>
        <v>-6.6434668417596821E-2</v>
      </c>
      <c r="R27" s="112">
        <f t="shared" si="2"/>
        <v>6.6751169800849386E-3</v>
      </c>
    </row>
    <row r="28" spans="3:18">
      <c r="C28" s="111" t="s">
        <v>80</v>
      </c>
      <c r="D28" s="94">
        <v>183583</v>
      </c>
      <c r="E28" s="94">
        <v>133475</v>
      </c>
      <c r="F28" s="94">
        <v>317058</v>
      </c>
      <c r="G28" s="94">
        <v>184529</v>
      </c>
      <c r="H28" s="94">
        <v>139116</v>
      </c>
      <c r="I28" s="94">
        <v>323645</v>
      </c>
      <c r="J28" s="94">
        <v>197793</v>
      </c>
      <c r="K28" s="94">
        <v>142450</v>
      </c>
      <c r="L28" s="94">
        <v>340243</v>
      </c>
      <c r="M28" s="112">
        <f t="shared" si="2"/>
        <v>5.1529825746392532E-3</v>
      </c>
      <c r="N28" s="112">
        <f t="shared" si="2"/>
        <v>4.2262595991758856E-2</v>
      </c>
      <c r="O28" s="112">
        <f t="shared" si="2"/>
        <v>2.077537863734702E-2</v>
      </c>
      <c r="P28" s="112">
        <f t="shared" si="2"/>
        <v>7.1880300657349183E-2</v>
      </c>
      <c r="Q28" s="112">
        <f t="shared" si="2"/>
        <v>2.3965611432186007E-2</v>
      </c>
      <c r="R28" s="112">
        <f t="shared" si="2"/>
        <v>5.1284586506820773E-2</v>
      </c>
    </row>
    <row r="29" spans="3:18">
      <c r="C29" s="111" t="s">
        <v>95</v>
      </c>
      <c r="D29" s="94">
        <v>184054</v>
      </c>
      <c r="E29" s="94">
        <v>124018</v>
      </c>
      <c r="F29" s="94">
        <v>308072</v>
      </c>
      <c r="G29" s="94">
        <v>159815</v>
      </c>
      <c r="H29" s="94">
        <v>110874</v>
      </c>
      <c r="I29" s="94">
        <v>270689</v>
      </c>
      <c r="J29" s="94">
        <v>173954</v>
      </c>
      <c r="K29" s="94">
        <v>108089</v>
      </c>
      <c r="L29" s="94">
        <v>282043</v>
      </c>
      <c r="M29" s="112">
        <f t="shared" si="2"/>
        <v>-0.13169504601910309</v>
      </c>
      <c r="N29" s="112">
        <f t="shared" si="2"/>
        <v>-0.10598461513651247</v>
      </c>
      <c r="O29" s="112">
        <f t="shared" si="2"/>
        <v>-0.12134501025734246</v>
      </c>
      <c r="P29" s="112">
        <f t="shared" si="2"/>
        <v>8.8471044645371144E-2</v>
      </c>
      <c r="Q29" s="112">
        <f t="shared" si="2"/>
        <v>-2.5118603099013259E-2</v>
      </c>
      <c r="R29" s="112">
        <f t="shared" si="2"/>
        <v>4.1944814898278171E-2</v>
      </c>
    </row>
    <row r="30" spans="3:18">
      <c r="C30" s="111" t="s">
        <v>96</v>
      </c>
      <c r="D30" s="94">
        <v>174917</v>
      </c>
      <c r="E30" s="94">
        <v>128258</v>
      </c>
      <c r="F30" s="94">
        <v>303175</v>
      </c>
      <c r="G30" s="94">
        <v>155822</v>
      </c>
      <c r="H30" s="94">
        <v>111016</v>
      </c>
      <c r="I30" s="94">
        <v>266838</v>
      </c>
      <c r="J30" s="94">
        <v>167745</v>
      </c>
      <c r="K30" s="94">
        <v>119707</v>
      </c>
      <c r="L30" s="94">
        <v>287452</v>
      </c>
      <c r="M30" s="112">
        <f t="shared" si="2"/>
        <v>-0.10916606161779585</v>
      </c>
      <c r="N30" s="112">
        <f t="shared" si="2"/>
        <v>-0.13443216017714299</v>
      </c>
      <c r="O30" s="112">
        <f t="shared" si="2"/>
        <v>-0.11985486929990929</v>
      </c>
      <c r="P30" s="112">
        <f t="shared" si="2"/>
        <v>7.6516794804327937E-2</v>
      </c>
      <c r="Q30" s="112">
        <f t="shared" si="2"/>
        <v>7.828601282698E-2</v>
      </c>
      <c r="R30" s="112">
        <f t="shared" si="2"/>
        <v>7.7252865034215468E-2</v>
      </c>
    </row>
    <row r="31" spans="3:18">
      <c r="C31" s="111" t="s">
        <v>97</v>
      </c>
      <c r="D31" s="94">
        <v>196213</v>
      </c>
      <c r="E31" s="94">
        <v>154430</v>
      </c>
      <c r="F31" s="94">
        <v>350643</v>
      </c>
      <c r="G31" s="94">
        <v>189062</v>
      </c>
      <c r="H31" s="94">
        <v>150856</v>
      </c>
      <c r="I31" s="94">
        <v>339918</v>
      </c>
      <c r="J31" s="94">
        <v>205258</v>
      </c>
      <c r="K31" s="94">
        <v>164062</v>
      </c>
      <c r="L31" s="94">
        <v>369320</v>
      </c>
      <c r="M31" s="112">
        <f t="shared" si="2"/>
        <v>-3.644508773628663E-2</v>
      </c>
      <c r="N31" s="112">
        <f t="shared" si="2"/>
        <v>-2.3143171663536855E-2</v>
      </c>
      <c r="O31" s="112">
        <f t="shared" si="2"/>
        <v>-3.0586665069600727E-2</v>
      </c>
      <c r="P31" s="112">
        <f t="shared" si="2"/>
        <v>8.5665019940548648E-2</v>
      </c>
      <c r="Q31" s="112">
        <f t="shared" si="2"/>
        <v>8.7540435912393244E-2</v>
      </c>
      <c r="R31" s="112">
        <f t="shared" si="2"/>
        <v>8.6497331709412206E-2</v>
      </c>
    </row>
    <row r="32" spans="3:18">
      <c r="C32" s="111" t="s">
        <v>98</v>
      </c>
      <c r="D32" s="94">
        <v>212937</v>
      </c>
      <c r="E32" s="94">
        <v>184285</v>
      </c>
      <c r="F32" s="94">
        <v>397222</v>
      </c>
      <c r="G32" s="94">
        <v>196701</v>
      </c>
      <c r="H32" s="94">
        <v>166093</v>
      </c>
      <c r="I32" s="94">
        <v>362794</v>
      </c>
      <c r="J32" s="94">
        <v>215663</v>
      </c>
      <c r="K32" s="94">
        <v>157789</v>
      </c>
      <c r="L32" s="94">
        <v>373452</v>
      </c>
      <c r="M32" s="112">
        <f t="shared" si="2"/>
        <v>-7.6247904309725389E-2</v>
      </c>
      <c r="N32" s="112">
        <f t="shared" si="2"/>
        <v>-9.8716661692487162E-2</v>
      </c>
      <c r="O32" s="112">
        <f t="shared" si="2"/>
        <v>-8.6671936599684862E-2</v>
      </c>
      <c r="P32" s="112">
        <f t="shared" si="2"/>
        <v>9.640011997905451E-2</v>
      </c>
      <c r="Q32" s="112">
        <f t="shared" si="2"/>
        <v>-4.999608652983567E-2</v>
      </c>
      <c r="R32" s="112">
        <f t="shared" si="2"/>
        <v>2.9377553101760157E-2</v>
      </c>
    </row>
    <row r="33" spans="3:18">
      <c r="C33" s="111" t="s">
        <v>99</v>
      </c>
      <c r="D33" s="94">
        <v>169051</v>
      </c>
      <c r="E33" s="94">
        <v>124097</v>
      </c>
      <c r="F33" s="94">
        <v>293148</v>
      </c>
      <c r="G33" s="94">
        <v>158465</v>
      </c>
      <c r="H33" s="94">
        <v>120043</v>
      </c>
      <c r="I33" s="94">
        <v>278508</v>
      </c>
      <c r="J33" s="94">
        <v>172213</v>
      </c>
      <c r="K33" s="94">
        <v>120790</v>
      </c>
      <c r="L33" s="94">
        <v>293003</v>
      </c>
      <c r="M33" s="112">
        <f t="shared" si="2"/>
        <v>-6.2620156047583309E-2</v>
      </c>
      <c r="N33" s="112">
        <f t="shared" si="2"/>
        <v>-3.2667993585662858E-2</v>
      </c>
      <c r="O33" s="112">
        <f t="shared" si="2"/>
        <v>-4.9940644316181615E-2</v>
      </c>
      <c r="P33" s="112"/>
      <c r="Q33" s="112"/>
      <c r="R33" s="112"/>
    </row>
    <row r="34" spans="3:18">
      <c r="C34" s="111" t="s">
        <v>100</v>
      </c>
      <c r="D34" s="94">
        <v>187434</v>
      </c>
      <c r="E34" s="94">
        <v>156459</v>
      </c>
      <c r="F34" s="94">
        <v>343893</v>
      </c>
      <c r="G34" s="94">
        <v>182056</v>
      </c>
      <c r="H34" s="94">
        <v>141843</v>
      </c>
      <c r="I34" s="94">
        <v>323899</v>
      </c>
      <c r="J34" s="94">
        <v>0</v>
      </c>
      <c r="K34" s="94">
        <v>0</v>
      </c>
      <c r="L34" s="94">
        <v>0</v>
      </c>
      <c r="M34" s="112">
        <f t="shared" si="2"/>
        <v>-2.8692766520481916E-2</v>
      </c>
      <c r="N34" s="112">
        <f t="shared" si="2"/>
        <v>-9.3417444825801055E-2</v>
      </c>
      <c r="O34" s="112">
        <f t="shared" si="2"/>
        <v>-5.8140177322597464E-2</v>
      </c>
      <c r="P34" s="112"/>
      <c r="Q34" s="112"/>
      <c r="R34" s="112"/>
    </row>
    <row r="35" spans="3:18">
      <c r="C35" s="111" t="s">
        <v>101</v>
      </c>
      <c r="D35" s="94">
        <v>173926</v>
      </c>
      <c r="E35" s="94">
        <v>157774</v>
      </c>
      <c r="F35" s="94">
        <v>331700</v>
      </c>
      <c r="G35" s="94">
        <v>162065</v>
      </c>
      <c r="H35" s="94">
        <v>125188</v>
      </c>
      <c r="I35" s="94">
        <v>287253</v>
      </c>
      <c r="J35" s="94">
        <v>0</v>
      </c>
      <c r="K35" s="94">
        <v>0</v>
      </c>
      <c r="L35" s="94">
        <v>0</v>
      </c>
      <c r="M35" s="112">
        <f t="shared" si="2"/>
        <v>-6.8195669422628002E-2</v>
      </c>
      <c r="N35" s="112">
        <f t="shared" si="2"/>
        <v>-0.2065359311420133</v>
      </c>
      <c r="O35" s="112">
        <f t="shared" si="2"/>
        <v>-0.13399758818209229</v>
      </c>
      <c r="P35" s="112"/>
      <c r="Q35" s="112"/>
      <c r="R35" s="112"/>
    </row>
    <row r="36" spans="3:18">
      <c r="C36" s="111" t="s">
        <v>102</v>
      </c>
      <c r="D36" s="94">
        <v>164055</v>
      </c>
      <c r="E36" s="94">
        <v>147580</v>
      </c>
      <c r="F36" s="94">
        <v>311635</v>
      </c>
      <c r="G36" s="94">
        <v>163523</v>
      </c>
      <c r="H36" s="94">
        <v>130042</v>
      </c>
      <c r="I36" s="94">
        <v>293565</v>
      </c>
      <c r="J36" s="94">
        <v>0</v>
      </c>
      <c r="K36" s="94">
        <v>0</v>
      </c>
      <c r="L36" s="94">
        <v>0</v>
      </c>
      <c r="M36" s="112">
        <f t="shared" si="2"/>
        <v>-3.242814909633962E-3</v>
      </c>
      <c r="N36" s="112">
        <f t="shared" si="2"/>
        <v>-0.11883724081853908</v>
      </c>
      <c r="O36" s="112">
        <f t="shared" si="2"/>
        <v>-5.7984501099042185E-2</v>
      </c>
      <c r="P36" s="112"/>
      <c r="Q36" s="112"/>
      <c r="R36" s="112"/>
    </row>
    <row r="37" spans="3:18">
      <c r="C37" s="98" t="s">
        <v>131</v>
      </c>
      <c r="D37" s="99">
        <v>2209820</v>
      </c>
      <c r="E37" s="99">
        <v>1807196</v>
      </c>
      <c r="F37" s="99">
        <v>4017016</v>
      </c>
      <c r="G37" s="99">
        <v>2032493</v>
      </c>
      <c r="H37" s="99">
        <v>1631731</v>
      </c>
      <c r="I37" s="99">
        <v>3664224</v>
      </c>
      <c r="J37" s="99">
        <v>1636934</v>
      </c>
      <c r="K37" s="99">
        <v>1216671</v>
      </c>
      <c r="L37" s="99">
        <v>2853605</v>
      </c>
      <c r="M37" s="105">
        <f t="shared" si="2"/>
        <v>-8.0244997330099266E-2</v>
      </c>
      <c r="N37" s="105">
        <f t="shared" si="2"/>
        <v>-9.7092401709609755E-2</v>
      </c>
      <c r="O37" s="105">
        <f t="shared" si="2"/>
        <v>-8.7824395023569757E-2</v>
      </c>
      <c r="P37" s="105"/>
      <c r="Q37" s="105"/>
      <c r="R37" s="105"/>
    </row>
    <row r="38" spans="3:18" ht="15" customHeight="1">
      <c r="C38" s="532" t="s">
        <v>111</v>
      </c>
      <c r="D38" s="533"/>
      <c r="E38" s="533"/>
      <c r="F38" s="533"/>
      <c r="G38" s="533"/>
      <c r="H38" s="533"/>
      <c r="I38" s="533"/>
      <c r="J38" s="533"/>
      <c r="K38" s="533"/>
      <c r="L38" s="533"/>
      <c r="M38" s="533"/>
      <c r="N38" s="533"/>
      <c r="O38" s="533"/>
      <c r="P38" s="533"/>
      <c r="Q38" s="533"/>
      <c r="R38" s="534"/>
    </row>
    <row r="39" spans="3:18"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</row>
    <row r="40" spans="3:18"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</row>
    <row r="41" spans="3:18"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</row>
    <row r="42" spans="3:18" ht="24.75" customHeight="1">
      <c r="C42" s="535" t="s">
        <v>133</v>
      </c>
      <c r="D42" s="536"/>
      <c r="E42" s="536"/>
      <c r="F42" s="536"/>
      <c r="G42" s="536"/>
      <c r="H42" s="536"/>
      <c r="I42" s="536"/>
      <c r="J42" s="536"/>
      <c r="K42" s="536"/>
      <c r="L42" s="536"/>
      <c r="M42" s="536"/>
      <c r="N42" s="536"/>
      <c r="O42" s="536"/>
      <c r="P42" s="536"/>
      <c r="Q42" s="536"/>
      <c r="R42" s="536"/>
    </row>
    <row r="43" spans="3:18">
      <c r="C43" s="116"/>
      <c r="D43" s="540">
        <v>2008</v>
      </c>
      <c r="E43" s="540"/>
      <c r="F43" s="540"/>
      <c r="G43" s="540">
        <v>2009</v>
      </c>
      <c r="H43" s="540"/>
      <c r="I43" s="540"/>
      <c r="J43" s="540">
        <v>2010</v>
      </c>
      <c r="K43" s="540"/>
      <c r="L43" s="540"/>
      <c r="M43" s="540" t="s">
        <v>134</v>
      </c>
      <c r="N43" s="540"/>
      <c r="O43" s="540"/>
      <c r="P43" s="540" t="s">
        <v>135</v>
      </c>
      <c r="Q43" s="540"/>
      <c r="R43" s="540"/>
    </row>
    <row r="44" spans="3:18" ht="45">
      <c r="C44" s="116"/>
      <c r="D44" s="93" t="s">
        <v>69</v>
      </c>
      <c r="E44" s="93" t="s">
        <v>124</v>
      </c>
      <c r="F44" s="93" t="s">
        <v>136</v>
      </c>
      <c r="G44" s="93" t="s">
        <v>69</v>
      </c>
      <c r="H44" s="93" t="s">
        <v>124</v>
      </c>
      <c r="I44" s="93" t="s">
        <v>136</v>
      </c>
      <c r="J44" s="93" t="s">
        <v>69</v>
      </c>
      <c r="K44" s="93" t="s">
        <v>124</v>
      </c>
      <c r="L44" s="93" t="s">
        <v>136</v>
      </c>
      <c r="M44" s="93" t="s">
        <v>137</v>
      </c>
      <c r="N44" s="93" t="s">
        <v>138</v>
      </c>
      <c r="O44" s="93" t="s">
        <v>139</v>
      </c>
      <c r="P44" s="93" t="s">
        <v>137</v>
      </c>
      <c r="Q44" s="93" t="s">
        <v>138</v>
      </c>
      <c r="R44" s="93" t="s">
        <v>139</v>
      </c>
    </row>
    <row r="45" spans="3:18">
      <c r="C45" s="111" t="s">
        <v>91</v>
      </c>
      <c r="D45" s="94">
        <v>238040</v>
      </c>
      <c r="E45" s="94">
        <v>171707</v>
      </c>
      <c r="F45" s="94">
        <v>409747</v>
      </c>
      <c r="G45" s="94">
        <v>212522</v>
      </c>
      <c r="H45" s="94">
        <v>168208</v>
      </c>
      <c r="I45" s="94">
        <v>380730</v>
      </c>
      <c r="J45" s="94">
        <v>226497</v>
      </c>
      <c r="K45" s="94">
        <v>155740</v>
      </c>
      <c r="L45" s="94">
        <v>382237</v>
      </c>
      <c r="M45" s="112">
        <f t="shared" ref="M45:N57" si="3">G45/D45-1</f>
        <v>-0.10720047050915815</v>
      </c>
      <c r="N45" s="112">
        <f>H45/E45-1</f>
        <v>-2.0377736492979359E-2</v>
      </c>
      <c r="O45" s="112">
        <f t="shared" ref="O45:R57" si="4">I45/F45-1</f>
        <v>-7.081686992217151E-2</v>
      </c>
      <c r="P45" s="112">
        <f t="shared" si="4"/>
        <v>6.5757898005853521E-2</v>
      </c>
      <c r="Q45" s="112">
        <f t="shared" si="4"/>
        <v>-7.4122514981451504E-2</v>
      </c>
      <c r="R45" s="112">
        <f t="shared" si="4"/>
        <v>3.9581855908386032E-3</v>
      </c>
    </row>
    <row r="46" spans="3:18">
      <c r="C46" s="111" t="s">
        <v>92</v>
      </c>
      <c r="D46" s="94">
        <v>260847</v>
      </c>
      <c r="E46" s="94">
        <v>199071</v>
      </c>
      <c r="F46" s="94">
        <v>459918</v>
      </c>
      <c r="G46" s="94">
        <v>223867</v>
      </c>
      <c r="H46" s="94">
        <v>161715</v>
      </c>
      <c r="I46" s="94">
        <v>385582</v>
      </c>
      <c r="J46" s="94">
        <v>223216</v>
      </c>
      <c r="K46" s="94">
        <v>146331</v>
      </c>
      <c r="L46" s="94">
        <v>369547</v>
      </c>
      <c r="M46" s="112">
        <f t="shared" si="3"/>
        <v>-0.14176892967908394</v>
      </c>
      <c r="N46" s="112">
        <f>H46/E46-1</f>
        <v>-0.1876516418765164</v>
      </c>
      <c r="O46" s="112">
        <f t="shared" si="4"/>
        <v>-0.16162881209259039</v>
      </c>
      <c r="P46" s="112">
        <f t="shared" si="4"/>
        <v>-2.9079766111128613E-3</v>
      </c>
      <c r="Q46" s="112">
        <f t="shared" si="4"/>
        <v>-9.5130321862535894E-2</v>
      </c>
      <c r="R46" s="112">
        <f t="shared" si="4"/>
        <v>-4.1586484846284355E-2</v>
      </c>
    </row>
    <row r="47" spans="3:18">
      <c r="C47" s="111" t="s">
        <v>93</v>
      </c>
      <c r="D47" s="94">
        <v>294814</v>
      </c>
      <c r="E47" s="94">
        <v>213269</v>
      </c>
      <c r="F47" s="94">
        <v>508083</v>
      </c>
      <c r="G47" s="94">
        <v>230133</v>
      </c>
      <c r="H47" s="94">
        <v>179375</v>
      </c>
      <c r="I47" s="94">
        <v>409508</v>
      </c>
      <c r="J47" s="94">
        <v>239927</v>
      </c>
      <c r="K47" s="94">
        <v>164434</v>
      </c>
      <c r="L47" s="94">
        <v>404361</v>
      </c>
      <c r="M47" s="112">
        <f t="shared" si="3"/>
        <v>-0.2193959581295325</v>
      </c>
      <c r="N47" s="112">
        <f t="shared" si="3"/>
        <v>-0.15892605113729608</v>
      </c>
      <c r="O47" s="112">
        <f t="shared" si="4"/>
        <v>-0.19401357652194617</v>
      </c>
      <c r="P47" s="112">
        <f t="shared" si="4"/>
        <v>4.2557999070103048E-2</v>
      </c>
      <c r="Q47" s="112">
        <f t="shared" si="4"/>
        <v>-8.3294773519163812E-2</v>
      </c>
      <c r="R47" s="112">
        <f t="shared" si="4"/>
        <v>-1.2568741025816399E-2</v>
      </c>
    </row>
    <row r="48" spans="3:18">
      <c r="C48" s="111" t="s">
        <v>80</v>
      </c>
      <c r="D48" s="94">
        <v>261323</v>
      </c>
      <c r="E48" s="94">
        <v>163191</v>
      </c>
      <c r="F48" s="94">
        <v>424514</v>
      </c>
      <c r="G48" s="94">
        <v>253066</v>
      </c>
      <c r="H48" s="94">
        <v>165364</v>
      </c>
      <c r="I48" s="94">
        <v>418430</v>
      </c>
      <c r="J48" s="94">
        <v>258952</v>
      </c>
      <c r="K48" s="94">
        <v>163597</v>
      </c>
      <c r="L48" s="94">
        <v>422549</v>
      </c>
      <c r="M48" s="112">
        <f t="shared" si="3"/>
        <v>-3.1596912633024998E-2</v>
      </c>
      <c r="N48" s="112">
        <f t="shared" si="3"/>
        <v>1.3315685301272806E-2</v>
      </c>
      <c r="O48" s="112">
        <f t="shared" si="4"/>
        <v>-1.4331682818470082E-2</v>
      </c>
      <c r="P48" s="112">
        <f t="shared" si="4"/>
        <v>2.3258754633178613E-2</v>
      </c>
      <c r="Q48" s="112">
        <f t="shared" si="4"/>
        <v>-1.0685518008756389E-2</v>
      </c>
      <c r="R48" s="112">
        <f t="shared" si="4"/>
        <v>9.8439404440409106E-3</v>
      </c>
    </row>
    <row r="49" spans="3:18">
      <c r="C49" s="111" t="s">
        <v>95</v>
      </c>
      <c r="D49" s="94">
        <v>258413</v>
      </c>
      <c r="E49" s="94">
        <v>154772</v>
      </c>
      <c r="F49" s="94">
        <v>413185</v>
      </c>
      <c r="G49" s="94">
        <v>217112</v>
      </c>
      <c r="H49" s="94">
        <v>133181</v>
      </c>
      <c r="I49" s="94">
        <v>350293</v>
      </c>
      <c r="J49" s="94">
        <v>233329</v>
      </c>
      <c r="K49" s="94">
        <v>127968</v>
      </c>
      <c r="L49" s="94">
        <v>361297</v>
      </c>
      <c r="M49" s="112">
        <f t="shared" si="3"/>
        <v>-0.15982555057214609</v>
      </c>
      <c r="N49" s="112">
        <f t="shared" si="3"/>
        <v>-0.13950197710180134</v>
      </c>
      <c r="O49" s="112">
        <f t="shared" si="4"/>
        <v>-0.152212689231216</v>
      </c>
      <c r="P49" s="112">
        <f t="shared" si="4"/>
        <v>7.4694167065846306E-2</v>
      </c>
      <c r="Q49" s="112">
        <f t="shared" si="4"/>
        <v>-3.9142219986334381E-2</v>
      </c>
      <c r="R49" s="112">
        <f t="shared" si="4"/>
        <v>3.1413702243550334E-2</v>
      </c>
    </row>
    <row r="50" spans="3:18">
      <c r="C50" s="111" t="s">
        <v>96</v>
      </c>
      <c r="D50" s="94">
        <v>245260</v>
      </c>
      <c r="E50" s="94">
        <v>157171</v>
      </c>
      <c r="F50" s="94">
        <v>402431</v>
      </c>
      <c r="G50" s="94">
        <v>213715</v>
      </c>
      <c r="H50" s="94">
        <v>136143</v>
      </c>
      <c r="I50" s="94">
        <v>349858</v>
      </c>
      <c r="J50" s="94">
        <v>230853</v>
      </c>
      <c r="K50" s="94">
        <v>144090</v>
      </c>
      <c r="L50" s="94">
        <v>374943</v>
      </c>
      <c r="M50" s="112">
        <f t="shared" si="3"/>
        <v>-0.12861860882328957</v>
      </c>
      <c r="N50" s="112">
        <f t="shared" si="3"/>
        <v>-0.13379058477708994</v>
      </c>
      <c r="O50" s="112">
        <f t="shared" si="4"/>
        <v>-0.13063854424733679</v>
      </c>
      <c r="P50" s="112">
        <f t="shared" si="4"/>
        <v>8.0190908452846044E-2</v>
      </c>
      <c r="Q50" s="112">
        <f t="shared" si="4"/>
        <v>5.8372446618628837E-2</v>
      </c>
      <c r="R50" s="112">
        <f t="shared" si="4"/>
        <v>7.1700518496075505E-2</v>
      </c>
    </row>
    <row r="51" spans="3:18">
      <c r="C51" s="111" t="s">
        <v>97</v>
      </c>
      <c r="D51" s="94">
        <v>276976</v>
      </c>
      <c r="E51" s="94">
        <v>190549</v>
      </c>
      <c r="F51" s="94">
        <v>467525</v>
      </c>
      <c r="G51" s="94">
        <v>255405</v>
      </c>
      <c r="H51" s="94">
        <v>178790</v>
      </c>
      <c r="I51" s="94">
        <v>434195</v>
      </c>
      <c r="J51" s="94">
        <v>265054</v>
      </c>
      <c r="K51" s="94">
        <v>186205</v>
      </c>
      <c r="L51" s="94">
        <v>451259</v>
      </c>
      <c r="M51" s="112">
        <f t="shared" si="3"/>
        <v>-7.7880393969152584E-2</v>
      </c>
      <c r="N51" s="112">
        <f t="shared" si="3"/>
        <v>-6.1711160908742624E-2</v>
      </c>
      <c r="O51" s="112">
        <f t="shared" si="4"/>
        <v>-7.129030533126568E-2</v>
      </c>
      <c r="P51" s="112">
        <f t="shared" si="4"/>
        <v>3.7779213406158751E-2</v>
      </c>
      <c r="Q51" s="112">
        <f t="shared" si="4"/>
        <v>4.1473236758208021E-2</v>
      </c>
      <c r="R51" s="112">
        <f t="shared" si="4"/>
        <v>3.9300314374877576E-2</v>
      </c>
    </row>
    <row r="52" spans="3:18">
      <c r="C52" s="111" t="s">
        <v>98</v>
      </c>
      <c r="D52" s="94">
        <v>303519</v>
      </c>
      <c r="E52" s="94">
        <v>228246</v>
      </c>
      <c r="F52" s="94">
        <v>531765</v>
      </c>
      <c r="G52" s="94">
        <v>270226</v>
      </c>
      <c r="H52" s="94">
        <v>197556</v>
      </c>
      <c r="I52" s="94">
        <v>467782</v>
      </c>
      <c r="J52" s="94">
        <v>283306</v>
      </c>
      <c r="K52" s="94">
        <v>181892</v>
      </c>
      <c r="L52" s="94">
        <v>465198</v>
      </c>
      <c r="M52" s="112">
        <f t="shared" si="3"/>
        <v>-0.10969000293227116</v>
      </c>
      <c r="N52" s="112">
        <f t="shared" si="3"/>
        <v>-0.13446018769222678</v>
      </c>
      <c r="O52" s="112">
        <f t="shared" si="4"/>
        <v>-0.12032194672458696</v>
      </c>
      <c r="P52" s="112">
        <f>J52/G52-1</f>
        <v>4.8403928563498733E-2</v>
      </c>
      <c r="Q52" s="112">
        <f>K52/H52-1</f>
        <v>-7.9288910486140618E-2</v>
      </c>
      <c r="R52" s="112">
        <f>L52/I52-1</f>
        <v>-5.5239406390156232E-3</v>
      </c>
    </row>
    <row r="53" spans="3:18">
      <c r="C53" s="111" t="s">
        <v>99</v>
      </c>
      <c r="D53" s="94">
        <v>240281</v>
      </c>
      <c r="E53" s="94">
        <v>151078</v>
      </c>
      <c r="F53" s="94">
        <v>391359</v>
      </c>
      <c r="G53" s="94">
        <v>213848</v>
      </c>
      <c r="H53" s="94">
        <v>140366</v>
      </c>
      <c r="I53" s="94">
        <v>354214</v>
      </c>
      <c r="J53" s="94">
        <v>227819</v>
      </c>
      <c r="K53" s="94">
        <v>139364</v>
      </c>
      <c r="L53" s="94">
        <v>367183</v>
      </c>
      <c r="M53" s="112">
        <f t="shared" si="3"/>
        <v>-0.11000869814925029</v>
      </c>
      <c r="N53" s="112">
        <f t="shared" si="3"/>
        <v>-7.0903771561709794E-2</v>
      </c>
      <c r="O53" s="112">
        <f t="shared" si="4"/>
        <v>-9.4912854949036563E-2</v>
      </c>
      <c r="P53" s="112"/>
      <c r="Q53" s="112"/>
      <c r="R53" s="112"/>
    </row>
    <row r="54" spans="3:18">
      <c r="C54" s="111" t="s">
        <v>100</v>
      </c>
      <c r="D54" s="94">
        <v>257888</v>
      </c>
      <c r="E54" s="94">
        <v>183969</v>
      </c>
      <c r="F54" s="94">
        <v>441857</v>
      </c>
      <c r="G54" s="94">
        <v>240086</v>
      </c>
      <c r="H54" s="94">
        <v>164785</v>
      </c>
      <c r="I54" s="94">
        <v>404871</v>
      </c>
      <c r="J54" s="94">
        <v>0</v>
      </c>
      <c r="K54" s="94">
        <v>0</v>
      </c>
      <c r="L54" s="94">
        <v>0</v>
      </c>
      <c r="M54" s="112">
        <f t="shared" si="3"/>
        <v>-6.9029966497084039E-2</v>
      </c>
      <c r="N54" s="112">
        <f t="shared" si="3"/>
        <v>-0.10427843821513405</v>
      </c>
      <c r="O54" s="112">
        <f t="shared" si="4"/>
        <v>-8.3705814324543937E-2</v>
      </c>
      <c r="P54" s="112"/>
      <c r="Q54" s="112"/>
      <c r="R54" s="112"/>
    </row>
    <row r="55" spans="3:18">
      <c r="C55" s="111" t="s">
        <v>101</v>
      </c>
      <c r="D55" s="94">
        <v>246435</v>
      </c>
      <c r="E55" s="94">
        <v>185305</v>
      </c>
      <c r="F55" s="94">
        <v>431740</v>
      </c>
      <c r="G55" s="94">
        <v>225248</v>
      </c>
      <c r="H55" s="94">
        <v>146554</v>
      </c>
      <c r="I55" s="94">
        <v>371802</v>
      </c>
      <c r="J55" s="94">
        <v>0</v>
      </c>
      <c r="K55" s="94">
        <v>0</v>
      </c>
      <c r="L55" s="94">
        <v>0</v>
      </c>
      <c r="M55" s="112">
        <f t="shared" si="3"/>
        <v>-8.5973989084342728E-2</v>
      </c>
      <c r="N55" s="112">
        <f t="shared" si="3"/>
        <v>-0.2091200992957557</v>
      </c>
      <c r="O55" s="112">
        <f t="shared" si="4"/>
        <v>-0.1388289248158614</v>
      </c>
      <c r="P55" s="112"/>
      <c r="Q55" s="112"/>
      <c r="R55" s="112"/>
    </row>
    <row r="56" spans="3:18">
      <c r="C56" s="111" t="s">
        <v>102</v>
      </c>
      <c r="D56" s="94">
        <v>234207</v>
      </c>
      <c r="E56" s="94">
        <v>175996</v>
      </c>
      <c r="F56" s="94">
        <v>410203</v>
      </c>
      <c r="G56" s="94">
        <v>226348</v>
      </c>
      <c r="H56" s="94">
        <v>154169</v>
      </c>
      <c r="I56" s="94">
        <v>380517</v>
      </c>
      <c r="J56" s="94">
        <v>0</v>
      </c>
      <c r="K56" s="94">
        <v>0</v>
      </c>
      <c r="L56" s="94">
        <v>0</v>
      </c>
      <c r="M56" s="112">
        <f t="shared" si="3"/>
        <v>-3.3555786120824771E-2</v>
      </c>
      <c r="N56" s="112">
        <f t="shared" si="3"/>
        <v>-0.12401986408782018</v>
      </c>
      <c r="O56" s="112">
        <f t="shared" si="4"/>
        <v>-7.2369046545247118E-2</v>
      </c>
      <c r="P56" s="112"/>
      <c r="Q56" s="112"/>
      <c r="R56" s="112"/>
    </row>
    <row r="57" spans="3:18">
      <c r="C57" s="98" t="s">
        <v>131</v>
      </c>
      <c r="D57" s="99">
        <v>3118003</v>
      </c>
      <c r="E57" s="99">
        <v>2174324</v>
      </c>
      <c r="F57" s="99">
        <v>5292327</v>
      </c>
      <c r="G57" s="99">
        <v>2781576</v>
      </c>
      <c r="H57" s="99">
        <v>1926206</v>
      </c>
      <c r="I57" s="99">
        <v>4707782</v>
      </c>
      <c r="J57" s="99">
        <v>2188953</v>
      </c>
      <c r="K57" s="99">
        <v>1409621</v>
      </c>
      <c r="L57" s="99">
        <v>3598574</v>
      </c>
      <c r="M57" s="105">
        <f t="shared" si="3"/>
        <v>-0.10789822844942742</v>
      </c>
      <c r="N57" s="105">
        <f t="shared" si="3"/>
        <v>-0.11411270813365437</v>
      </c>
      <c r="O57" s="105">
        <f t="shared" si="4"/>
        <v>-0.11045141390545221</v>
      </c>
      <c r="P57" s="105"/>
      <c r="Q57" s="105"/>
      <c r="R57" s="105"/>
    </row>
    <row r="58" spans="3:18" ht="15" customHeight="1">
      <c r="C58" s="532" t="s">
        <v>111</v>
      </c>
      <c r="D58" s="533"/>
      <c r="E58" s="533"/>
      <c r="F58" s="533"/>
      <c r="G58" s="533"/>
      <c r="H58" s="533"/>
      <c r="I58" s="533"/>
      <c r="J58" s="533"/>
      <c r="K58" s="533"/>
      <c r="L58" s="533"/>
      <c r="M58" s="533"/>
      <c r="N58" s="533"/>
      <c r="O58" s="533"/>
      <c r="P58" s="533"/>
      <c r="Q58" s="533"/>
      <c r="R58" s="534"/>
    </row>
  </sheetData>
  <mergeCells count="21">
    <mergeCell ref="C3:R3"/>
    <mergeCell ref="D4:F4"/>
    <mergeCell ref="G4:I4"/>
    <mergeCell ref="J4:L4"/>
    <mergeCell ref="M4:O4"/>
    <mergeCell ref="P4:R4"/>
    <mergeCell ref="C19:R19"/>
    <mergeCell ref="C22:R22"/>
    <mergeCell ref="D23:F23"/>
    <mergeCell ref="G23:I23"/>
    <mergeCell ref="J23:L23"/>
    <mergeCell ref="M23:O23"/>
    <mergeCell ref="P23:R23"/>
    <mergeCell ref="C58:R58"/>
    <mergeCell ref="C38:R38"/>
    <mergeCell ref="C42:R42"/>
    <mergeCell ref="D43:F43"/>
    <mergeCell ref="G43:I43"/>
    <mergeCell ref="J43:L43"/>
    <mergeCell ref="M43:O43"/>
    <mergeCell ref="P43:R4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1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C2:M71"/>
  <sheetViews>
    <sheetView showGridLines="0" showRowColHeaders="0" zoomScaleNormal="100" workbookViewId="0">
      <selection activeCell="A3" sqref="A3"/>
    </sheetView>
  </sheetViews>
  <sheetFormatPr baseColWidth="10" defaultRowHeight="15" outlineLevelRow="1"/>
  <cols>
    <col min="1" max="1" width="14.28515625" customWidth="1"/>
    <col min="9" max="9" width="14" customWidth="1"/>
    <col min="12" max="12" width="12.85546875" customWidth="1"/>
  </cols>
  <sheetData>
    <row r="2" spans="3:13" ht="42.75" customHeight="1"/>
    <row r="3" spans="3:13" ht="30" customHeight="1" thickBot="1">
      <c r="C3" s="541" t="s">
        <v>140</v>
      </c>
      <c r="D3" s="541"/>
      <c r="E3" s="541"/>
      <c r="F3" s="541"/>
      <c r="G3" s="541"/>
      <c r="H3" s="541"/>
      <c r="I3" s="541"/>
      <c r="J3" s="541"/>
    </row>
    <row r="4" spans="3:13" ht="45" customHeight="1" thickBot="1">
      <c r="C4" s="117"/>
      <c r="D4" s="93" t="s">
        <v>141</v>
      </c>
      <c r="E4" s="93" t="s">
        <v>142</v>
      </c>
      <c r="F4" s="93" t="s">
        <v>143</v>
      </c>
      <c r="G4" s="93" t="s">
        <v>144</v>
      </c>
      <c r="H4" s="118" t="s">
        <v>69</v>
      </c>
      <c r="I4" s="118" t="s">
        <v>145</v>
      </c>
      <c r="J4" s="119" t="s">
        <v>71</v>
      </c>
      <c r="L4" s="50" t="s">
        <v>146</v>
      </c>
      <c r="M4" s="50" t="s">
        <v>147</v>
      </c>
    </row>
    <row r="5" spans="3:13">
      <c r="C5" s="41" t="s">
        <v>76</v>
      </c>
      <c r="D5" s="94">
        <v>1561</v>
      </c>
      <c r="E5" s="94">
        <v>16972</v>
      </c>
      <c r="F5" s="94">
        <v>74269</v>
      </c>
      <c r="G5" s="94">
        <v>15779</v>
      </c>
      <c r="H5" s="94">
        <v>108581</v>
      </c>
      <c r="I5" s="94">
        <v>56663</v>
      </c>
      <c r="J5" s="94">
        <v>165244</v>
      </c>
    </row>
    <row r="6" spans="3:13">
      <c r="C6" s="41" t="s">
        <v>77</v>
      </c>
      <c r="D6" s="94">
        <v>1761</v>
      </c>
      <c r="E6" s="94">
        <v>14316</v>
      </c>
      <c r="F6" s="94">
        <v>73504</v>
      </c>
      <c r="G6" s="94">
        <v>15004</v>
      </c>
      <c r="H6" s="94">
        <v>104585</v>
      </c>
      <c r="I6" s="94">
        <v>58786</v>
      </c>
      <c r="J6" s="94">
        <v>163371</v>
      </c>
    </row>
    <row r="7" spans="3:13">
      <c r="C7" s="41" t="s">
        <v>78</v>
      </c>
      <c r="D7" s="94">
        <v>1381</v>
      </c>
      <c r="E7" s="94">
        <v>12478</v>
      </c>
      <c r="F7" s="94">
        <v>61142</v>
      </c>
      <c r="G7" s="94">
        <v>11209</v>
      </c>
      <c r="H7" s="94">
        <v>86210</v>
      </c>
      <c r="I7" s="94">
        <v>42687</v>
      </c>
      <c r="J7" s="94">
        <v>128897</v>
      </c>
    </row>
    <row r="8" spans="3:13">
      <c r="C8" s="41" t="s">
        <v>79</v>
      </c>
      <c r="D8" s="94">
        <v>1283</v>
      </c>
      <c r="E8" s="94">
        <v>14729</v>
      </c>
      <c r="F8" s="94">
        <v>62485</v>
      </c>
      <c r="G8" s="94">
        <v>14143</v>
      </c>
      <c r="H8" s="94">
        <v>92640</v>
      </c>
      <c r="I8" s="94">
        <v>39879</v>
      </c>
      <c r="J8" s="94">
        <v>132519</v>
      </c>
    </row>
    <row r="9" spans="3:13">
      <c r="C9" s="41" t="s">
        <v>80</v>
      </c>
      <c r="D9" s="94">
        <v>1424</v>
      </c>
      <c r="E9" s="94">
        <v>15570</v>
      </c>
      <c r="F9" s="94">
        <v>71499</v>
      </c>
      <c r="G9" s="94">
        <v>14384</v>
      </c>
      <c r="H9" s="94">
        <v>102877</v>
      </c>
      <c r="I9" s="94">
        <v>53734</v>
      </c>
      <c r="J9" s="94">
        <v>156611</v>
      </c>
    </row>
    <row r="10" spans="3:13">
      <c r="C10" s="41" t="s">
        <v>81</v>
      </c>
      <c r="D10" s="94">
        <v>1288</v>
      </c>
      <c r="E10" s="94">
        <v>14801</v>
      </c>
      <c r="F10" s="94">
        <v>60015</v>
      </c>
      <c r="G10" s="94">
        <v>14476</v>
      </c>
      <c r="H10" s="94">
        <v>90580</v>
      </c>
      <c r="I10" s="94">
        <v>49749</v>
      </c>
      <c r="J10" s="94">
        <v>140329</v>
      </c>
    </row>
    <row r="11" spans="3:13">
      <c r="C11" s="41" t="s">
        <v>82</v>
      </c>
      <c r="D11" s="94">
        <v>1245</v>
      </c>
      <c r="E11" s="94">
        <v>13521</v>
      </c>
      <c r="F11" s="94">
        <v>55002</v>
      </c>
      <c r="G11" s="94">
        <v>12248</v>
      </c>
      <c r="H11" s="94">
        <v>82016</v>
      </c>
      <c r="I11" s="94">
        <v>43403</v>
      </c>
      <c r="J11" s="94">
        <v>125419</v>
      </c>
    </row>
    <row r="12" spans="3:13">
      <c r="C12" s="41" t="s">
        <v>83</v>
      </c>
      <c r="D12" s="94">
        <v>1566</v>
      </c>
      <c r="E12" s="94">
        <v>14414</v>
      </c>
      <c r="F12" s="94">
        <v>57883</v>
      </c>
      <c r="G12" s="94">
        <v>11352</v>
      </c>
      <c r="H12" s="94">
        <v>85215</v>
      </c>
      <c r="I12" s="94">
        <v>46322</v>
      </c>
      <c r="J12" s="94">
        <v>131537</v>
      </c>
    </row>
    <row r="13" spans="3:13" ht="30.75" customHeight="1">
      <c r="C13" s="95" t="str">
        <f>actualizaciones!A2</f>
        <v xml:space="preserve">acumulado agosto 2010 </v>
      </c>
      <c r="D13" s="96">
        <v>11509</v>
      </c>
      <c r="E13" s="96">
        <v>116801</v>
      </c>
      <c r="F13" s="96">
        <v>515799</v>
      </c>
      <c r="G13" s="96">
        <v>108595</v>
      </c>
      <c r="H13" s="96">
        <v>752704</v>
      </c>
      <c r="I13" s="96">
        <v>391223</v>
      </c>
      <c r="J13" s="96">
        <v>1143927</v>
      </c>
    </row>
    <row r="14" spans="3:13" hidden="1" outlineLevel="1">
      <c r="C14" s="41" t="s">
        <v>72</v>
      </c>
      <c r="D14" s="94">
        <v>1377</v>
      </c>
      <c r="E14" s="94">
        <v>13734</v>
      </c>
      <c r="F14" s="94">
        <v>58249</v>
      </c>
      <c r="G14" s="94">
        <v>11710</v>
      </c>
      <c r="H14" s="94">
        <v>85070</v>
      </c>
      <c r="I14" s="94">
        <v>47003</v>
      </c>
      <c r="J14" s="94">
        <v>132073</v>
      </c>
    </row>
    <row r="15" spans="3:13" hidden="1" outlineLevel="1">
      <c r="C15" s="41" t="s">
        <v>73</v>
      </c>
      <c r="D15" s="94">
        <v>1217</v>
      </c>
      <c r="E15" s="94">
        <v>14992</v>
      </c>
      <c r="F15" s="94">
        <v>57335</v>
      </c>
      <c r="G15" s="94">
        <v>11957</v>
      </c>
      <c r="H15" s="94">
        <v>85501</v>
      </c>
      <c r="I15" s="94">
        <v>45406</v>
      </c>
      <c r="J15" s="94">
        <v>130907</v>
      </c>
    </row>
    <row r="16" spans="3:13" hidden="1" outlineLevel="1">
      <c r="C16" s="41" t="s">
        <v>74</v>
      </c>
      <c r="D16" s="94">
        <v>1253</v>
      </c>
      <c r="E16" s="94">
        <v>12508</v>
      </c>
      <c r="F16" s="94">
        <v>66680</v>
      </c>
      <c r="G16" s="94">
        <v>13573</v>
      </c>
      <c r="H16" s="94">
        <v>94014</v>
      </c>
      <c r="I16" s="94">
        <v>51344</v>
      </c>
      <c r="J16" s="94">
        <v>145358</v>
      </c>
    </row>
    <row r="17" spans="3:10" hidden="1" outlineLevel="1">
      <c r="C17" s="41" t="s">
        <v>75</v>
      </c>
      <c r="D17" s="94">
        <v>1294</v>
      </c>
      <c r="E17" s="94">
        <v>9960</v>
      </c>
      <c r="F17" s="94">
        <v>56900</v>
      </c>
      <c r="G17" s="94">
        <v>11308</v>
      </c>
      <c r="H17" s="94">
        <v>79462</v>
      </c>
      <c r="I17" s="94">
        <v>45133</v>
      </c>
      <c r="J17" s="94">
        <v>124595</v>
      </c>
    </row>
    <row r="18" spans="3:10" hidden="1" outlineLevel="1">
      <c r="C18" s="41" t="s">
        <v>76</v>
      </c>
      <c r="D18" s="94">
        <v>1392</v>
      </c>
      <c r="E18" s="94">
        <v>15243</v>
      </c>
      <c r="F18" s="94">
        <v>72347</v>
      </c>
      <c r="G18" s="94">
        <v>14013</v>
      </c>
      <c r="H18" s="94">
        <v>102995</v>
      </c>
      <c r="I18" s="94">
        <v>67265</v>
      </c>
      <c r="J18" s="94">
        <v>170260</v>
      </c>
    </row>
    <row r="19" spans="3:10" hidden="1" outlineLevel="1">
      <c r="C19" s="41" t="s">
        <v>77</v>
      </c>
      <c r="D19" s="94">
        <v>1613</v>
      </c>
      <c r="E19" s="94">
        <v>15464</v>
      </c>
      <c r="F19" s="94">
        <v>68220</v>
      </c>
      <c r="G19" s="94">
        <v>12626</v>
      </c>
      <c r="H19" s="94">
        <v>97923</v>
      </c>
      <c r="I19" s="94">
        <v>54409</v>
      </c>
      <c r="J19" s="94">
        <v>152332</v>
      </c>
    </row>
    <row r="20" spans="3:10" hidden="1" outlineLevel="1">
      <c r="C20" s="41" t="s">
        <v>78</v>
      </c>
      <c r="D20" s="94">
        <v>1126</v>
      </c>
      <c r="E20" s="94">
        <v>13787</v>
      </c>
      <c r="F20" s="94">
        <v>54297</v>
      </c>
      <c r="G20" s="94">
        <v>10632</v>
      </c>
      <c r="H20" s="94">
        <v>79842</v>
      </c>
      <c r="I20" s="94">
        <v>41545</v>
      </c>
      <c r="J20" s="94">
        <v>121387</v>
      </c>
    </row>
    <row r="21" spans="3:10" hidden="1" outlineLevel="1">
      <c r="C21" s="41" t="s">
        <v>79</v>
      </c>
      <c r="D21" s="94">
        <v>1288</v>
      </c>
      <c r="E21" s="94">
        <v>13457</v>
      </c>
      <c r="F21" s="94">
        <v>57767</v>
      </c>
      <c r="G21" s="94">
        <v>11823</v>
      </c>
      <c r="H21" s="94">
        <v>84335</v>
      </c>
      <c r="I21" s="94">
        <v>39550</v>
      </c>
      <c r="J21" s="94">
        <v>123885</v>
      </c>
    </row>
    <row r="22" spans="3:10" hidden="1" outlineLevel="1">
      <c r="C22" s="41" t="s">
        <v>80</v>
      </c>
      <c r="D22" s="94">
        <v>1358</v>
      </c>
      <c r="E22" s="94">
        <v>16283</v>
      </c>
      <c r="F22" s="94">
        <v>60403</v>
      </c>
      <c r="G22" s="94">
        <v>13100</v>
      </c>
      <c r="H22" s="94">
        <v>91144</v>
      </c>
      <c r="I22" s="94">
        <v>51883</v>
      </c>
      <c r="J22" s="94">
        <v>143027</v>
      </c>
    </row>
    <row r="23" spans="3:10" hidden="1" outlineLevel="1">
      <c r="C23" s="41" t="s">
        <v>81</v>
      </c>
      <c r="D23" s="94">
        <v>1760</v>
      </c>
      <c r="E23" s="94">
        <v>18443</v>
      </c>
      <c r="F23" s="94">
        <v>53343</v>
      </c>
      <c r="G23" s="94">
        <v>11585</v>
      </c>
      <c r="H23" s="94">
        <v>85131</v>
      </c>
      <c r="I23" s="94">
        <v>49940</v>
      </c>
      <c r="J23" s="94">
        <v>135071</v>
      </c>
    </row>
    <row r="24" spans="3:10" hidden="1" outlineLevel="1">
      <c r="C24" s="41" t="s">
        <v>82</v>
      </c>
      <c r="D24" s="94">
        <v>1242</v>
      </c>
      <c r="E24" s="94">
        <v>17011</v>
      </c>
      <c r="F24" s="94">
        <v>53163</v>
      </c>
      <c r="G24" s="94">
        <v>12365</v>
      </c>
      <c r="H24" s="94">
        <v>83781</v>
      </c>
      <c r="I24" s="94">
        <v>50011</v>
      </c>
      <c r="J24" s="94">
        <v>133792</v>
      </c>
    </row>
    <row r="25" spans="3:10" hidden="1" outlineLevel="1">
      <c r="C25" s="41" t="s">
        <v>83</v>
      </c>
      <c r="D25" s="94">
        <v>1282</v>
      </c>
      <c r="E25" s="94">
        <v>17039</v>
      </c>
      <c r="F25" s="94">
        <v>54287</v>
      </c>
      <c r="G25" s="94">
        <v>10634</v>
      </c>
      <c r="H25" s="94">
        <v>83242</v>
      </c>
      <c r="I25" s="94">
        <v>53102</v>
      </c>
      <c r="J25" s="94">
        <v>136344</v>
      </c>
    </row>
    <row r="26" spans="3:10" collapsed="1">
      <c r="C26" s="120">
        <v>2009</v>
      </c>
      <c r="D26" s="99">
        <v>16202</v>
      </c>
      <c r="E26" s="99">
        <v>177921</v>
      </c>
      <c r="F26" s="99">
        <v>712991</v>
      </c>
      <c r="G26" s="99">
        <v>145326</v>
      </c>
      <c r="H26" s="99">
        <v>1052440</v>
      </c>
      <c r="I26" s="99">
        <v>596591</v>
      </c>
      <c r="J26" s="99">
        <v>1649031</v>
      </c>
    </row>
    <row r="27" spans="3:10" hidden="1" outlineLevel="1">
      <c r="C27" s="41" t="s">
        <v>72</v>
      </c>
      <c r="D27" s="94">
        <v>1937</v>
      </c>
      <c r="E27" s="94">
        <v>18529</v>
      </c>
      <c r="F27" s="94">
        <v>55614</v>
      </c>
      <c r="G27" s="94">
        <v>11137</v>
      </c>
      <c r="H27" s="94">
        <v>87217</v>
      </c>
      <c r="I27" s="94">
        <v>54615</v>
      </c>
      <c r="J27" s="94">
        <v>141832</v>
      </c>
    </row>
    <row r="28" spans="3:10" hidden="1" outlineLevel="1">
      <c r="C28" s="41" t="s">
        <v>73</v>
      </c>
      <c r="D28" s="94">
        <v>1871</v>
      </c>
      <c r="E28" s="94">
        <v>19393</v>
      </c>
      <c r="F28" s="94">
        <v>60204</v>
      </c>
      <c r="G28" s="94">
        <v>12011</v>
      </c>
      <c r="H28" s="94">
        <v>93479</v>
      </c>
      <c r="I28" s="94">
        <v>55613</v>
      </c>
      <c r="J28" s="94">
        <v>149092</v>
      </c>
    </row>
    <row r="29" spans="3:10" hidden="1" outlineLevel="1">
      <c r="C29" s="41" t="s">
        <v>74</v>
      </c>
      <c r="D29" s="94">
        <v>2090</v>
      </c>
      <c r="E29" s="94">
        <v>20237</v>
      </c>
      <c r="F29" s="94">
        <v>64965</v>
      </c>
      <c r="G29" s="94">
        <v>14206</v>
      </c>
      <c r="H29" s="94">
        <v>101498</v>
      </c>
      <c r="I29" s="94">
        <v>58945</v>
      </c>
      <c r="J29" s="94">
        <v>160443</v>
      </c>
    </row>
    <row r="30" spans="3:10" hidden="1" outlineLevel="1">
      <c r="C30" s="41" t="s">
        <v>75</v>
      </c>
      <c r="D30" s="94">
        <v>1736</v>
      </c>
      <c r="E30" s="94">
        <v>14279</v>
      </c>
      <c r="F30" s="94">
        <v>59900</v>
      </c>
      <c r="G30" s="94">
        <v>12277</v>
      </c>
      <c r="H30" s="94">
        <v>88192</v>
      </c>
      <c r="I30" s="94">
        <v>49248</v>
      </c>
      <c r="J30" s="94">
        <v>137440</v>
      </c>
    </row>
    <row r="31" spans="3:10" hidden="1" outlineLevel="1">
      <c r="C31" s="41" t="s">
        <v>76</v>
      </c>
      <c r="D31" s="94">
        <v>2167</v>
      </c>
      <c r="E31" s="94">
        <v>22365</v>
      </c>
      <c r="F31" s="94">
        <v>76297</v>
      </c>
      <c r="G31" s="94">
        <v>14310</v>
      </c>
      <c r="H31" s="94">
        <v>115139</v>
      </c>
      <c r="I31" s="94">
        <v>72859</v>
      </c>
      <c r="J31" s="94">
        <v>187998</v>
      </c>
    </row>
    <row r="32" spans="3:10" hidden="1" outlineLevel="1">
      <c r="C32" s="41" t="s">
        <v>77</v>
      </c>
      <c r="D32" s="94">
        <v>1656</v>
      </c>
      <c r="E32" s="94">
        <v>18139</v>
      </c>
      <c r="F32" s="94">
        <v>67351</v>
      </c>
      <c r="G32" s="94">
        <v>15570</v>
      </c>
      <c r="H32" s="94">
        <v>102716</v>
      </c>
      <c r="I32" s="94">
        <v>58557</v>
      </c>
      <c r="J32" s="94">
        <v>161273</v>
      </c>
    </row>
    <row r="33" spans="3:10" hidden="1" outlineLevel="1">
      <c r="C33" s="41" t="s">
        <v>78</v>
      </c>
      <c r="D33" s="94">
        <v>1522</v>
      </c>
      <c r="E33" s="94">
        <v>18540</v>
      </c>
      <c r="F33" s="94">
        <v>63910</v>
      </c>
      <c r="G33" s="94">
        <v>14769</v>
      </c>
      <c r="H33" s="94">
        <v>98741</v>
      </c>
      <c r="I33" s="94">
        <v>47622</v>
      </c>
      <c r="J33" s="94">
        <v>146363</v>
      </c>
    </row>
    <row r="34" spans="3:10" hidden="1" outlineLevel="1">
      <c r="C34" s="41" t="s">
        <v>79</v>
      </c>
      <c r="D34" s="94">
        <v>1910</v>
      </c>
      <c r="E34" s="94">
        <v>19618</v>
      </c>
      <c r="F34" s="94">
        <v>64569</v>
      </c>
      <c r="G34" s="94">
        <v>17657</v>
      </c>
      <c r="H34" s="94">
        <v>103754</v>
      </c>
      <c r="I34" s="94">
        <v>49751</v>
      </c>
      <c r="J34" s="94">
        <v>153505</v>
      </c>
    </row>
    <row r="35" spans="3:10" hidden="1" outlineLevel="1">
      <c r="C35" s="41" t="s">
        <v>80</v>
      </c>
      <c r="D35" s="94">
        <v>1676</v>
      </c>
      <c r="E35" s="94">
        <v>21615</v>
      </c>
      <c r="F35" s="94">
        <v>62900</v>
      </c>
      <c r="G35" s="94">
        <v>16367</v>
      </c>
      <c r="H35" s="94">
        <v>102558</v>
      </c>
      <c r="I35" s="94">
        <v>51464</v>
      </c>
      <c r="J35" s="94">
        <v>154022</v>
      </c>
    </row>
    <row r="36" spans="3:10" hidden="1" outlineLevel="1">
      <c r="C36" s="41" t="s">
        <v>81</v>
      </c>
      <c r="D36" s="94">
        <v>2119</v>
      </c>
      <c r="E36" s="94">
        <v>24922</v>
      </c>
      <c r="F36" s="94">
        <v>73240</v>
      </c>
      <c r="G36" s="94">
        <v>17393</v>
      </c>
      <c r="H36" s="94">
        <v>117674</v>
      </c>
      <c r="I36" s="94">
        <v>65773</v>
      </c>
      <c r="J36" s="94">
        <v>183447</v>
      </c>
    </row>
    <row r="37" spans="3:10" hidden="1" outlineLevel="1">
      <c r="C37" s="41" t="s">
        <v>82</v>
      </c>
      <c r="D37" s="94">
        <v>2196</v>
      </c>
      <c r="E37" s="94">
        <v>22490</v>
      </c>
      <c r="F37" s="94">
        <v>63955</v>
      </c>
      <c r="G37" s="94">
        <v>15880</v>
      </c>
      <c r="H37" s="94">
        <v>104521</v>
      </c>
      <c r="I37" s="94">
        <v>63733</v>
      </c>
      <c r="J37" s="94">
        <v>168254</v>
      </c>
    </row>
    <row r="38" spans="3:10" hidden="1" outlineLevel="1">
      <c r="C38" s="41" t="s">
        <v>83</v>
      </c>
      <c r="D38" s="94">
        <v>1824</v>
      </c>
      <c r="E38" s="94">
        <v>21267</v>
      </c>
      <c r="F38" s="94">
        <v>56514</v>
      </c>
      <c r="G38" s="94">
        <v>13041</v>
      </c>
      <c r="H38" s="94">
        <v>92646</v>
      </c>
      <c r="I38" s="94">
        <v>54485</v>
      </c>
      <c r="J38" s="94">
        <v>147131</v>
      </c>
    </row>
    <row r="39" spans="3:10" collapsed="1">
      <c r="C39" s="121">
        <v>2008</v>
      </c>
      <c r="D39" s="101">
        <v>22704</v>
      </c>
      <c r="E39" s="101">
        <v>241394</v>
      </c>
      <c r="F39" s="101">
        <v>769419</v>
      </c>
      <c r="G39" s="101">
        <v>174618</v>
      </c>
      <c r="H39" s="101">
        <v>1208135</v>
      </c>
      <c r="I39" s="101">
        <v>682665</v>
      </c>
      <c r="J39" s="101">
        <v>1890800</v>
      </c>
    </row>
    <row r="40" spans="3:10" hidden="1" outlineLevel="1">
      <c r="C40" s="41" t="s">
        <v>72</v>
      </c>
      <c r="D40" s="94">
        <v>2063</v>
      </c>
      <c r="E40" s="94">
        <v>20192</v>
      </c>
      <c r="F40" s="94">
        <v>57270</v>
      </c>
      <c r="G40" s="94">
        <v>14999</v>
      </c>
      <c r="H40" s="94">
        <v>94524</v>
      </c>
      <c r="I40" s="94">
        <v>55070</v>
      </c>
      <c r="J40" s="94">
        <v>149594</v>
      </c>
    </row>
    <row r="41" spans="3:10" hidden="1" outlineLevel="1">
      <c r="C41" s="41" t="s">
        <v>73</v>
      </c>
      <c r="D41" s="94">
        <v>2255</v>
      </c>
      <c r="E41" s="94">
        <v>21583</v>
      </c>
      <c r="F41" s="94">
        <v>63225</v>
      </c>
      <c r="G41" s="94">
        <v>15900</v>
      </c>
      <c r="H41" s="94">
        <v>102963</v>
      </c>
      <c r="I41" s="94">
        <v>62813</v>
      </c>
      <c r="J41" s="94">
        <v>165776</v>
      </c>
    </row>
    <row r="42" spans="3:10" hidden="1" outlineLevel="1">
      <c r="C42" s="41" t="s">
        <v>74</v>
      </c>
      <c r="D42" s="94">
        <v>1874</v>
      </c>
      <c r="E42" s="94">
        <v>20199</v>
      </c>
      <c r="F42" s="94">
        <v>71262</v>
      </c>
      <c r="G42" s="94">
        <v>17614</v>
      </c>
      <c r="H42" s="94">
        <v>110949</v>
      </c>
      <c r="I42" s="94">
        <v>59898</v>
      </c>
      <c r="J42" s="94">
        <v>170847</v>
      </c>
    </row>
    <row r="43" spans="3:10" hidden="1" outlineLevel="1">
      <c r="C43" s="41" t="s">
        <v>75</v>
      </c>
      <c r="D43" s="94">
        <v>1720</v>
      </c>
      <c r="E43" s="94">
        <v>17144</v>
      </c>
      <c r="F43" s="94">
        <v>60129</v>
      </c>
      <c r="G43" s="94">
        <v>15698</v>
      </c>
      <c r="H43" s="94">
        <v>94691</v>
      </c>
      <c r="I43" s="94">
        <v>47682</v>
      </c>
      <c r="J43" s="94">
        <v>142373</v>
      </c>
    </row>
    <row r="44" spans="3:10" hidden="1" outlineLevel="1">
      <c r="C44" s="41" t="s">
        <v>76</v>
      </c>
      <c r="D44" s="94">
        <v>1427</v>
      </c>
      <c r="E44" s="94">
        <v>25182</v>
      </c>
      <c r="F44" s="94">
        <v>70431</v>
      </c>
      <c r="G44" s="94">
        <v>16674</v>
      </c>
      <c r="H44" s="94">
        <v>113714</v>
      </c>
      <c r="I44" s="94">
        <v>71928</v>
      </c>
      <c r="J44" s="94">
        <v>185642</v>
      </c>
    </row>
    <row r="45" spans="3:10" hidden="1" outlineLevel="1">
      <c r="C45" s="41" t="s">
        <v>77</v>
      </c>
      <c r="D45" s="94">
        <v>1158</v>
      </c>
      <c r="E45" s="94">
        <v>19468</v>
      </c>
      <c r="F45" s="94">
        <v>69962</v>
      </c>
      <c r="G45" s="94">
        <v>14642</v>
      </c>
      <c r="H45" s="94">
        <v>105230</v>
      </c>
      <c r="I45" s="94">
        <v>55089</v>
      </c>
      <c r="J45" s="94">
        <v>160319</v>
      </c>
    </row>
    <row r="46" spans="3:10" hidden="1" outlineLevel="1">
      <c r="C46" s="41" t="s">
        <v>78</v>
      </c>
      <c r="D46" s="94">
        <v>1377</v>
      </c>
      <c r="E46" s="94">
        <v>17760</v>
      </c>
      <c r="F46" s="94">
        <v>63490</v>
      </c>
      <c r="G46" s="94">
        <v>13424</v>
      </c>
      <c r="H46" s="94">
        <v>96051</v>
      </c>
      <c r="I46" s="94">
        <v>48455</v>
      </c>
      <c r="J46" s="94">
        <v>144506</v>
      </c>
    </row>
    <row r="47" spans="3:10" hidden="1" outlineLevel="1">
      <c r="C47" s="41" t="s">
        <v>79</v>
      </c>
      <c r="D47" s="94">
        <v>1111</v>
      </c>
      <c r="E47" s="94">
        <v>12286</v>
      </c>
      <c r="F47" s="94">
        <v>53295</v>
      </c>
      <c r="G47" s="94">
        <v>13192</v>
      </c>
      <c r="H47" s="94">
        <v>79884</v>
      </c>
      <c r="I47" s="94">
        <v>36244</v>
      </c>
      <c r="J47" s="94">
        <v>116128</v>
      </c>
    </row>
    <row r="48" spans="3:10" hidden="1" outlineLevel="1">
      <c r="C48" s="41" t="s">
        <v>80</v>
      </c>
      <c r="D48" s="94">
        <v>1147</v>
      </c>
      <c r="E48" s="94">
        <v>19459</v>
      </c>
      <c r="F48" s="94">
        <v>68331</v>
      </c>
      <c r="G48" s="94">
        <v>17198</v>
      </c>
      <c r="H48" s="94">
        <v>106135</v>
      </c>
      <c r="I48" s="94">
        <v>54856</v>
      </c>
      <c r="J48" s="94">
        <v>160991</v>
      </c>
    </row>
    <row r="49" spans="3:10" hidden="1" outlineLevel="1">
      <c r="C49" s="41" t="s">
        <v>81</v>
      </c>
      <c r="D49" s="94">
        <v>2299</v>
      </c>
      <c r="E49" s="94">
        <v>22390</v>
      </c>
      <c r="F49" s="94">
        <v>66886</v>
      </c>
      <c r="G49" s="94">
        <v>14606</v>
      </c>
      <c r="H49" s="94">
        <v>106181</v>
      </c>
      <c r="I49" s="94">
        <v>68170</v>
      </c>
      <c r="J49" s="94">
        <v>174351</v>
      </c>
    </row>
    <row r="50" spans="3:10" hidden="1" outlineLevel="1">
      <c r="C50" s="41" t="s">
        <v>82</v>
      </c>
      <c r="D50" s="94">
        <v>2109</v>
      </c>
      <c r="E50" s="94">
        <v>19899</v>
      </c>
      <c r="F50" s="94">
        <v>56647</v>
      </c>
      <c r="G50" s="94">
        <v>15362</v>
      </c>
      <c r="H50" s="94">
        <v>94017</v>
      </c>
      <c r="I50" s="94">
        <v>57394</v>
      </c>
      <c r="J50" s="94">
        <v>151411</v>
      </c>
    </row>
    <row r="51" spans="3:10" hidden="1" outlineLevel="1">
      <c r="C51" s="41" t="s">
        <v>83</v>
      </c>
      <c r="D51" s="94">
        <v>1957</v>
      </c>
      <c r="E51" s="94">
        <v>18553</v>
      </c>
      <c r="F51" s="94">
        <v>57068</v>
      </c>
      <c r="G51" s="94">
        <v>13653</v>
      </c>
      <c r="H51" s="94">
        <v>91231</v>
      </c>
      <c r="I51" s="94">
        <v>55013</v>
      </c>
      <c r="J51" s="94">
        <v>146244</v>
      </c>
    </row>
    <row r="52" spans="3:10" collapsed="1">
      <c r="C52" s="121">
        <v>2007</v>
      </c>
      <c r="D52" s="101">
        <v>20497</v>
      </c>
      <c r="E52" s="101">
        <v>234115</v>
      </c>
      <c r="F52" s="101">
        <v>757996</v>
      </c>
      <c r="G52" s="101">
        <v>182962</v>
      </c>
      <c r="H52" s="101">
        <v>1195570</v>
      </c>
      <c r="I52" s="101">
        <v>672612</v>
      </c>
      <c r="J52" s="101">
        <v>1868182</v>
      </c>
    </row>
    <row r="53" spans="3:10" hidden="1" outlineLevel="1">
      <c r="C53" s="41" t="s">
        <v>72</v>
      </c>
      <c r="D53" s="94">
        <v>2443</v>
      </c>
      <c r="E53" s="94">
        <v>19733</v>
      </c>
      <c r="F53" s="94">
        <v>61741</v>
      </c>
      <c r="G53" s="94">
        <v>15411</v>
      </c>
      <c r="H53" s="94">
        <v>99328</v>
      </c>
      <c r="I53" s="94">
        <v>60521</v>
      </c>
      <c r="J53" s="94">
        <v>159849</v>
      </c>
    </row>
    <row r="54" spans="3:10" hidden="1" outlineLevel="1">
      <c r="C54" s="41" t="s">
        <v>73</v>
      </c>
      <c r="D54" s="94">
        <v>2005</v>
      </c>
      <c r="E54" s="94">
        <v>19472</v>
      </c>
      <c r="F54" s="94">
        <v>60466</v>
      </c>
      <c r="G54" s="94">
        <v>18730</v>
      </c>
      <c r="H54" s="94">
        <v>100673</v>
      </c>
      <c r="I54" s="94">
        <v>51603</v>
      </c>
      <c r="J54" s="94">
        <v>152276</v>
      </c>
    </row>
    <row r="55" spans="3:10" hidden="1" outlineLevel="1">
      <c r="C55" s="41" t="s">
        <v>74</v>
      </c>
      <c r="D55" s="94">
        <v>2055</v>
      </c>
      <c r="E55" s="94">
        <v>20023</v>
      </c>
      <c r="F55" s="94">
        <v>71822</v>
      </c>
      <c r="G55" s="94">
        <v>19095</v>
      </c>
      <c r="H55" s="94">
        <v>112995</v>
      </c>
      <c r="I55" s="94">
        <v>63866</v>
      </c>
      <c r="J55" s="94">
        <v>176861</v>
      </c>
    </row>
    <row r="56" spans="3:10" hidden="1" outlineLevel="1">
      <c r="C56" s="41" t="s">
        <v>75</v>
      </c>
      <c r="D56" s="94">
        <v>1863</v>
      </c>
      <c r="E56" s="94">
        <v>18051</v>
      </c>
      <c r="F56" s="94">
        <v>68414</v>
      </c>
      <c r="G56" s="94">
        <v>15009</v>
      </c>
      <c r="H56" s="94">
        <v>103337</v>
      </c>
      <c r="I56" s="94">
        <v>60303</v>
      </c>
      <c r="J56" s="94">
        <v>163640</v>
      </c>
    </row>
    <row r="57" spans="3:10" hidden="1" outlineLevel="1">
      <c r="C57" s="41" t="s">
        <v>76</v>
      </c>
      <c r="D57" s="94">
        <v>1745</v>
      </c>
      <c r="E57" s="94">
        <v>24548</v>
      </c>
      <c r="F57" s="94">
        <v>69388</v>
      </c>
      <c r="G57" s="94">
        <v>17291</v>
      </c>
      <c r="H57" s="94">
        <v>112972</v>
      </c>
      <c r="I57" s="94">
        <v>69263</v>
      </c>
      <c r="J57" s="94">
        <v>182235</v>
      </c>
    </row>
    <row r="58" spans="3:10" hidden="1" outlineLevel="1">
      <c r="C58" s="41" t="s">
        <v>77</v>
      </c>
      <c r="D58" s="94">
        <v>1334</v>
      </c>
      <c r="E58" s="94">
        <v>21373</v>
      </c>
      <c r="F58" s="94">
        <v>67489</v>
      </c>
      <c r="G58" s="94">
        <v>14011</v>
      </c>
      <c r="H58" s="94">
        <v>104207</v>
      </c>
      <c r="I58" s="94">
        <v>63787</v>
      </c>
      <c r="J58" s="94">
        <v>167994</v>
      </c>
    </row>
    <row r="59" spans="3:10" hidden="1" outlineLevel="1">
      <c r="C59" s="41" t="s">
        <v>78</v>
      </c>
      <c r="D59" s="94">
        <v>1369</v>
      </c>
      <c r="E59" s="94">
        <v>18319</v>
      </c>
      <c r="F59" s="94">
        <v>62884</v>
      </c>
      <c r="G59" s="94">
        <v>12891</v>
      </c>
      <c r="H59" s="94">
        <v>95463</v>
      </c>
      <c r="I59" s="94">
        <v>55579</v>
      </c>
      <c r="J59" s="94">
        <v>151042</v>
      </c>
    </row>
    <row r="60" spans="3:10" hidden="1" outlineLevel="1">
      <c r="C60" s="41" t="s">
        <v>79</v>
      </c>
      <c r="D60" s="94">
        <v>1348</v>
      </c>
      <c r="E60" s="94">
        <v>17242</v>
      </c>
      <c r="F60" s="94">
        <v>58144</v>
      </c>
      <c r="G60" s="94">
        <v>12460</v>
      </c>
      <c r="H60" s="94">
        <v>89194</v>
      </c>
      <c r="I60" s="94">
        <v>43124</v>
      </c>
      <c r="J60" s="94">
        <v>132318</v>
      </c>
    </row>
    <row r="61" spans="3:10" hidden="1" outlineLevel="1">
      <c r="C61" s="41" t="s">
        <v>80</v>
      </c>
      <c r="D61" s="94">
        <v>1530</v>
      </c>
      <c r="E61" s="94">
        <v>22717</v>
      </c>
      <c r="F61" s="94">
        <v>72098</v>
      </c>
      <c r="G61" s="94">
        <v>16852</v>
      </c>
      <c r="H61" s="94">
        <v>113197</v>
      </c>
      <c r="I61" s="94">
        <v>60845</v>
      </c>
      <c r="J61" s="94">
        <v>174042</v>
      </c>
    </row>
    <row r="62" spans="3:10" hidden="1" outlineLevel="1">
      <c r="C62" s="41" t="s">
        <v>81</v>
      </c>
      <c r="D62" s="94">
        <v>1785</v>
      </c>
      <c r="E62" s="94">
        <v>20411</v>
      </c>
      <c r="F62" s="94">
        <v>65216</v>
      </c>
      <c r="G62" s="94">
        <v>15734</v>
      </c>
      <c r="H62" s="94">
        <v>103146</v>
      </c>
      <c r="I62" s="94">
        <v>64603</v>
      </c>
      <c r="J62" s="94">
        <v>167749</v>
      </c>
    </row>
    <row r="63" spans="3:10" hidden="1" outlineLevel="1">
      <c r="C63" s="41" t="s">
        <v>82</v>
      </c>
      <c r="D63" s="94">
        <v>1752</v>
      </c>
      <c r="E63" s="94">
        <v>19754</v>
      </c>
      <c r="F63" s="94">
        <v>56422</v>
      </c>
      <c r="G63" s="94">
        <v>14377</v>
      </c>
      <c r="H63" s="94">
        <v>92305</v>
      </c>
      <c r="I63" s="94">
        <v>58440</v>
      </c>
      <c r="J63" s="94">
        <v>150745</v>
      </c>
    </row>
    <row r="64" spans="3:10" hidden="1" outlineLevel="1">
      <c r="C64" s="41" t="s">
        <v>83</v>
      </c>
      <c r="D64" s="94">
        <v>1958</v>
      </c>
      <c r="E64" s="94">
        <v>20533</v>
      </c>
      <c r="F64" s="94">
        <v>61634</v>
      </c>
      <c r="G64" s="94">
        <v>11549</v>
      </c>
      <c r="H64" s="94">
        <v>95674</v>
      </c>
      <c r="I64" s="94">
        <v>56994</v>
      </c>
      <c r="J64" s="94">
        <v>152668</v>
      </c>
    </row>
    <row r="65" spans="3:10" collapsed="1">
      <c r="C65" s="121">
        <v>2006</v>
      </c>
      <c r="D65" s="101">
        <v>21187</v>
      </c>
      <c r="E65" s="101">
        <v>242176</v>
      </c>
      <c r="F65" s="101">
        <v>775718</v>
      </c>
      <c r="G65" s="101">
        <v>183410</v>
      </c>
      <c r="H65" s="101">
        <v>1222491</v>
      </c>
      <c r="I65" s="101">
        <v>708928</v>
      </c>
      <c r="J65" s="101">
        <v>1931419</v>
      </c>
    </row>
    <row r="66" spans="3:10">
      <c r="C66" s="542" t="s">
        <v>67</v>
      </c>
      <c r="D66" s="542"/>
      <c r="E66" s="542"/>
      <c r="F66" s="542"/>
      <c r="G66" s="542"/>
      <c r="H66" s="542"/>
      <c r="I66" s="542"/>
      <c r="J66" s="542"/>
    </row>
    <row r="71" spans="3:10">
      <c r="E71" s="40"/>
      <c r="F71" s="40"/>
      <c r="G71" s="40"/>
    </row>
  </sheetData>
  <mergeCells count="2">
    <mergeCell ref="C3:J3"/>
    <mergeCell ref="C66:J66"/>
  </mergeCells>
  <hyperlinks>
    <hyperlink ref="L4" location="'grafica evolucion por categoria'!A1" tooltip="GRAFICA" display="GRAFICA"/>
    <hyperlink ref="M4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A3" sqref="A3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50" t="s">
        <v>86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A3" sqref="A3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50" t="s">
        <v>86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A3" sqref="A3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50" t="s">
        <v>86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2:I53"/>
  <sheetViews>
    <sheetView showGridLines="0" showRowColHeaders="0" zoomScaleNormal="100" workbookViewId="0">
      <selection activeCell="A3" sqref="A3"/>
    </sheetView>
  </sheetViews>
  <sheetFormatPr baseColWidth="10" defaultRowHeight="15" outlineLevelRow="1"/>
  <cols>
    <col min="1" max="1" width="17.7109375" customWidth="1"/>
  </cols>
  <sheetData>
    <row r="2" spans="2:9" ht="45" customHeight="1"/>
    <row r="3" spans="2:9" ht="36.75" customHeight="1">
      <c r="B3" s="541" t="s">
        <v>148</v>
      </c>
      <c r="C3" s="541"/>
      <c r="D3" s="541"/>
      <c r="E3" s="541"/>
      <c r="F3" s="541"/>
      <c r="G3" s="541"/>
      <c r="H3" s="541"/>
      <c r="I3" s="541"/>
    </row>
    <row r="4" spans="2:9" ht="45">
      <c r="B4" s="117"/>
      <c r="C4" s="93" t="s">
        <v>141</v>
      </c>
      <c r="D4" s="93" t="s">
        <v>142</v>
      </c>
      <c r="E4" s="93" t="s">
        <v>143</v>
      </c>
      <c r="F4" s="93" t="s">
        <v>144</v>
      </c>
      <c r="G4" s="118" t="s">
        <v>149</v>
      </c>
      <c r="H4" s="118" t="s">
        <v>70</v>
      </c>
      <c r="I4" s="119" t="s">
        <v>71</v>
      </c>
    </row>
    <row r="5" spans="2:9">
      <c r="B5" s="41" t="s">
        <v>76</v>
      </c>
      <c r="C5" s="122">
        <f>IFERROR('tablas turistas por categorías '!D5/'tablas turistas por categorías '!D18-1,"-")</f>
        <v>0.12140804597701149</v>
      </c>
      <c r="D5" s="122">
        <f>IFERROR('tablas turistas por categorías '!E5/'tablas turistas por categorías '!E18-1,"-")</f>
        <v>0.11342911500360819</v>
      </c>
      <c r="E5" s="122">
        <f>IFERROR('tablas turistas por categorías '!F5/'tablas turistas por categorías '!F18-1,"-")</f>
        <v>2.6566409111642431E-2</v>
      </c>
      <c r="F5" s="122">
        <f>IFERROR('tablas turistas por categorías '!G5/'tablas turistas por categorías '!G18-1,"-")</f>
        <v>0.12602583315492755</v>
      </c>
      <c r="G5" s="122">
        <f>IFERROR('tablas turistas por categorías '!H5/'tablas turistas por categorías '!H18-1,"-")</f>
        <v>5.4235642506917703E-2</v>
      </c>
      <c r="H5" s="122">
        <f>IFERROR('tablas turistas por categorías '!I5/'tablas turistas por categorías '!I18-1,"-")</f>
        <v>-0.15761540176912214</v>
      </c>
      <c r="I5" s="122">
        <f>IFERROR('tablas turistas por categorías '!J5/'tablas turistas por categorías '!J18-1,"-")</f>
        <v>-2.9460824621167614E-2</v>
      </c>
    </row>
    <row r="6" spans="2:9">
      <c r="B6" s="41" t="s">
        <v>77</v>
      </c>
      <c r="C6" s="122">
        <f>IFERROR('tablas turistas por categorías '!D6/'tablas turistas por categorías '!D19-1,"-")</f>
        <v>9.1754494730316161E-2</v>
      </c>
      <c r="D6" s="122">
        <f>IFERROR('tablas turistas por categorías '!E6/'tablas turistas por categorías '!E19-1,"-")</f>
        <v>-7.4236937403000525E-2</v>
      </c>
      <c r="E6" s="122">
        <f>IFERROR('tablas turistas por categorías '!F6/'tablas turistas por categorías '!F19-1,"-")</f>
        <v>7.745529170331289E-2</v>
      </c>
      <c r="F6" s="122">
        <f>IFERROR('tablas turistas por categorías '!G6/'tablas turistas por categorías '!G19-1,"-")</f>
        <v>0.18834151750356409</v>
      </c>
      <c r="G6" s="122">
        <f>IFERROR('tablas turistas por categorías '!H6/'tablas turistas por categorías '!H19-1,"-")</f>
        <v>6.8033046373170647E-2</v>
      </c>
      <c r="H6" s="122">
        <f>IFERROR('tablas turistas por categorías '!I6/'tablas turistas por categorías '!I19-1,"-")</f>
        <v>8.044624970133607E-2</v>
      </c>
      <c r="I6" s="122">
        <f>IFERROR('tablas turistas por categorías '!J6/'tablas turistas por categorías '!J19-1,"-")</f>
        <v>7.2466717432975392E-2</v>
      </c>
    </row>
    <row r="7" spans="2:9">
      <c r="B7" s="41" t="s">
        <v>78</v>
      </c>
      <c r="C7" s="122">
        <f>IFERROR('tablas turistas por categorías '!D7/'tablas turistas por categorías '!D20-1,"-")</f>
        <v>0.22646536412078144</v>
      </c>
      <c r="D7" s="122">
        <f>IFERROR('tablas turistas por categorías '!E7/'tablas turistas por categorías '!E20-1,"-")</f>
        <v>-9.4944512946979032E-2</v>
      </c>
      <c r="E7" s="122">
        <f>IFERROR('tablas turistas por categorías '!F7/'tablas turistas por categorías '!F20-1,"-")</f>
        <v>0.12606589682671232</v>
      </c>
      <c r="F7" s="122">
        <f>IFERROR('tablas turistas por categorías '!G7/'tablas turistas por categorías '!G20-1,"-")</f>
        <v>5.4270127915726052E-2</v>
      </c>
      <c r="G7" s="122">
        <f>IFERROR('tablas turistas por categorías '!H7/'tablas turistas por categorías '!H20-1,"-")</f>
        <v>7.9757521104180773E-2</v>
      </c>
      <c r="H7" s="122">
        <f>IFERROR('tablas turistas por categorías '!I7/'tablas turistas por categorías '!I20-1,"-")</f>
        <v>2.748826573594898E-2</v>
      </c>
      <c r="I7" s="122">
        <f>IFERROR('tablas turistas por categorías '!J7/'tablas turistas por categorías '!J20-1,"-")</f>
        <v>6.1868239597320906E-2</v>
      </c>
    </row>
    <row r="8" spans="2:9">
      <c r="B8" s="41" t="s">
        <v>79</v>
      </c>
      <c r="C8" s="122">
        <f>IFERROR('tablas turistas por categorías '!D8/'tablas turistas por categorías '!D21-1,"-")</f>
        <v>-3.8819875776398005E-3</v>
      </c>
      <c r="D8" s="122">
        <f>IFERROR('tablas turistas por categorías '!E8/'tablas turistas por categorías '!E21-1,"-")</f>
        <v>9.4523296425652159E-2</v>
      </c>
      <c r="E8" s="122">
        <f>IFERROR('tablas turistas por categorías '!F8/'tablas turistas por categorías '!F21-1,"-")</f>
        <v>8.1672927449928157E-2</v>
      </c>
      <c r="F8" s="122">
        <f>IFERROR('tablas turistas por categorías '!G8/'tablas turistas por categorías '!G21-1,"-")</f>
        <v>0.19622769178719435</v>
      </c>
      <c r="G8" s="122">
        <f>IFERROR('tablas turistas por categorías '!H8/'tablas turistas por categorías '!H21-1,"-")</f>
        <v>9.8476314697337974E-2</v>
      </c>
      <c r="H8" s="122">
        <f>IFERROR('tablas turistas por categorías '!I8/'tablas turistas por categorías '!I21-1,"-")</f>
        <v>8.318584070796442E-3</v>
      </c>
      <c r="I8" s="122">
        <f>IFERROR('tablas turistas por categorías '!J8/'tablas turistas por categorías '!J21-1,"-")</f>
        <v>6.9693667514227009E-2</v>
      </c>
    </row>
    <row r="9" spans="2:9">
      <c r="B9" s="41" t="s">
        <v>80</v>
      </c>
      <c r="C9" s="122">
        <f>IFERROR('tablas turistas por categorías '!D9/'tablas turistas por categorías '!D22-1,"-")</f>
        <v>4.8600883652430094E-2</v>
      </c>
      <c r="D9" s="122">
        <f>IFERROR('tablas turistas por categorías '!E9/'tablas turistas por categorías '!E22-1,"-")</f>
        <v>-4.3787999754344997E-2</v>
      </c>
      <c r="E9" s="122">
        <f>IFERROR('tablas turistas por categorías '!F9/'tablas turistas por categorías '!F22-1,"-")</f>
        <v>0.18369948512491097</v>
      </c>
      <c r="F9" s="122">
        <f>IFERROR('tablas turistas por categorías '!G9/'tablas turistas por categorías '!G22-1,"-")</f>
        <v>9.8015267175572518E-2</v>
      </c>
      <c r="G9" s="122">
        <f>IFERROR('tablas turistas por categorías '!H9/'tablas turistas por categorías '!H22-1,"-")</f>
        <v>0.12873036074782762</v>
      </c>
      <c r="H9" s="122">
        <f>IFERROR('tablas turistas por categorías '!I9/'tablas turistas por categorías '!I22-1,"-")</f>
        <v>3.5676425804213263E-2</v>
      </c>
      <c r="I9" s="122">
        <f>IFERROR('tablas turistas por categorías '!J9/'tablas turistas por categorías '!J22-1,"-")</f>
        <v>9.4975074636257428E-2</v>
      </c>
    </row>
    <row r="10" spans="2:9">
      <c r="B10" s="41" t="s">
        <v>81</v>
      </c>
      <c r="C10" s="122">
        <f>IFERROR('tablas turistas por categorías '!D10/'tablas turistas por categorías '!D23-1,"-")</f>
        <v>-0.26818181818181819</v>
      </c>
      <c r="D10" s="122">
        <f>IFERROR('tablas turistas por categorías '!E10/'tablas turistas por categorías '!E23-1,"-")</f>
        <v>-0.19747329610150188</v>
      </c>
      <c r="E10" s="122">
        <f>IFERROR('tablas turistas por categorías '!F10/'tablas turistas por categorías '!F23-1,"-")</f>
        <v>0.12507732973398578</v>
      </c>
      <c r="F10" s="122">
        <f>IFERROR('tablas turistas por categorías '!G10/'tablas turistas por categorías '!G23-1,"-")</f>
        <v>0.24954682779456183</v>
      </c>
      <c r="G10" s="122">
        <f>IFERROR('tablas turistas por categorías '!H10/'tablas turistas por categorías '!H23-1,"-")</f>
        <v>6.4007235907013849E-2</v>
      </c>
      <c r="H10" s="122">
        <f>IFERROR('tablas turistas por categorías '!I10/'tablas turistas por categorías '!I23-1,"-")</f>
        <v>-3.8245895074089375E-3</v>
      </c>
      <c r="I10" s="122">
        <f>IFERROR('tablas turistas por categorías '!J10/'tablas turistas por categorías '!J23-1,"-")</f>
        <v>3.8927675074590384E-2</v>
      </c>
    </row>
    <row r="11" spans="2:9">
      <c r="B11" s="41" t="s">
        <v>82</v>
      </c>
      <c r="C11" s="122">
        <f>IFERROR('tablas turistas por categorías '!D11/'tablas turistas por categorías '!D24-1,"-")</f>
        <v>2.4154589371980784E-3</v>
      </c>
      <c r="D11" s="122">
        <f>IFERROR('tablas turistas por categorías '!E11/'tablas turistas por categorías '!E24-1,"-")</f>
        <v>-0.20516136617482805</v>
      </c>
      <c r="E11" s="122">
        <f>IFERROR('tablas turistas por categorías '!F11/'tablas turistas por categorías '!F24-1,"-")</f>
        <v>3.4591727329157607E-2</v>
      </c>
      <c r="F11" s="122">
        <f>IFERROR('tablas turistas por categorías '!G11/'tablas turistas por categorías '!G24-1,"-")</f>
        <v>-9.4621916700363684E-3</v>
      </c>
      <c r="G11" s="122">
        <f>IFERROR('tablas turistas por categorías '!H11/'tablas turistas por categorías '!H24-1,"-")</f>
        <v>-2.1066828994640741E-2</v>
      </c>
      <c r="H11" s="122">
        <f>IFERROR('tablas turistas por categorías '!I11/'tablas turistas por categorías '!I24-1,"-")</f>
        <v>-0.13213093119513708</v>
      </c>
      <c r="I11" s="122">
        <f>IFERROR('tablas turistas por categorías '!J11/'tablas turistas por categorías '!J24-1,"-")</f>
        <v>-6.2582217172925114E-2</v>
      </c>
    </row>
    <row r="12" spans="2:9">
      <c r="B12" s="41" t="s">
        <v>83</v>
      </c>
      <c r="C12" s="122">
        <f>IFERROR('tablas turistas por categorías '!D12/'tablas turistas por categorías '!D25-1,"-")</f>
        <v>0.22152886115444614</v>
      </c>
      <c r="D12" s="122">
        <f>IFERROR('tablas turistas por categorías '!E12/'tablas turistas por categorías '!E25-1,"-")</f>
        <v>-0.15405833675685188</v>
      </c>
      <c r="E12" s="122">
        <f>IFERROR('tablas turistas por categorías '!F12/'tablas turistas por categorías '!F25-1,"-")</f>
        <v>6.6240536408348261E-2</v>
      </c>
      <c r="F12" s="122">
        <f>IFERROR('tablas turistas por categorías '!G12/'tablas turistas por categorías '!G25-1,"-")</f>
        <v>6.7519277788226528E-2</v>
      </c>
      <c r="G12" s="122">
        <f>IFERROR('tablas turistas por categorías '!H12/'tablas turistas por categorías '!H25-1,"-")</f>
        <v>2.3701977367194482E-2</v>
      </c>
      <c r="H12" s="122">
        <f>IFERROR('tablas turistas por categorías '!I12/'tablas turistas por categorías '!I25-1,"-")</f>
        <v>-0.12767880682460175</v>
      </c>
      <c r="I12" s="122">
        <f>IFERROR('tablas turistas por categorías '!J12/'tablas turistas por categorías '!J25-1,"-")</f>
        <v>-3.5256410256410242E-2</v>
      </c>
    </row>
    <row r="13" spans="2:9" ht="30">
      <c r="B13" s="95" t="str">
        <f>actualizaciones!$A$2</f>
        <v xml:space="preserve">acumulado agosto 2010 </v>
      </c>
      <c r="C13" s="123">
        <v>4.0502667028297523E-2</v>
      </c>
      <c r="D13" s="123">
        <v>-7.8325850055631419E-2</v>
      </c>
      <c r="E13" s="123">
        <v>8.8580853349429223E-2</v>
      </c>
      <c r="F13" s="123">
        <v>0.12210419723490884</v>
      </c>
      <c r="G13" s="123">
        <v>6.2551436843673036E-2</v>
      </c>
      <c r="H13" s="123">
        <v>-4.0426288615543093E-2</v>
      </c>
      <c r="I13" s="123">
        <v>2.4934190366795672E-2</v>
      </c>
    </row>
    <row r="14" spans="2:9" hidden="1" outlineLevel="1">
      <c r="B14" s="41" t="s">
        <v>72</v>
      </c>
      <c r="C14" s="122">
        <f>IFERROR('tablas turistas por categorías '!D14/'tablas turistas por categorías '!D27-1,"-")</f>
        <v>-0.28910686628807436</v>
      </c>
      <c r="D14" s="122">
        <f>IFERROR('tablas turistas por categorías '!E14/'tablas turistas por categorías '!E27-1,"-")</f>
        <v>-0.25878352852285602</v>
      </c>
      <c r="E14" s="122">
        <f>IFERROR('tablas turistas por categorías '!F14/'tablas turistas por categorías '!F27-1,"-")</f>
        <v>4.7380156075808255E-2</v>
      </c>
      <c r="F14" s="122">
        <f>IFERROR('tablas turistas por categorías '!G14/'tablas turistas por categorías '!G27-1,"-")</f>
        <v>5.1450121217563094E-2</v>
      </c>
      <c r="G14" s="122">
        <f>IFERROR('tablas turistas por categorías '!H14/'tablas turistas por categorías '!H27-1,"-")</f>
        <v>-2.4616760493940348E-2</v>
      </c>
      <c r="H14" s="122">
        <f>IFERROR('tablas turistas por categorías '!I14/'tablas turistas por categorías '!I27-1,"-")</f>
        <v>-0.13937562940584092</v>
      </c>
      <c r="I14" s="122">
        <f>IFERROR('tablas turistas por categorías '!J14/'tablas turistas por categorías '!J27-1,"-")</f>
        <v>-6.8806757290315268E-2</v>
      </c>
    </row>
    <row r="15" spans="2:9" hidden="1" outlineLevel="1">
      <c r="B15" s="41" t="s">
        <v>73</v>
      </c>
      <c r="C15" s="122">
        <f>IFERROR('tablas turistas por categorías '!D15/'tablas turistas por categorías '!D28-1,"-")</f>
        <v>-0.34954569748797437</v>
      </c>
      <c r="D15" s="122">
        <f>IFERROR('tablas turistas por categorías '!E15/'tablas turistas por categorías '!E28-1,"-")</f>
        <v>-0.22693755478781008</v>
      </c>
      <c r="E15" s="122">
        <f>IFERROR('tablas turistas por categorías '!F15/'tablas turistas por categorías '!F28-1,"-")</f>
        <v>-4.7654640887648703E-2</v>
      </c>
      <c r="F15" s="122">
        <f>IFERROR('tablas turistas por categorías '!G15/'tablas turistas por categorías '!G28-1,"-")</f>
        <v>-4.4958787777870102E-3</v>
      </c>
      <c r="G15" s="122">
        <f>IFERROR('tablas turistas por categorías '!H15/'tablas turistas por categorías '!H28-1,"-")</f>
        <v>-8.5345371687758798E-2</v>
      </c>
      <c r="H15" s="122">
        <f>IFERROR('tablas turistas por categorías '!I15/'tablas turistas por categorías '!I28-1,"-")</f>
        <v>-0.18353622354485466</v>
      </c>
      <c r="I15" s="122">
        <f>IFERROR('tablas turistas por categorías '!J15/'tablas turistas por categorías '!J28-1,"-")</f>
        <v>-0.12197166849998664</v>
      </c>
    </row>
    <row r="16" spans="2:9" hidden="1" outlineLevel="1">
      <c r="B16" s="41" t="s">
        <v>74</v>
      </c>
      <c r="C16" s="122">
        <f>IFERROR('tablas turistas por categorías '!D16/'tablas turistas por categorías '!D29-1,"-")</f>
        <v>-0.40047846889952154</v>
      </c>
      <c r="D16" s="122">
        <f>IFERROR('tablas turistas por categorías '!E16/'tablas turistas por categorías '!E29-1,"-")</f>
        <v>-0.38192419825072887</v>
      </c>
      <c r="E16" s="122">
        <f>IFERROR('tablas turistas por categorías '!F16/'tablas turistas por categorías '!F29-1,"-")</f>
        <v>2.6398830139305884E-2</v>
      </c>
      <c r="F16" s="122">
        <f>IFERROR('tablas turistas por categorías '!G16/'tablas turistas por categorías '!G29-1,"-")</f>
        <v>-4.4558637195551198E-2</v>
      </c>
      <c r="G16" s="122">
        <f>IFERROR('tablas turistas por categorías '!H16/'tablas turistas por categorías '!H29-1,"-")</f>
        <v>-7.3735443062917461E-2</v>
      </c>
      <c r="H16" s="122">
        <f>IFERROR('tablas turistas por categorías '!I16/'tablas turistas por categorías '!I29-1,"-")</f>
        <v>-0.12895071676987024</v>
      </c>
      <c r="I16" s="122">
        <f>IFERROR('tablas turistas por categorías '!J16/'tablas turistas por categorías '!J29-1,"-")</f>
        <v>-9.402092955130481E-2</v>
      </c>
    </row>
    <row r="17" spans="2:9" hidden="1" outlineLevel="1">
      <c r="B17" s="41" t="s">
        <v>75</v>
      </c>
      <c r="C17" s="122">
        <f>IFERROR('tablas turistas por categorías '!D17/'tablas turistas por categorías '!D30-1,"-")</f>
        <v>-0.25460829493087556</v>
      </c>
      <c r="D17" s="122">
        <f>IFERROR('tablas turistas por categorías '!E17/'tablas turistas por categorías '!E30-1,"-")</f>
        <v>-0.3024721619161006</v>
      </c>
      <c r="E17" s="122">
        <f>IFERROR('tablas turistas por categorías '!F17/'tablas turistas por categorías '!F30-1,"-")</f>
        <v>-5.0083472454090172E-2</v>
      </c>
      <c r="F17" s="122">
        <f>IFERROR('tablas turistas por categorías '!G17/'tablas turistas por categorías '!G30-1,"-")</f>
        <v>-7.8928076891748744E-2</v>
      </c>
      <c r="G17" s="122">
        <f>IFERROR('tablas turistas por categorías '!H17/'tablas turistas por categorías '!H30-1,"-")</f>
        <v>-9.8988570391872255E-2</v>
      </c>
      <c r="H17" s="122">
        <f>IFERROR('tablas turistas por categorías '!I17/'tablas turistas por categorías '!I30-1,"-")</f>
        <v>-8.355669265756982E-2</v>
      </c>
      <c r="I17" s="122">
        <f>IFERROR('tablas turistas por categorías '!J17/'tablas turistas por categorías '!J30-1,"-")</f>
        <v>-9.3458963911525084E-2</v>
      </c>
    </row>
    <row r="18" spans="2:9" hidden="1" outlineLevel="1">
      <c r="B18" s="41" t="s">
        <v>76</v>
      </c>
      <c r="C18" s="122">
        <f>IFERROR('tablas turistas por categorías '!D18/'tablas turistas por categorías '!D31-1,"-")</f>
        <v>-0.35763728657129668</v>
      </c>
      <c r="D18" s="122">
        <f>IFERROR('tablas turistas por categorías '!E18/'tablas turistas por categorías '!E31-1,"-")</f>
        <v>-0.31844399731723672</v>
      </c>
      <c r="E18" s="122">
        <f>IFERROR('tablas turistas por categorías '!F18/'tablas turistas por categorías '!F31-1,"-")</f>
        <v>-5.1771367157293247E-2</v>
      </c>
      <c r="F18" s="122">
        <f>IFERROR('tablas turistas por categorías '!G18/'tablas turistas por categorías '!G31-1,"-")</f>
        <v>-2.0754716981132071E-2</v>
      </c>
      <c r="G18" s="122">
        <f>IFERROR('tablas turistas por categorías '!H18/'tablas turistas por categorías '!H31-1,"-")</f>
        <v>-0.10547251582869399</v>
      </c>
      <c r="H18" s="122">
        <f>IFERROR('tablas turistas por categorías '!I18/'tablas turistas por categorías '!I31-1,"-")</f>
        <v>-7.677843505949844E-2</v>
      </c>
      <c r="I18" s="122">
        <f>IFERROR('tablas turistas por categorías '!J18/'tablas turistas por categorías '!J31-1,"-")</f>
        <v>-9.4352067575186993E-2</v>
      </c>
    </row>
    <row r="19" spans="2:9" hidden="1" outlineLevel="1">
      <c r="B19" s="41" t="s">
        <v>77</v>
      </c>
      <c r="C19" s="122">
        <f>IFERROR('tablas turistas por categorías '!D19/'tablas turistas por categorías '!D32-1,"-")</f>
        <v>-2.5966183574879231E-2</v>
      </c>
      <c r="D19" s="122">
        <f>IFERROR('tablas turistas por categorías '!E19/'tablas turistas por categorías '!E32-1,"-")</f>
        <v>-0.1474722972600474</v>
      </c>
      <c r="E19" s="122">
        <f>IFERROR('tablas turistas por categorías '!F19/'tablas turistas por categorías '!F32-1,"-")</f>
        <v>1.2902555270151828E-2</v>
      </c>
      <c r="F19" s="122">
        <f>IFERROR('tablas turistas por categorías '!G19/'tablas turistas por categorías '!G32-1,"-")</f>
        <v>-0.18908156711624924</v>
      </c>
      <c r="G19" s="122">
        <f>IFERROR('tablas turistas por categorías '!H19/'tablas turistas por categorías '!H32-1,"-")</f>
        <v>-4.6662642626270512E-2</v>
      </c>
      <c r="H19" s="122">
        <f>IFERROR('tablas turistas por categorías '!I19/'tablas turistas por categorías '!I32-1,"-")</f>
        <v>-7.0836962276072835E-2</v>
      </c>
      <c r="I19" s="122">
        <f>IFERROR('tablas turistas por categorías '!J19/'tablas turistas por categorías '!J32-1,"-")</f>
        <v>-5.5440154272568876E-2</v>
      </c>
    </row>
    <row r="20" spans="2:9" hidden="1" outlineLevel="1">
      <c r="B20" s="41" t="s">
        <v>78</v>
      </c>
      <c r="C20" s="122">
        <f>IFERROR('tablas turistas por categorías '!D20/'tablas turistas por categorías '!D33-1,"-")</f>
        <v>-0.26018396846254932</v>
      </c>
      <c r="D20" s="122">
        <f>IFERROR('tablas turistas por categorías '!E20/'tablas turistas por categorías '!E33-1,"-")</f>
        <v>-0.25636461704422875</v>
      </c>
      <c r="E20" s="122">
        <f>IFERROR('tablas turistas por categorías '!F20/'tablas turistas por categorías '!F33-1,"-")</f>
        <v>-0.15041464559536843</v>
      </c>
      <c r="F20" s="122">
        <f>IFERROR('tablas turistas por categorías '!G20/'tablas turistas por categorías '!G33-1,"-")</f>
        <v>-0.28011375177737152</v>
      </c>
      <c r="G20" s="122">
        <f>IFERROR('tablas turistas por categorías '!H20/'tablas turistas por categorías '!H33-1,"-")</f>
        <v>-0.19139972250635506</v>
      </c>
      <c r="H20" s="122">
        <f>IFERROR('tablas turistas por categorías '!I20/'tablas turistas por categorías '!I33-1,"-")</f>
        <v>-0.12760908823652939</v>
      </c>
      <c r="I20" s="122">
        <f>IFERROR('tablas turistas por categorías '!J20/'tablas turistas por categorías '!J33-1,"-")</f>
        <v>-0.17064422019226166</v>
      </c>
    </row>
    <row r="21" spans="2:9" hidden="1" outlineLevel="1">
      <c r="B21" s="41" t="s">
        <v>79</v>
      </c>
      <c r="C21" s="122">
        <f>IFERROR('tablas turistas por categorías '!D21/'tablas turistas por categorías '!D34-1,"-")</f>
        <v>-0.32565445026178008</v>
      </c>
      <c r="D21" s="122">
        <f>IFERROR('tablas turistas por categorías '!E21/'tablas turistas por categorías '!E34-1,"-")</f>
        <v>-0.31404832296870222</v>
      </c>
      <c r="E21" s="122">
        <f>IFERROR('tablas turistas por categorías '!F21/'tablas turistas por categorías '!F34-1,"-")</f>
        <v>-0.10534467004289982</v>
      </c>
      <c r="F21" s="122">
        <f>IFERROR('tablas turistas por categorías '!G21/'tablas turistas por categorías '!G34-1,"-")</f>
        <v>-0.33040720394177947</v>
      </c>
      <c r="G21" s="122">
        <f>IFERROR('tablas turistas por categorías '!H21/'tablas turistas por categorías '!H34-1,"-")</f>
        <v>-0.18716386838097809</v>
      </c>
      <c r="H21" s="122">
        <f>IFERROR('tablas turistas por categorías '!I21/'tablas turistas por categorías '!I34-1,"-")</f>
        <v>-0.20504110470141301</v>
      </c>
      <c r="I21" s="122">
        <f>IFERROR('tablas turistas por categorías '!J21/'tablas turistas por categorías '!J34-1,"-")</f>
        <v>-0.19295788410800951</v>
      </c>
    </row>
    <row r="22" spans="2:9" hidden="1" outlineLevel="1">
      <c r="B22" s="41" t="s">
        <v>80</v>
      </c>
      <c r="C22" s="122">
        <f>IFERROR('tablas turistas por categorías '!D22/'tablas turistas por categorías '!D35-1,"-")</f>
        <v>-0.18973747016706444</v>
      </c>
      <c r="D22" s="122">
        <f>IFERROR('tablas turistas por categorías '!E22/'tablas turistas por categorías '!E35-1,"-")</f>
        <v>-0.24668054591718713</v>
      </c>
      <c r="E22" s="122">
        <f>IFERROR('tablas turistas por categorías '!F22/'tablas turistas por categorías '!F35-1,"-")</f>
        <v>-3.9697933227344939E-2</v>
      </c>
      <c r="F22" s="122">
        <f>IFERROR('tablas turistas por categorías '!G22/'tablas turistas por categorías '!G35-1,"-")</f>
        <v>-0.19960896926742833</v>
      </c>
      <c r="G22" s="122">
        <f>IFERROR('tablas turistas por categorías '!H22/'tablas turistas por categorías '!H35-1,"-")</f>
        <v>-0.11129312194075547</v>
      </c>
      <c r="H22" s="122">
        <f>IFERROR('tablas turistas por categorías '!I22/'tablas turistas por categorías '!I35-1,"-")</f>
        <v>8.1416135551064528E-3</v>
      </c>
      <c r="I22" s="122">
        <f>IFERROR('tablas turistas por categorías '!J22/'tablas turistas por categorías '!J35-1,"-")</f>
        <v>-7.1385905909545411E-2</v>
      </c>
    </row>
    <row r="23" spans="2:9" hidden="1" outlineLevel="1">
      <c r="B23" s="41" t="s">
        <v>81</v>
      </c>
      <c r="C23" s="122">
        <f>IFERROR('tablas turistas por categorías '!D23/'tablas turistas por categorías '!D36-1,"-")</f>
        <v>-0.16941953751769701</v>
      </c>
      <c r="D23" s="122">
        <f>IFERROR('tablas turistas por categorías '!E23/'tablas turistas por categorías '!E36-1,"-")</f>
        <v>-0.25997110986277183</v>
      </c>
      <c r="E23" s="122">
        <f>IFERROR('tablas turistas por categorías '!F23/'tablas turistas por categorías '!F36-1,"-")</f>
        <v>-0.27166848716548331</v>
      </c>
      <c r="F23" s="122">
        <f>IFERROR('tablas turistas por categorías '!G23/'tablas turistas por categorías '!G36-1,"-")</f>
        <v>-0.33392744207439773</v>
      </c>
      <c r="G23" s="122">
        <f>IFERROR('tablas turistas por categorías '!H23/'tablas turistas por categorías '!H36-1,"-")</f>
        <v>-0.2765521695531723</v>
      </c>
      <c r="H23" s="122">
        <f>IFERROR('tablas turistas por categorías '!I23/'tablas turistas por categorías '!I36-1,"-")</f>
        <v>-0.24072187675794021</v>
      </c>
      <c r="I23" s="122">
        <f>IFERROR('tablas turistas por categorías '!J23/'tablas turistas por categorías '!J36-1,"-")</f>
        <v>-0.2637055934411574</v>
      </c>
    </row>
    <row r="24" spans="2:9" hidden="1" outlineLevel="1">
      <c r="B24" s="41" t="s">
        <v>82</v>
      </c>
      <c r="C24" s="122">
        <f>IFERROR('tablas turistas por categorías '!D24/'tablas turistas por categorías '!D37-1,"-")</f>
        <v>-0.43442622950819676</v>
      </c>
      <c r="D24" s="122">
        <f>IFERROR('tablas turistas por categorías '!E24/'tablas turistas por categorías '!E37-1,"-")</f>
        <v>-0.24361938639395286</v>
      </c>
      <c r="E24" s="122">
        <f>IFERROR('tablas turistas por categorías '!F24/'tablas turistas por categorías '!F37-1,"-")</f>
        <v>-0.1687436478774138</v>
      </c>
      <c r="F24" s="122">
        <f>IFERROR('tablas turistas por categorías '!G24/'tablas turistas por categorías '!G37-1,"-")</f>
        <v>-0.22134760705289669</v>
      </c>
      <c r="G24" s="122">
        <f>IFERROR('tablas turistas por categorías '!H24/'tablas turistas por categorías '!H37-1,"-")</f>
        <v>-0.19842902383253125</v>
      </c>
      <c r="H24" s="122">
        <f>IFERROR('tablas turistas por categorías '!I24/'tablas turistas por categorías '!I37-1,"-")</f>
        <v>-0.215304473349756</v>
      </c>
      <c r="I24" s="122">
        <f>IFERROR('tablas turistas por categorías '!J24/'tablas turistas por categorías '!J37-1,"-")</f>
        <v>-0.20482128210919204</v>
      </c>
    </row>
    <row r="25" spans="2:9" hidden="1" outlineLevel="1">
      <c r="B25" s="41" t="s">
        <v>83</v>
      </c>
      <c r="C25" s="122">
        <f>IFERROR('tablas turistas por categorías '!D25/'tablas turistas por categorías '!D38-1,"-")</f>
        <v>-0.29714912280701755</v>
      </c>
      <c r="D25" s="122">
        <f>IFERROR('tablas turistas por categorías '!E25/'tablas turistas por categorías '!E38-1,"-")</f>
        <v>-0.19880566135327038</v>
      </c>
      <c r="E25" s="122">
        <f>IFERROR('tablas turistas por categorías '!F25/'tablas turistas por categorías '!F38-1,"-")</f>
        <v>-3.9406164844109415E-2</v>
      </c>
      <c r="F25" s="122">
        <f>IFERROR('tablas turistas por categorías '!G25/'tablas turistas por categorías '!G38-1,"-")</f>
        <v>-0.18457173529637294</v>
      </c>
      <c r="G25" s="122">
        <f>IFERROR('tablas turistas por categorías '!H25/'tablas turistas por categorías '!H38-1,"-")</f>
        <v>-0.10150465211665916</v>
      </c>
      <c r="H25" s="122">
        <f>IFERROR('tablas turistas por categorías '!I25/'tablas turistas por categorías '!I38-1,"-")</f>
        <v>-2.5383132972377709E-2</v>
      </c>
      <c r="I25" s="122">
        <f>IFERROR('tablas turistas por categorías '!J25/'tablas turistas por categorías '!J38-1,"-")</f>
        <v>-7.3315616695325936E-2</v>
      </c>
    </row>
    <row r="26" spans="2:9" collapsed="1">
      <c r="B26" s="120">
        <v>2009</v>
      </c>
      <c r="C26" s="124">
        <f>IFERROR('tablas turistas por categorías '!D26/'tablas turistas por categorías '!D39-1,"-")</f>
        <v>-0.28638125440451023</v>
      </c>
      <c r="D26" s="124">
        <f>IFERROR('tablas turistas por categorías '!E26/'tablas turistas por categorías '!E39-1,"-")</f>
        <v>-0.26294356943420305</v>
      </c>
      <c r="E26" s="124">
        <f>IFERROR('tablas turistas por categorías '!F26/'tablas turistas por categorías '!F39-1,"-")</f>
        <v>-7.3338454080286608E-2</v>
      </c>
      <c r="F26" s="124">
        <f>IFERROR('tablas turistas por categorías '!G26/'tablas turistas por categorías '!G39-1,"-")</f>
        <v>-0.16774902930969315</v>
      </c>
      <c r="G26" s="124">
        <f>IFERROR('tablas turistas por categorías '!H26/'tablas turistas por categorías '!H39-1,"-")</f>
        <v>-0.12887218729694938</v>
      </c>
      <c r="H26" s="124">
        <f>IFERROR('tablas turistas por categorías '!I26/'tablas turistas por categorías '!I39-1,"-")</f>
        <v>-0.12608526876286319</v>
      </c>
      <c r="I26" s="124">
        <f>IFERROR('tablas turistas por categorías '!J26/'tablas turistas por categorías '!J39-1,"-")</f>
        <v>-0.12786598265284532</v>
      </c>
    </row>
    <row r="27" spans="2:9" hidden="1" outlineLevel="1">
      <c r="B27" s="41" t="s">
        <v>72</v>
      </c>
      <c r="C27" s="122">
        <f>IFERROR('tablas turistas por categorías '!D27/'tablas turistas por categorías '!D40-1,"-")</f>
        <v>-6.10761027629666E-2</v>
      </c>
      <c r="D27" s="122">
        <f>IFERROR('tablas turistas por categorías '!E27/'tablas turistas por categorías '!E40-1,"-")</f>
        <v>-8.2359350237717899E-2</v>
      </c>
      <c r="E27" s="122">
        <f>IFERROR('tablas turistas por categorías '!F27/'tablas turistas por categorías '!F40-1,"-")</f>
        <v>-2.8915662650602414E-2</v>
      </c>
      <c r="F27" s="122">
        <f>IFERROR('tablas turistas por categorías '!G27/'tablas turistas por categorías '!G40-1,"-")</f>
        <v>-0.25748383225548366</v>
      </c>
      <c r="G27" s="122">
        <f>IFERROR('tablas turistas por categorías '!H27/'tablas turistas por categorías '!H40-1,"-")</f>
        <v>-7.730311878464724E-2</v>
      </c>
      <c r="H27" s="122">
        <f>IFERROR('tablas turistas por categorías '!I27/'tablas turistas por categorías '!I40-1,"-")</f>
        <v>-8.2622117305247711E-3</v>
      </c>
      <c r="I27" s="122">
        <f>IFERROR('tablas turistas por categorías '!J27/'tablas turistas por categorías '!J40-1,"-")</f>
        <v>-5.1887107771702023E-2</v>
      </c>
    </row>
    <row r="28" spans="2:9" hidden="1" outlineLevel="1">
      <c r="B28" s="41" t="s">
        <v>73</v>
      </c>
      <c r="C28" s="122">
        <f>IFERROR('tablas turistas por categorías '!D28/'tablas turistas por categorías '!D41-1,"-")</f>
        <v>-0.17028824833702882</v>
      </c>
      <c r="D28" s="122">
        <f>IFERROR('tablas turistas por categorías '!E28/'tablas turistas por categorías '!E41-1,"-")</f>
        <v>-0.1014687485521012</v>
      </c>
      <c r="E28" s="122">
        <f>IFERROR('tablas turistas por categorías '!F28/'tablas turistas por categorías '!F41-1,"-")</f>
        <v>-4.7781731909845804E-2</v>
      </c>
      <c r="F28" s="122">
        <f>IFERROR('tablas turistas por categorías '!G28/'tablas turistas por categorías '!G41-1,"-")</f>
        <v>-0.24459119496855342</v>
      </c>
      <c r="G28" s="122">
        <f>IFERROR('tablas turistas por categorías '!H28/'tablas turistas por categorías '!H41-1,"-")</f>
        <v>-9.2110758233540202E-2</v>
      </c>
      <c r="H28" s="122">
        <f>IFERROR('tablas turistas por categorías '!I28/'tablas turistas por categorías '!I41-1,"-")</f>
        <v>-0.11462595322624303</v>
      </c>
      <c r="I28" s="122">
        <f>IFERROR('tablas turistas por categorías '!J28/'tablas turistas por categorías '!J41-1,"-")</f>
        <v>-0.10064182993919502</v>
      </c>
    </row>
    <row r="29" spans="2:9" hidden="1" outlineLevel="1">
      <c r="B29" s="41" t="s">
        <v>74</v>
      </c>
      <c r="C29" s="122">
        <f>IFERROR('tablas turistas por categorías '!D29/'tablas turistas por categorías '!D42-1,"-")</f>
        <v>0.11526147278548549</v>
      </c>
      <c r="D29" s="122">
        <f>IFERROR('tablas turistas por categorías '!E29/'tablas turistas por categorías '!E42-1,"-")</f>
        <v>1.8812812515471844E-3</v>
      </c>
      <c r="E29" s="122">
        <f>IFERROR('tablas turistas por categorías '!F29/'tablas turistas por categorías '!F42-1,"-")</f>
        <v>-8.8364064999579051E-2</v>
      </c>
      <c r="F29" s="122">
        <f>IFERROR('tablas turistas por categorías '!G29/'tablas turistas por categorías '!G42-1,"-")</f>
        <v>-0.1934824571363688</v>
      </c>
      <c r="G29" s="122">
        <f>IFERROR('tablas turistas por categorías '!H29/'tablas turistas por categorías '!H42-1,"-")</f>
        <v>-8.5183282409034833E-2</v>
      </c>
      <c r="H29" s="122">
        <f>IFERROR('tablas turistas por categorías '!I29/'tablas turistas por categorías '!I42-1,"-")</f>
        <v>-1.591038098100106E-2</v>
      </c>
      <c r="I29" s="122">
        <f>IFERROR('tablas turistas por categorías '!J29/'tablas turistas por categorías '!J42-1,"-")</f>
        <v>-6.0896591687299217E-2</v>
      </c>
    </row>
    <row r="30" spans="2:9" hidden="1" outlineLevel="1">
      <c r="B30" s="41" t="s">
        <v>75</v>
      </c>
      <c r="C30" s="122">
        <f>IFERROR('tablas turistas por categorías '!D30/'tablas turistas por categorías '!D43-1,"-")</f>
        <v>9.302325581395321E-3</v>
      </c>
      <c r="D30" s="122">
        <f>IFERROR('tablas turistas por categorías '!E30/'tablas turistas por categorías '!E43-1,"-")</f>
        <v>-0.16711385907606158</v>
      </c>
      <c r="E30" s="122">
        <f>IFERROR('tablas turistas por categorías '!F30/'tablas turistas por categorías '!F43-1,"-")</f>
        <v>-3.8084784380248982E-3</v>
      </c>
      <c r="F30" s="122">
        <f>IFERROR('tablas turistas por categorías '!G30/'tablas turistas por categorías '!G43-1,"-")</f>
        <v>-0.21792585042680601</v>
      </c>
      <c r="G30" s="122">
        <f>IFERROR('tablas turistas por categorías '!H30/'tablas turistas por categorías '!H43-1,"-")</f>
        <v>-6.8633766672651086E-2</v>
      </c>
      <c r="H30" s="122">
        <f>IFERROR('tablas turistas por categorías '!I30/'tablas turistas por categorías '!I43-1,"-")</f>
        <v>3.2842582106455298E-2</v>
      </c>
      <c r="I30" s="122">
        <f>IFERROR('tablas turistas por categorías '!J30/'tablas turistas por categorías '!J43-1,"-")</f>
        <v>-3.4648423507266157E-2</v>
      </c>
    </row>
    <row r="31" spans="2:9" hidden="1" outlineLevel="1">
      <c r="B31" s="41" t="s">
        <v>76</v>
      </c>
      <c r="C31" s="122">
        <f>IFERROR('tablas turistas por categorías '!D31/'tablas turistas por categorías '!D44-1,"-")</f>
        <v>0.5185704274702172</v>
      </c>
      <c r="D31" s="122">
        <f>IFERROR('tablas turistas por categorías '!E31/'tablas turistas por categorías '!E44-1,"-")</f>
        <v>-0.11186561829878483</v>
      </c>
      <c r="E31" s="122">
        <f>IFERROR('tablas turistas por categorías '!F31/'tablas turistas por categorías '!F44-1,"-")</f>
        <v>8.3287188879896723E-2</v>
      </c>
      <c r="F31" s="122">
        <f>IFERROR('tablas turistas por categorías '!G31/'tablas turistas por categorías '!G44-1,"-")</f>
        <v>-0.1417776178481468</v>
      </c>
      <c r="G31" s="122">
        <f>IFERROR('tablas turistas por categorías '!H31/'tablas turistas por categorías '!H44-1,"-")</f>
        <v>1.2531438521202309E-2</v>
      </c>
      <c r="H31" s="122">
        <f>IFERROR('tablas turistas por categorías '!I31/'tablas turistas por categorías '!I44-1,"-")</f>
        <v>1.294349905461023E-2</v>
      </c>
      <c r="I31" s="122">
        <f>IFERROR('tablas turistas por categorías '!J31/'tablas turistas por categorías '!J44-1,"-")</f>
        <v>1.26910936102822E-2</v>
      </c>
    </row>
    <row r="32" spans="2:9" hidden="1" outlineLevel="1">
      <c r="B32" s="41" t="s">
        <v>77</v>
      </c>
      <c r="C32" s="122">
        <f>IFERROR('tablas turistas por categorías '!D32/'tablas turistas por categorías '!D45-1,"-")</f>
        <v>0.43005181347150256</v>
      </c>
      <c r="D32" s="122">
        <f>IFERROR('tablas turistas por categorías '!E32/'tablas turistas por categorías '!E45-1,"-")</f>
        <v>-6.8265872200534261E-2</v>
      </c>
      <c r="E32" s="122">
        <f>IFERROR('tablas turistas por categorías '!F32/'tablas turistas por categorías '!F45-1,"-")</f>
        <v>-3.7320259569480596E-2</v>
      </c>
      <c r="F32" s="122">
        <f>IFERROR('tablas turistas por categorías '!G32/'tablas turistas por categorías '!G45-1,"-")</f>
        <v>6.3379319765059394E-2</v>
      </c>
      <c r="G32" s="122">
        <f>IFERROR('tablas turistas por categorías '!H32/'tablas turistas por categorías '!H45-1,"-")</f>
        <v>-2.3890525515537386E-2</v>
      </c>
      <c r="H32" s="122">
        <f>IFERROR('tablas turistas por categorías '!I32/'tablas turistas por categorías '!I45-1,"-")</f>
        <v>6.2952676577901157E-2</v>
      </c>
      <c r="I32" s="122">
        <f>IFERROR('tablas turistas por categorías '!J32/'tablas turistas por categorías '!J45-1,"-")</f>
        <v>5.9506359196352943E-3</v>
      </c>
    </row>
    <row r="33" spans="2:9" hidden="1" outlineLevel="1">
      <c r="B33" s="41" t="s">
        <v>78</v>
      </c>
      <c r="C33" s="122">
        <f>IFERROR('tablas turistas por categorías '!D33/'tablas turistas por categorías '!D46-1,"-")</f>
        <v>0.1053013798111837</v>
      </c>
      <c r="D33" s="122">
        <f>IFERROR('tablas turistas por categorías '!E33/'tablas turistas por categorías '!E46-1,"-")</f>
        <v>4.3918918918918859E-2</v>
      </c>
      <c r="E33" s="122">
        <f>IFERROR('tablas turistas por categorías '!F33/'tablas turistas por categorías '!F46-1,"-")</f>
        <v>6.6152149944873617E-3</v>
      </c>
      <c r="F33" s="122">
        <f>IFERROR('tablas turistas por categorías '!G33/'tablas turistas por categorías '!G46-1,"-")</f>
        <v>0.10019368295589981</v>
      </c>
      <c r="G33" s="122">
        <f>IFERROR('tablas turistas por categorías '!H33/'tablas turistas por categorías '!H46-1,"-")</f>
        <v>2.8005955169649432E-2</v>
      </c>
      <c r="H33" s="122">
        <f>IFERROR('tablas turistas por categorías '!I33/'tablas turistas por categorías '!I46-1,"-")</f>
        <v>-1.7191208337632879E-2</v>
      </c>
      <c r="I33" s="122">
        <f>IFERROR('tablas turistas por categorías '!J33/'tablas turistas por categorías '!J46-1,"-")</f>
        <v>1.2850677480519934E-2</v>
      </c>
    </row>
    <row r="34" spans="2:9" hidden="1" outlineLevel="1">
      <c r="B34" s="41" t="s">
        <v>79</v>
      </c>
      <c r="C34" s="122">
        <f>IFERROR('tablas turistas por categorías '!D34/'tablas turistas por categorías '!D47-1,"-")</f>
        <v>0.71917191719171925</v>
      </c>
      <c r="D34" s="122">
        <f>IFERROR('tablas turistas por categorías '!E34/'tablas turistas por categorías '!E47-1,"-")</f>
        <v>0.59677681914374081</v>
      </c>
      <c r="E34" s="122">
        <f>IFERROR('tablas turistas por categorías '!F34/'tablas turistas por categorías '!F47-1,"-")</f>
        <v>0.21153954404728403</v>
      </c>
      <c r="F34" s="122">
        <f>IFERROR('tablas turistas por categorías '!G34/'tablas turistas por categorías '!G47-1,"-")</f>
        <v>0.33846270466949657</v>
      </c>
      <c r="G34" s="122">
        <f>IFERROR('tablas turistas por categorías '!H34/'tablas turistas por categorías '!H47-1,"-")</f>
        <v>0.29880827199439186</v>
      </c>
      <c r="H34" s="122">
        <f>IFERROR('tablas turistas por categorías '!I34/'tablas turistas por categorías '!I47-1,"-")</f>
        <v>0.37266857962697264</v>
      </c>
      <c r="I34" s="122">
        <f>IFERROR('tablas turistas por categorías '!J34/'tablas turistas por categorías '!J47-1,"-")</f>
        <v>0.32186036098098647</v>
      </c>
    </row>
    <row r="35" spans="2:9" hidden="1" outlineLevel="1">
      <c r="B35" s="41" t="s">
        <v>80</v>
      </c>
      <c r="C35" s="122">
        <f>IFERROR('tablas turistas por categorías '!D35/'tablas turistas por categorías '!D48-1,"-")</f>
        <v>0.46120313862249351</v>
      </c>
      <c r="D35" s="122">
        <f>IFERROR('tablas turistas por categorías '!E35/'tablas turistas por categorías '!E48-1,"-")</f>
        <v>0.11079706048615034</v>
      </c>
      <c r="E35" s="122">
        <f>IFERROR('tablas turistas por categorías '!F35/'tablas turistas por categorías '!F48-1,"-")</f>
        <v>-7.9480762757752732E-2</v>
      </c>
      <c r="F35" s="122">
        <f>IFERROR('tablas turistas por categorías '!G35/'tablas turistas por categorías '!G48-1,"-")</f>
        <v>-4.8319572043260872E-2</v>
      </c>
      <c r="G35" s="122">
        <f>IFERROR('tablas turistas por categorías '!H35/'tablas turistas por categorías '!H48-1,"-")</f>
        <v>-3.3702360201629977E-2</v>
      </c>
      <c r="H35" s="122">
        <f>IFERROR('tablas turistas por categorías '!I35/'tablas turistas por categorías '!I48-1,"-")</f>
        <v>-6.1834621554615721E-2</v>
      </c>
      <c r="I35" s="122">
        <f>IFERROR('tablas turistas por categorías '!J35/'tablas turistas por categorías '!J48-1,"-")</f>
        <v>-4.3288134119298549E-2</v>
      </c>
    </row>
    <row r="36" spans="2:9" hidden="1" outlineLevel="1">
      <c r="B36" s="41" t="s">
        <v>81</v>
      </c>
      <c r="C36" s="122">
        <f>IFERROR('tablas turistas por categorías '!D36/'tablas turistas por categorías '!D49-1,"-")</f>
        <v>-7.8294910830795983E-2</v>
      </c>
      <c r="D36" s="122">
        <f>IFERROR('tablas turistas por categorías '!E36/'tablas turistas por categorías '!E49-1,"-")</f>
        <v>0.11308619919606966</v>
      </c>
      <c r="E36" s="122">
        <f>IFERROR('tablas turistas por categorías '!F36/'tablas turistas por categorías '!F49-1,"-")</f>
        <v>9.4997458361989029E-2</v>
      </c>
      <c r="F36" s="122">
        <f>IFERROR('tablas turistas por categorías '!G36/'tablas turistas por categorías '!G49-1,"-")</f>
        <v>0.19081199507051894</v>
      </c>
      <c r="G36" s="122">
        <f>IFERROR('tablas turistas por categorías '!H36/'tablas turistas por categorías '!H49-1,"-")</f>
        <v>0.10823970390182791</v>
      </c>
      <c r="H36" s="122">
        <f>IFERROR('tablas turistas por categorías '!I36/'tablas turistas por categorías '!I49-1,"-")</f>
        <v>-3.5162094763092289E-2</v>
      </c>
      <c r="I36" s="122">
        <f>IFERROR('tablas turistas por categorías '!J36/'tablas turistas por categorías '!J49-1,"-")</f>
        <v>5.2170621332828571E-2</v>
      </c>
    </row>
    <row r="37" spans="2:9" hidden="1" outlineLevel="1">
      <c r="B37" s="41" t="s">
        <v>82</v>
      </c>
      <c r="C37" s="122">
        <f>IFERROR('tablas turistas por categorías '!D37/'tablas turistas por categorías '!D50-1,"-")</f>
        <v>4.1251778093883251E-2</v>
      </c>
      <c r="D37" s="122">
        <f>IFERROR('tablas turistas por categorías '!E37/'tablas turistas por categorías '!E50-1,"-")</f>
        <v>0.13020754811799584</v>
      </c>
      <c r="E37" s="122">
        <f>IFERROR('tablas turistas por categorías '!F37/'tablas turistas por categorías '!F50-1,"-")</f>
        <v>0.12900947976062271</v>
      </c>
      <c r="F37" s="122">
        <f>IFERROR('tablas turistas por categorías '!G37/'tablas turistas por categorías '!G50-1,"-")</f>
        <v>3.3719567764614045E-2</v>
      </c>
      <c r="G37" s="122">
        <f>IFERROR('tablas turistas por categorías '!H37/'tablas turistas por categorías '!H50-1,"-")</f>
        <v>0.11172447536083907</v>
      </c>
      <c r="H37" s="122">
        <f>IFERROR('tablas turistas por categorías '!I37/'tablas turistas por categorías '!I50-1,"-")</f>
        <v>0.1104470850611563</v>
      </c>
      <c r="I37" s="122">
        <f>IFERROR('tablas turistas por categorías '!J37/'tablas turistas por categorías '!J50-1,"-")</f>
        <v>0.11124026655923291</v>
      </c>
    </row>
    <row r="38" spans="2:9" hidden="1" outlineLevel="1">
      <c r="B38" s="41" t="s">
        <v>83</v>
      </c>
      <c r="C38" s="122">
        <f>IFERROR('tablas turistas por categorías '!D38/'tablas turistas por categorías '!D51-1,"-")</f>
        <v>-6.7961165048543659E-2</v>
      </c>
      <c r="D38" s="122">
        <f>IFERROR('tablas turistas por categorías '!E38/'tablas turistas por categorías '!E51-1,"-")</f>
        <v>0.14628361989974659</v>
      </c>
      <c r="E38" s="122">
        <f>IFERROR('tablas turistas por categorías '!F38/'tablas turistas por categorías '!F51-1,"-")</f>
        <v>-9.7077171094133163E-3</v>
      </c>
      <c r="F38" s="122">
        <f>IFERROR('tablas turistas por categorías '!G38/'tablas turistas por categorías '!G51-1,"-")</f>
        <v>-4.4825313117996091E-2</v>
      </c>
      <c r="G38" s="122">
        <f>IFERROR('tablas turistas por categorías '!H38/'tablas turistas por categorías '!H51-1,"-")</f>
        <v>1.5510078810930583E-2</v>
      </c>
      <c r="H38" s="122">
        <f>IFERROR('tablas turistas por categorías '!I38/'tablas turistas por categorías '!I51-1,"-")</f>
        <v>-9.5977314452947438E-3</v>
      </c>
      <c r="I38" s="122">
        <f>IFERROR('tablas turistas por categorías '!J38/'tablas turistas por categorías '!J51-1,"-")</f>
        <v>6.0652060939252461E-3</v>
      </c>
    </row>
    <row r="39" spans="2:9" collapsed="1">
      <c r="B39" s="121">
        <v>2008</v>
      </c>
      <c r="C39" s="125">
        <f>IFERROR('tablas turistas por categorías '!D39/'tablas turistas por categorías '!D52-1,"-")</f>
        <v>0.10767429379909266</v>
      </c>
      <c r="D39" s="125">
        <f>IFERROR('tablas turistas por categorías '!E39/'tablas turistas por categorías '!E52-1,"-")</f>
        <v>3.1091557567861861E-2</v>
      </c>
      <c r="E39" s="125">
        <f>IFERROR('tablas turistas por categorías '!F39/'tablas turistas por categorías '!F52-1,"-")</f>
        <v>1.5070000369395098E-2</v>
      </c>
      <c r="F39" s="125">
        <f>IFERROR('tablas turistas por categorías '!G39/'tablas turistas por categorías '!G52-1,"-")</f>
        <v>-4.560509832642845E-2</v>
      </c>
      <c r="G39" s="125">
        <f>IFERROR('tablas turistas por categorías '!H39/'tablas turistas por categorías '!H52-1,"-")</f>
        <v>1.0509631389211904E-2</v>
      </c>
      <c r="H39" s="125">
        <f>IFERROR('tablas turistas por categorías '!I39/'tablas turistas por categorías '!I52-1,"-")</f>
        <v>1.4946209701878654E-2</v>
      </c>
      <c r="I39" s="125">
        <f>IFERROR('tablas turistas por categorías '!J39/'tablas turistas por categorías '!J52-1,"-")</f>
        <v>1.2106957459176781E-2</v>
      </c>
    </row>
    <row r="40" spans="2:9" hidden="1" outlineLevel="1">
      <c r="B40" s="41" t="s">
        <v>72</v>
      </c>
      <c r="C40" s="122">
        <f>IFERROR('tablas turistas por categorías '!D40/'tablas turistas por categorías '!D53-1,"-")</f>
        <v>-0.15554645927138766</v>
      </c>
      <c r="D40" s="122">
        <f>IFERROR('tablas turistas por categorías '!E40/'tablas turistas por categorías '!E53-1,"-")</f>
        <v>2.3260528049460216E-2</v>
      </c>
      <c r="E40" s="122">
        <f>IFERROR('tablas turistas por categorías '!F40/'tablas turistas por categorías '!F53-1,"-")</f>
        <v>-7.2415412772711796E-2</v>
      </c>
      <c r="F40" s="122">
        <f>IFERROR('tablas turistas por categorías '!G40/'tablas turistas por categorías '!G53-1,"-")</f>
        <v>-2.6734150931153056E-2</v>
      </c>
      <c r="G40" s="122">
        <f>IFERROR('tablas turistas por categorías '!H40/'tablas turistas por categorías '!H53-1,"-")</f>
        <v>-4.8365012886597891E-2</v>
      </c>
      <c r="H40" s="122">
        <f>IFERROR('tablas turistas por categorías '!I40/'tablas turistas por categorías '!I53-1,"-")</f>
        <v>-9.0067910312123023E-2</v>
      </c>
      <c r="I40" s="122">
        <f>IFERROR('tablas turistas por categorías '!J40/'tablas turistas por categorías '!J53-1,"-")</f>
        <v>-6.4154295616488111E-2</v>
      </c>
    </row>
    <row r="41" spans="2:9" hidden="1" outlineLevel="1">
      <c r="B41" s="41" t="s">
        <v>73</v>
      </c>
      <c r="C41" s="122">
        <f>IFERROR('tablas turistas por categorías '!D41/'tablas turistas por categorías '!D54-1,"-")</f>
        <v>0.12468827930174564</v>
      </c>
      <c r="D41" s="122">
        <f>IFERROR('tablas turistas por categorías '!E41/'tablas turistas por categorías '!E54-1,"-")</f>
        <v>0.10841207888249804</v>
      </c>
      <c r="E41" s="122">
        <f>IFERROR('tablas turistas por categorías '!F41/'tablas turistas por categorías '!F54-1,"-")</f>
        <v>4.5628948499983446E-2</v>
      </c>
      <c r="F41" s="122">
        <f>IFERROR('tablas turistas por categorías '!G41/'tablas turistas por categorías '!G54-1,"-")</f>
        <v>-0.15109450080085429</v>
      </c>
      <c r="G41" s="122">
        <f>IFERROR('tablas turistas por categorías '!H41/'tablas turistas por categorías '!H54-1,"-")</f>
        <v>2.2746913273668179E-2</v>
      </c>
      <c r="H41" s="122">
        <f>IFERROR('tablas turistas por categorías '!I41/'tablas turistas por categorías '!I54-1,"-")</f>
        <v>0.21723543204852436</v>
      </c>
      <c r="I41" s="122">
        <f>IFERROR('tablas turistas por categorías '!J41/'tablas turistas por categorías '!J54-1,"-")</f>
        <v>8.8654811001076972E-2</v>
      </c>
    </row>
    <row r="42" spans="2:9" hidden="1" outlineLevel="1">
      <c r="B42" s="41" t="s">
        <v>74</v>
      </c>
      <c r="C42" s="122">
        <f>IFERROR('tablas turistas por categorías '!D42/'tablas turistas por categorías '!D55-1,"-")</f>
        <v>-8.807785888077857E-2</v>
      </c>
      <c r="D42" s="122">
        <f>IFERROR('tablas turistas por categorías '!E42/'tablas turistas por categorías '!E55-1,"-")</f>
        <v>8.7898916246316183E-3</v>
      </c>
      <c r="E42" s="122">
        <f>IFERROR('tablas turistas por categorías '!F42/'tablas turistas por categorías '!F55-1,"-")</f>
        <v>-7.7970538275180523E-3</v>
      </c>
      <c r="F42" s="122">
        <f>IFERROR('tablas turistas por categorías '!G42/'tablas turistas por categorías '!G55-1,"-")</f>
        <v>-7.7559570568211611E-2</v>
      </c>
      <c r="G42" s="122">
        <f>IFERROR('tablas turistas por categorías '!H42/'tablas turistas por categorías '!H55-1,"-")</f>
        <v>-1.8106995884773713E-2</v>
      </c>
      <c r="H42" s="122">
        <f>IFERROR('tablas turistas por categorías '!I42/'tablas turistas por categorías '!I55-1,"-")</f>
        <v>-6.2130084865186452E-2</v>
      </c>
      <c r="I42" s="122">
        <f>IFERROR('tablas turistas por categorías '!J42/'tablas turistas por categorías '!J55-1,"-")</f>
        <v>-3.4004104918551881E-2</v>
      </c>
    </row>
    <row r="43" spans="2:9" hidden="1" outlineLevel="1">
      <c r="B43" s="41" t="s">
        <v>75</v>
      </c>
      <c r="C43" s="122">
        <f>IFERROR('tablas turistas por categorías '!D43/'tablas turistas por categorías '!D56-1,"-")</f>
        <v>-7.675791733762749E-2</v>
      </c>
      <c r="D43" s="122">
        <f>IFERROR('tablas turistas por categorías '!E43/'tablas turistas por categorías '!E56-1,"-")</f>
        <v>-5.0246523738297078E-2</v>
      </c>
      <c r="E43" s="122">
        <f>IFERROR('tablas turistas por categorías '!F43/'tablas turistas por categorías '!F56-1,"-")</f>
        <v>-0.12110094425117668</v>
      </c>
      <c r="F43" s="122">
        <f>IFERROR('tablas turistas por categorías '!G43/'tablas turistas por categorías '!G56-1,"-")</f>
        <v>4.5905789859417734E-2</v>
      </c>
      <c r="G43" s="122">
        <f>IFERROR('tablas turistas por categorías '!H43/'tablas turistas por categorías '!H56-1,"-")</f>
        <v>-8.3667998877459238E-2</v>
      </c>
      <c r="H43" s="122">
        <f>IFERROR('tablas turistas por categorías '!I43/'tablas turistas por categorías '!I56-1,"-")</f>
        <v>-0.20929306999651753</v>
      </c>
      <c r="I43" s="122">
        <f>IFERROR('tablas turistas por categorías '!J43/'tablas turistas por categorías '!J56-1,"-")</f>
        <v>-0.12996211195306773</v>
      </c>
    </row>
    <row r="44" spans="2:9" hidden="1" outlineLevel="1">
      <c r="B44" s="41" t="s">
        <v>76</v>
      </c>
      <c r="C44" s="122">
        <f>IFERROR('tablas turistas por categorías '!D44/'tablas turistas por categorías '!D57-1,"-")</f>
        <v>-0.18223495702005732</v>
      </c>
      <c r="D44" s="122">
        <f>IFERROR('tablas turistas por categorías '!E44/'tablas turistas por categorías '!E57-1,"-")</f>
        <v>2.5826951279126709E-2</v>
      </c>
      <c r="E44" s="122">
        <f>IFERROR('tablas turistas por categorías '!F44/'tablas turistas por categorías '!F57-1,"-")</f>
        <v>1.503141753617343E-2</v>
      </c>
      <c r="F44" s="122">
        <f>IFERROR('tablas turistas por categorías '!G44/'tablas turistas por categorías '!G57-1,"-")</f>
        <v>-3.568330345266324E-2</v>
      </c>
      <c r="G44" s="122">
        <f>IFERROR('tablas turistas por categorías '!H44/'tablas turistas por categorías '!H57-1,"-")</f>
        <v>6.5679991502318735E-3</v>
      </c>
      <c r="H44" s="122">
        <f>IFERROR('tablas turistas por categorías '!I44/'tablas turistas por categorías '!I57-1,"-")</f>
        <v>3.8476531481454801E-2</v>
      </c>
      <c r="I44" s="122">
        <f>IFERROR('tablas turistas por categorías '!J44/'tablas turistas por categorías '!J57-1,"-")</f>
        <v>1.8695640244738909E-2</v>
      </c>
    </row>
    <row r="45" spans="2:9" hidden="1" outlineLevel="1">
      <c r="B45" s="41" t="s">
        <v>77</v>
      </c>
      <c r="C45" s="122">
        <f>IFERROR('tablas turistas por categorías '!D45/'tablas turistas por categorías '!D58-1,"-")</f>
        <v>-0.13193403298350825</v>
      </c>
      <c r="D45" s="122">
        <f>IFERROR('tablas turistas por categorías '!E45/'tablas turistas por categorías '!E58-1,"-")</f>
        <v>-8.9131146773967163E-2</v>
      </c>
      <c r="E45" s="122">
        <f>IFERROR('tablas turistas por categorías '!F45/'tablas turistas por categorías '!F58-1,"-")</f>
        <v>3.6643008490272466E-2</v>
      </c>
      <c r="F45" s="122">
        <f>IFERROR('tablas turistas por categorías '!G45/'tablas turistas por categorías '!G58-1,"-")</f>
        <v>4.503604310898579E-2</v>
      </c>
      <c r="G45" s="122">
        <f>IFERROR('tablas turistas por categorías '!H45/'tablas turistas por categorías '!H58-1,"-")</f>
        <v>9.816998858042103E-3</v>
      </c>
      <c r="H45" s="122">
        <f>IFERROR('tablas turistas por categorías '!I45/'tablas turistas por categorías '!I58-1,"-")</f>
        <v>-0.13636007336918177</v>
      </c>
      <c r="I45" s="122">
        <f>IFERROR('tablas turistas por categorías '!J45/'tablas turistas por categorías '!J58-1,"-")</f>
        <v>-4.5686155457932975E-2</v>
      </c>
    </row>
    <row r="46" spans="2:9" hidden="1" outlineLevel="1">
      <c r="B46" s="41" t="s">
        <v>78</v>
      </c>
      <c r="C46" s="122">
        <f>IFERROR('tablas turistas por categorías '!D46/'tablas turistas por categorías '!D59-1,"-")</f>
        <v>5.8436815193572134E-3</v>
      </c>
      <c r="D46" s="122">
        <f>IFERROR('tablas turistas por categorías '!E46/'tablas turistas por categorías '!E59-1,"-")</f>
        <v>-3.0514766089852041E-2</v>
      </c>
      <c r="E46" s="122">
        <f>IFERROR('tablas turistas por categorías '!F46/'tablas turistas por categorías '!F59-1,"-")</f>
        <v>9.6367915527002523E-3</v>
      </c>
      <c r="F46" s="122">
        <f>IFERROR('tablas turistas por categorías '!G46/'tablas turistas por categorías '!G59-1,"-")</f>
        <v>4.1346675975486802E-2</v>
      </c>
      <c r="G46" s="122">
        <f>IFERROR('tablas turistas por categorías '!H46/'tablas turistas por categorías '!H59-1,"-")</f>
        <v>6.159454448320334E-3</v>
      </c>
      <c r="H46" s="122">
        <f>IFERROR('tablas turistas por categorías '!I46/'tablas turistas por categorías '!I59-1,"-")</f>
        <v>-0.12817790892243475</v>
      </c>
      <c r="I46" s="122">
        <f>IFERROR('tablas turistas por categorías '!J46/'tablas turistas por categorías '!J59-1,"-")</f>
        <v>-4.3272732087763721E-2</v>
      </c>
    </row>
    <row r="47" spans="2:9" hidden="1" outlineLevel="1">
      <c r="B47" s="41" t="s">
        <v>79</v>
      </c>
      <c r="C47" s="122">
        <f>IFERROR('tablas turistas por categorías '!D47/'tablas turistas por categorías '!D60-1,"-")</f>
        <v>-0.1758160237388724</v>
      </c>
      <c r="D47" s="122">
        <f>IFERROR('tablas turistas por categorías '!E47/'tablas turistas por categorías '!E60-1,"-")</f>
        <v>-0.28743765224451923</v>
      </c>
      <c r="E47" s="122">
        <f>IFERROR('tablas turistas por categorías '!F47/'tablas turistas por categorías '!F60-1,"-")</f>
        <v>-8.3396395156851932E-2</v>
      </c>
      <c r="F47" s="122">
        <f>IFERROR('tablas turistas por categorías '!G47/'tablas turistas por categorías '!G60-1,"-")</f>
        <v>5.874799357945415E-2</v>
      </c>
      <c r="G47" s="122">
        <f>IFERROR('tablas turistas por categorías '!H47/'tablas turistas por categorías '!H60-1,"-")</f>
        <v>-0.10437921833307173</v>
      </c>
      <c r="H47" s="122">
        <f>IFERROR('tablas turistas por categorías '!I47/'tablas turistas por categorías '!I60-1,"-")</f>
        <v>-0.15953993136072719</v>
      </c>
      <c r="I47" s="122">
        <f>IFERROR('tablas turistas por categorías '!J47/'tablas turistas por categorías '!J60-1,"-")</f>
        <v>-0.12235674662555363</v>
      </c>
    </row>
    <row r="48" spans="2:9" hidden="1" outlineLevel="1">
      <c r="B48" s="41" t="s">
        <v>80</v>
      </c>
      <c r="C48" s="122">
        <f>IFERROR('tablas turistas por categorías '!D48/'tablas turistas por categorías '!D61-1,"-")</f>
        <v>-0.25032679738562091</v>
      </c>
      <c r="D48" s="122">
        <f>IFERROR('tablas turistas por categorías '!E48/'tablas turistas por categorías '!E61-1,"-")</f>
        <v>-0.14341682440463088</v>
      </c>
      <c r="E48" s="122">
        <f>IFERROR('tablas turistas por categorías '!F48/'tablas turistas por categorías '!F61-1,"-")</f>
        <v>-5.2248328663763166E-2</v>
      </c>
      <c r="F48" s="122">
        <f>IFERROR('tablas turistas por categorías '!G48/'tablas turistas por categorías '!G61-1,"-")</f>
        <v>2.0531687633515316E-2</v>
      </c>
      <c r="G48" s="122">
        <f>IFERROR('tablas turistas por categorías '!H48/'tablas turistas por categorías '!H61-1,"-")</f>
        <v>-6.2386812371352574E-2</v>
      </c>
      <c r="H48" s="122">
        <f>IFERROR('tablas turistas por categorías '!I48/'tablas turistas por categorías '!I61-1,"-")</f>
        <v>-9.8430437998192177E-2</v>
      </c>
      <c r="I48" s="122">
        <f>IFERROR('tablas turistas por categorías '!J48/'tablas turistas por categorías '!J61-1,"-")</f>
        <v>-7.4987646660001572E-2</v>
      </c>
    </row>
    <row r="49" spans="2:9" hidden="1" outlineLevel="1">
      <c r="B49" s="41" t="s">
        <v>81</v>
      </c>
      <c r="C49" s="122">
        <f>IFERROR('tablas turistas por categorías '!D49/'tablas turistas por categorías '!D62-1,"-")</f>
        <v>0.28795518207282922</v>
      </c>
      <c r="D49" s="122">
        <f>IFERROR('tablas turistas por categorías '!E49/'tablas turistas por categorías '!E62-1,"-")</f>
        <v>9.6957522904316251E-2</v>
      </c>
      <c r="E49" s="122">
        <f>IFERROR('tablas turistas por categorías '!F49/'tablas turistas por categorías '!F62-1,"-")</f>
        <v>2.5607212953876246E-2</v>
      </c>
      <c r="F49" s="122">
        <f>IFERROR('tablas turistas por categorías '!G49/'tablas turistas por categorías '!G62-1,"-")</f>
        <v>-7.1691877462819353E-2</v>
      </c>
      <c r="G49" s="122">
        <f>IFERROR('tablas turistas por categorías '!H49/'tablas turistas por categorías '!H62-1,"-")</f>
        <v>2.9424311170573647E-2</v>
      </c>
      <c r="H49" s="122">
        <f>IFERROR('tablas turistas por categorías '!I49/'tablas turistas por categorías '!I62-1,"-")</f>
        <v>5.521415414144859E-2</v>
      </c>
      <c r="I49" s="122">
        <f>IFERROR('tablas turistas por categorías '!J49/'tablas turistas por categorías '!J62-1,"-")</f>
        <v>3.9356419412336363E-2</v>
      </c>
    </row>
    <row r="50" spans="2:9" hidden="1" outlineLevel="1">
      <c r="B50" s="41" t="s">
        <v>82</v>
      </c>
      <c r="C50" s="122">
        <f>IFERROR('tablas turistas por categorías '!D50/'tablas turistas por categorías '!D63-1,"-")</f>
        <v>0.20376712328767121</v>
      </c>
      <c r="D50" s="122">
        <f>IFERROR('tablas turistas por categorías '!E50/'tablas turistas por categorías '!E63-1,"-")</f>
        <v>7.3402855117949972E-3</v>
      </c>
      <c r="E50" s="122">
        <f>IFERROR('tablas turistas por categorías '!F50/'tablas turistas por categorías '!F63-1,"-")</f>
        <v>3.9878061748963578E-3</v>
      </c>
      <c r="F50" s="122">
        <f>IFERROR('tablas turistas por categorías '!G50/'tablas turistas por categorías '!G63-1,"-")</f>
        <v>6.8512206997287439E-2</v>
      </c>
      <c r="G50" s="122">
        <f>IFERROR('tablas turistas por categorías '!H50/'tablas turistas por categorías '!H63-1,"-")</f>
        <v>1.8547207626889106E-2</v>
      </c>
      <c r="H50" s="122">
        <f>IFERROR('tablas turistas por categorías '!I50/'tablas turistas por categorías '!I63-1,"-")</f>
        <v>-1.7898699520876082E-2</v>
      </c>
      <c r="I50" s="122">
        <f>IFERROR('tablas turistas por categorías '!J50/'tablas turistas por categorías '!J63-1,"-")</f>
        <v>4.4180569836478334E-3</v>
      </c>
    </row>
    <row r="51" spans="2:9" hidden="1" outlineLevel="1">
      <c r="B51" s="41" t="s">
        <v>83</v>
      </c>
      <c r="C51" s="122">
        <f>IFERROR('tablas turistas por categorías '!D51/'tablas turistas por categorías '!D64-1,"-")</f>
        <v>-5.107252298263143E-4</v>
      </c>
      <c r="D51" s="122">
        <f>IFERROR('tablas turistas por categorías '!E51/'tablas turistas por categorías '!E64-1,"-")</f>
        <v>-9.643013685287094E-2</v>
      </c>
      <c r="E51" s="122">
        <f>IFERROR('tablas turistas por categorías '!F51/'tablas turistas por categorías '!F64-1,"-")</f>
        <v>-7.4082486939027192E-2</v>
      </c>
      <c r="F51" s="122">
        <f>IFERROR('tablas turistas por categorías '!G51/'tablas turistas por categorías '!G64-1,"-")</f>
        <v>0.18218027534851511</v>
      </c>
      <c r="G51" s="122">
        <f>IFERROR('tablas turistas por categorías '!H51/'tablas turistas por categorías '!H64-1,"-")</f>
        <v>-4.6438948930743962E-2</v>
      </c>
      <c r="H51" s="122">
        <f>IFERROR('tablas turistas por categorías '!I51/'tablas turistas por categorías '!I64-1,"-")</f>
        <v>-3.4758044706460378E-2</v>
      </c>
      <c r="I51" s="122">
        <f>IFERROR('tablas turistas por categorías '!J51/'tablas turistas por categorías '!J64-1,"-")</f>
        <v>-4.2078235124584085E-2</v>
      </c>
    </row>
    <row r="52" spans="2:9" collapsed="1">
      <c r="B52" s="121">
        <v>2007</v>
      </c>
      <c r="C52" s="125">
        <f>IFERROR('tablas turistas por categorías '!D52/'tablas turistas por categorías '!D65-1,"-")</f>
        <v>-3.2567140227497959E-2</v>
      </c>
      <c r="D52" s="125">
        <f>IFERROR('tablas turistas por categorías '!E52/'tablas turistas por categorías '!E65-1,"-")</f>
        <v>-3.3285709566596156E-2</v>
      </c>
      <c r="E52" s="125">
        <f>IFERROR('tablas turistas por categorías '!F52/'tablas turistas por categorías '!F65-1,"-")</f>
        <v>-2.2845931124454988E-2</v>
      </c>
      <c r="F52" s="125">
        <f>IFERROR('tablas turistas por categorías '!G52/'tablas turistas por categorías '!G65-1,"-")</f>
        <v>-2.4426149064936675E-3</v>
      </c>
      <c r="G52" s="125">
        <f>IFERROR('tablas turistas por categorías '!H52/'tablas turistas por categorías '!H65-1,"-")</f>
        <v>-2.2021430014617649E-2</v>
      </c>
      <c r="H52" s="125">
        <f>IFERROR('tablas turistas por categorías '!I52/'tablas turistas por categorías '!I65-1,"-")</f>
        <v>-5.1226640787216726E-2</v>
      </c>
      <c r="I52" s="125">
        <f>IFERROR('tablas turistas por categorías '!J52/'tablas turistas por categorías '!J65-1,"-")</f>
        <v>-3.2741212548908383E-2</v>
      </c>
    </row>
    <row r="53" spans="2:9">
      <c r="B53" s="542" t="s">
        <v>67</v>
      </c>
      <c r="C53" s="542"/>
      <c r="D53" s="542"/>
      <c r="E53" s="542"/>
      <c r="F53" s="542"/>
      <c r="G53" s="542"/>
      <c r="H53" s="542"/>
      <c r="I53" s="542"/>
    </row>
  </sheetData>
  <mergeCells count="2">
    <mergeCell ref="B3:I3"/>
    <mergeCell ref="B53:I53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9:L28"/>
  <sheetViews>
    <sheetView showGridLines="0" showRowColHeaders="0" showOutlineSymbols="0" zoomScaleNormal="100" workbookViewId="0">
      <selection activeCell="A3" sqref="A3"/>
    </sheetView>
  </sheetViews>
  <sheetFormatPr baseColWidth="10" defaultRowHeight="12.75"/>
  <cols>
    <col min="1" max="2" width="11.42578125" style="11"/>
    <col min="3" max="3" width="36.7109375" style="11" customWidth="1"/>
    <col min="4" max="4" width="12.7109375" style="11" customWidth="1"/>
    <col min="5" max="5" width="10.7109375" style="11" customWidth="1"/>
    <col min="6" max="6" width="12.7109375" style="11" customWidth="1"/>
    <col min="7" max="8" width="10.7109375" style="11" customWidth="1"/>
    <col min="9" max="15" width="11.42578125" style="11"/>
    <col min="16" max="16" width="13.28515625" style="11" customWidth="1"/>
    <col min="17" max="258" width="11.42578125" style="11"/>
    <col min="259" max="259" width="36.7109375" style="11" customWidth="1"/>
    <col min="260" max="260" width="12.7109375" style="11" customWidth="1"/>
    <col min="261" max="261" width="10.7109375" style="11" customWidth="1"/>
    <col min="262" max="262" width="12.7109375" style="11" customWidth="1"/>
    <col min="263" max="264" width="10.7109375" style="11" customWidth="1"/>
    <col min="265" max="271" width="11.42578125" style="11"/>
    <col min="272" max="272" width="13.28515625" style="11" customWidth="1"/>
    <col min="273" max="514" width="11.42578125" style="11"/>
    <col min="515" max="515" width="36.7109375" style="11" customWidth="1"/>
    <col min="516" max="516" width="12.7109375" style="11" customWidth="1"/>
    <col min="517" max="517" width="10.7109375" style="11" customWidth="1"/>
    <col min="518" max="518" width="12.7109375" style="11" customWidth="1"/>
    <col min="519" max="520" width="10.7109375" style="11" customWidth="1"/>
    <col min="521" max="527" width="11.42578125" style="11"/>
    <col min="528" max="528" width="13.28515625" style="11" customWidth="1"/>
    <col min="529" max="770" width="11.42578125" style="11"/>
    <col min="771" max="771" width="36.7109375" style="11" customWidth="1"/>
    <col min="772" max="772" width="12.7109375" style="11" customWidth="1"/>
    <col min="773" max="773" width="10.7109375" style="11" customWidth="1"/>
    <col min="774" max="774" width="12.7109375" style="11" customWidth="1"/>
    <col min="775" max="776" width="10.7109375" style="11" customWidth="1"/>
    <col min="777" max="783" width="11.42578125" style="11"/>
    <col min="784" max="784" width="13.28515625" style="11" customWidth="1"/>
    <col min="785" max="1026" width="11.42578125" style="11"/>
    <col min="1027" max="1027" width="36.7109375" style="11" customWidth="1"/>
    <col min="1028" max="1028" width="12.7109375" style="11" customWidth="1"/>
    <col min="1029" max="1029" width="10.7109375" style="11" customWidth="1"/>
    <col min="1030" max="1030" width="12.7109375" style="11" customWidth="1"/>
    <col min="1031" max="1032" width="10.7109375" style="11" customWidth="1"/>
    <col min="1033" max="1039" width="11.42578125" style="11"/>
    <col min="1040" max="1040" width="13.28515625" style="11" customWidth="1"/>
    <col min="1041" max="1282" width="11.42578125" style="11"/>
    <col min="1283" max="1283" width="36.7109375" style="11" customWidth="1"/>
    <col min="1284" max="1284" width="12.7109375" style="11" customWidth="1"/>
    <col min="1285" max="1285" width="10.7109375" style="11" customWidth="1"/>
    <col min="1286" max="1286" width="12.7109375" style="11" customWidth="1"/>
    <col min="1287" max="1288" width="10.7109375" style="11" customWidth="1"/>
    <col min="1289" max="1295" width="11.42578125" style="11"/>
    <col min="1296" max="1296" width="13.28515625" style="11" customWidth="1"/>
    <col min="1297" max="1538" width="11.42578125" style="11"/>
    <col min="1539" max="1539" width="36.7109375" style="11" customWidth="1"/>
    <col min="1540" max="1540" width="12.7109375" style="11" customWidth="1"/>
    <col min="1541" max="1541" width="10.7109375" style="11" customWidth="1"/>
    <col min="1542" max="1542" width="12.7109375" style="11" customWidth="1"/>
    <col min="1543" max="1544" width="10.7109375" style="11" customWidth="1"/>
    <col min="1545" max="1551" width="11.42578125" style="11"/>
    <col min="1552" max="1552" width="13.28515625" style="11" customWidth="1"/>
    <col min="1553" max="1794" width="11.42578125" style="11"/>
    <col min="1795" max="1795" width="36.7109375" style="11" customWidth="1"/>
    <col min="1796" max="1796" width="12.7109375" style="11" customWidth="1"/>
    <col min="1797" max="1797" width="10.7109375" style="11" customWidth="1"/>
    <col min="1798" max="1798" width="12.7109375" style="11" customWidth="1"/>
    <col min="1799" max="1800" width="10.7109375" style="11" customWidth="1"/>
    <col min="1801" max="1807" width="11.42578125" style="11"/>
    <col min="1808" max="1808" width="13.28515625" style="11" customWidth="1"/>
    <col min="1809" max="2050" width="11.42578125" style="11"/>
    <col min="2051" max="2051" width="36.7109375" style="11" customWidth="1"/>
    <col min="2052" max="2052" width="12.7109375" style="11" customWidth="1"/>
    <col min="2053" max="2053" width="10.7109375" style="11" customWidth="1"/>
    <col min="2054" max="2054" width="12.7109375" style="11" customWidth="1"/>
    <col min="2055" max="2056" width="10.7109375" style="11" customWidth="1"/>
    <col min="2057" max="2063" width="11.42578125" style="11"/>
    <col min="2064" max="2064" width="13.28515625" style="11" customWidth="1"/>
    <col min="2065" max="2306" width="11.42578125" style="11"/>
    <col min="2307" max="2307" width="36.7109375" style="11" customWidth="1"/>
    <col min="2308" max="2308" width="12.7109375" style="11" customWidth="1"/>
    <col min="2309" max="2309" width="10.7109375" style="11" customWidth="1"/>
    <col min="2310" max="2310" width="12.7109375" style="11" customWidth="1"/>
    <col min="2311" max="2312" width="10.7109375" style="11" customWidth="1"/>
    <col min="2313" max="2319" width="11.42578125" style="11"/>
    <col min="2320" max="2320" width="13.28515625" style="11" customWidth="1"/>
    <col min="2321" max="2562" width="11.42578125" style="11"/>
    <col min="2563" max="2563" width="36.7109375" style="11" customWidth="1"/>
    <col min="2564" max="2564" width="12.7109375" style="11" customWidth="1"/>
    <col min="2565" max="2565" width="10.7109375" style="11" customWidth="1"/>
    <col min="2566" max="2566" width="12.7109375" style="11" customWidth="1"/>
    <col min="2567" max="2568" width="10.7109375" style="11" customWidth="1"/>
    <col min="2569" max="2575" width="11.42578125" style="11"/>
    <col min="2576" max="2576" width="13.28515625" style="11" customWidth="1"/>
    <col min="2577" max="2818" width="11.42578125" style="11"/>
    <col min="2819" max="2819" width="36.7109375" style="11" customWidth="1"/>
    <col min="2820" max="2820" width="12.7109375" style="11" customWidth="1"/>
    <col min="2821" max="2821" width="10.7109375" style="11" customWidth="1"/>
    <col min="2822" max="2822" width="12.7109375" style="11" customWidth="1"/>
    <col min="2823" max="2824" width="10.7109375" style="11" customWidth="1"/>
    <col min="2825" max="2831" width="11.42578125" style="11"/>
    <col min="2832" max="2832" width="13.28515625" style="11" customWidth="1"/>
    <col min="2833" max="3074" width="11.42578125" style="11"/>
    <col min="3075" max="3075" width="36.7109375" style="11" customWidth="1"/>
    <col min="3076" max="3076" width="12.7109375" style="11" customWidth="1"/>
    <col min="3077" max="3077" width="10.7109375" style="11" customWidth="1"/>
    <col min="3078" max="3078" width="12.7109375" style="11" customWidth="1"/>
    <col min="3079" max="3080" width="10.7109375" style="11" customWidth="1"/>
    <col min="3081" max="3087" width="11.42578125" style="11"/>
    <col min="3088" max="3088" width="13.28515625" style="11" customWidth="1"/>
    <col min="3089" max="3330" width="11.42578125" style="11"/>
    <col min="3331" max="3331" width="36.7109375" style="11" customWidth="1"/>
    <col min="3332" max="3332" width="12.7109375" style="11" customWidth="1"/>
    <col min="3333" max="3333" width="10.7109375" style="11" customWidth="1"/>
    <col min="3334" max="3334" width="12.7109375" style="11" customWidth="1"/>
    <col min="3335" max="3336" width="10.7109375" style="11" customWidth="1"/>
    <col min="3337" max="3343" width="11.42578125" style="11"/>
    <col min="3344" max="3344" width="13.28515625" style="11" customWidth="1"/>
    <col min="3345" max="3586" width="11.42578125" style="11"/>
    <col min="3587" max="3587" width="36.7109375" style="11" customWidth="1"/>
    <col min="3588" max="3588" width="12.7109375" style="11" customWidth="1"/>
    <col min="3589" max="3589" width="10.7109375" style="11" customWidth="1"/>
    <col min="3590" max="3590" width="12.7109375" style="11" customWidth="1"/>
    <col min="3591" max="3592" width="10.7109375" style="11" customWidth="1"/>
    <col min="3593" max="3599" width="11.42578125" style="11"/>
    <col min="3600" max="3600" width="13.28515625" style="11" customWidth="1"/>
    <col min="3601" max="3842" width="11.42578125" style="11"/>
    <col min="3843" max="3843" width="36.7109375" style="11" customWidth="1"/>
    <col min="3844" max="3844" width="12.7109375" style="11" customWidth="1"/>
    <col min="3845" max="3845" width="10.7109375" style="11" customWidth="1"/>
    <col min="3846" max="3846" width="12.7109375" style="11" customWidth="1"/>
    <col min="3847" max="3848" width="10.7109375" style="11" customWidth="1"/>
    <col min="3849" max="3855" width="11.42578125" style="11"/>
    <col min="3856" max="3856" width="13.28515625" style="11" customWidth="1"/>
    <col min="3857" max="4098" width="11.42578125" style="11"/>
    <col min="4099" max="4099" width="36.7109375" style="11" customWidth="1"/>
    <col min="4100" max="4100" width="12.7109375" style="11" customWidth="1"/>
    <col min="4101" max="4101" width="10.7109375" style="11" customWidth="1"/>
    <col min="4102" max="4102" width="12.7109375" style="11" customWidth="1"/>
    <col min="4103" max="4104" width="10.7109375" style="11" customWidth="1"/>
    <col min="4105" max="4111" width="11.42578125" style="11"/>
    <col min="4112" max="4112" width="13.28515625" style="11" customWidth="1"/>
    <col min="4113" max="4354" width="11.42578125" style="11"/>
    <col min="4355" max="4355" width="36.7109375" style="11" customWidth="1"/>
    <col min="4356" max="4356" width="12.7109375" style="11" customWidth="1"/>
    <col min="4357" max="4357" width="10.7109375" style="11" customWidth="1"/>
    <col min="4358" max="4358" width="12.7109375" style="11" customWidth="1"/>
    <col min="4359" max="4360" width="10.7109375" style="11" customWidth="1"/>
    <col min="4361" max="4367" width="11.42578125" style="11"/>
    <col min="4368" max="4368" width="13.28515625" style="11" customWidth="1"/>
    <col min="4369" max="4610" width="11.42578125" style="11"/>
    <col min="4611" max="4611" width="36.7109375" style="11" customWidth="1"/>
    <col min="4612" max="4612" width="12.7109375" style="11" customWidth="1"/>
    <col min="4613" max="4613" width="10.7109375" style="11" customWidth="1"/>
    <col min="4614" max="4614" width="12.7109375" style="11" customWidth="1"/>
    <col min="4615" max="4616" width="10.7109375" style="11" customWidth="1"/>
    <col min="4617" max="4623" width="11.42578125" style="11"/>
    <col min="4624" max="4624" width="13.28515625" style="11" customWidth="1"/>
    <col min="4625" max="4866" width="11.42578125" style="11"/>
    <col min="4867" max="4867" width="36.7109375" style="11" customWidth="1"/>
    <col min="4868" max="4868" width="12.7109375" style="11" customWidth="1"/>
    <col min="4869" max="4869" width="10.7109375" style="11" customWidth="1"/>
    <col min="4870" max="4870" width="12.7109375" style="11" customWidth="1"/>
    <col min="4871" max="4872" width="10.7109375" style="11" customWidth="1"/>
    <col min="4873" max="4879" width="11.42578125" style="11"/>
    <col min="4880" max="4880" width="13.28515625" style="11" customWidth="1"/>
    <col min="4881" max="5122" width="11.42578125" style="11"/>
    <col min="5123" max="5123" width="36.7109375" style="11" customWidth="1"/>
    <col min="5124" max="5124" width="12.7109375" style="11" customWidth="1"/>
    <col min="5125" max="5125" width="10.7109375" style="11" customWidth="1"/>
    <col min="5126" max="5126" width="12.7109375" style="11" customWidth="1"/>
    <col min="5127" max="5128" width="10.7109375" style="11" customWidth="1"/>
    <col min="5129" max="5135" width="11.42578125" style="11"/>
    <col min="5136" max="5136" width="13.28515625" style="11" customWidth="1"/>
    <col min="5137" max="5378" width="11.42578125" style="11"/>
    <col min="5379" max="5379" width="36.7109375" style="11" customWidth="1"/>
    <col min="5380" max="5380" width="12.7109375" style="11" customWidth="1"/>
    <col min="5381" max="5381" width="10.7109375" style="11" customWidth="1"/>
    <col min="5382" max="5382" width="12.7109375" style="11" customWidth="1"/>
    <col min="5383" max="5384" width="10.7109375" style="11" customWidth="1"/>
    <col min="5385" max="5391" width="11.42578125" style="11"/>
    <col min="5392" max="5392" width="13.28515625" style="11" customWidth="1"/>
    <col min="5393" max="5634" width="11.42578125" style="11"/>
    <col min="5635" max="5635" width="36.7109375" style="11" customWidth="1"/>
    <col min="5636" max="5636" width="12.7109375" style="11" customWidth="1"/>
    <col min="5637" max="5637" width="10.7109375" style="11" customWidth="1"/>
    <col min="5638" max="5638" width="12.7109375" style="11" customWidth="1"/>
    <col min="5639" max="5640" width="10.7109375" style="11" customWidth="1"/>
    <col min="5641" max="5647" width="11.42578125" style="11"/>
    <col min="5648" max="5648" width="13.28515625" style="11" customWidth="1"/>
    <col min="5649" max="5890" width="11.42578125" style="11"/>
    <col min="5891" max="5891" width="36.7109375" style="11" customWidth="1"/>
    <col min="5892" max="5892" width="12.7109375" style="11" customWidth="1"/>
    <col min="5893" max="5893" width="10.7109375" style="11" customWidth="1"/>
    <col min="5894" max="5894" width="12.7109375" style="11" customWidth="1"/>
    <col min="5895" max="5896" width="10.7109375" style="11" customWidth="1"/>
    <col min="5897" max="5903" width="11.42578125" style="11"/>
    <col min="5904" max="5904" width="13.28515625" style="11" customWidth="1"/>
    <col min="5905" max="6146" width="11.42578125" style="11"/>
    <col min="6147" max="6147" width="36.7109375" style="11" customWidth="1"/>
    <col min="6148" max="6148" width="12.7109375" style="11" customWidth="1"/>
    <col min="6149" max="6149" width="10.7109375" style="11" customWidth="1"/>
    <col min="6150" max="6150" width="12.7109375" style="11" customWidth="1"/>
    <col min="6151" max="6152" width="10.7109375" style="11" customWidth="1"/>
    <col min="6153" max="6159" width="11.42578125" style="11"/>
    <col min="6160" max="6160" width="13.28515625" style="11" customWidth="1"/>
    <col min="6161" max="6402" width="11.42578125" style="11"/>
    <col min="6403" max="6403" width="36.7109375" style="11" customWidth="1"/>
    <col min="6404" max="6404" width="12.7109375" style="11" customWidth="1"/>
    <col min="6405" max="6405" width="10.7109375" style="11" customWidth="1"/>
    <col min="6406" max="6406" width="12.7109375" style="11" customWidth="1"/>
    <col min="6407" max="6408" width="10.7109375" style="11" customWidth="1"/>
    <col min="6409" max="6415" width="11.42578125" style="11"/>
    <col min="6416" max="6416" width="13.28515625" style="11" customWidth="1"/>
    <col min="6417" max="6658" width="11.42578125" style="11"/>
    <col min="6659" max="6659" width="36.7109375" style="11" customWidth="1"/>
    <col min="6660" max="6660" width="12.7109375" style="11" customWidth="1"/>
    <col min="6661" max="6661" width="10.7109375" style="11" customWidth="1"/>
    <col min="6662" max="6662" width="12.7109375" style="11" customWidth="1"/>
    <col min="6663" max="6664" width="10.7109375" style="11" customWidth="1"/>
    <col min="6665" max="6671" width="11.42578125" style="11"/>
    <col min="6672" max="6672" width="13.28515625" style="11" customWidth="1"/>
    <col min="6673" max="6914" width="11.42578125" style="11"/>
    <col min="6915" max="6915" width="36.7109375" style="11" customWidth="1"/>
    <col min="6916" max="6916" width="12.7109375" style="11" customWidth="1"/>
    <col min="6917" max="6917" width="10.7109375" style="11" customWidth="1"/>
    <col min="6918" max="6918" width="12.7109375" style="11" customWidth="1"/>
    <col min="6919" max="6920" width="10.7109375" style="11" customWidth="1"/>
    <col min="6921" max="6927" width="11.42578125" style="11"/>
    <col min="6928" max="6928" width="13.28515625" style="11" customWidth="1"/>
    <col min="6929" max="7170" width="11.42578125" style="11"/>
    <col min="7171" max="7171" width="36.7109375" style="11" customWidth="1"/>
    <col min="7172" max="7172" width="12.7109375" style="11" customWidth="1"/>
    <col min="7173" max="7173" width="10.7109375" style="11" customWidth="1"/>
    <col min="7174" max="7174" width="12.7109375" style="11" customWidth="1"/>
    <col min="7175" max="7176" width="10.7109375" style="11" customWidth="1"/>
    <col min="7177" max="7183" width="11.42578125" style="11"/>
    <col min="7184" max="7184" width="13.28515625" style="11" customWidth="1"/>
    <col min="7185" max="7426" width="11.42578125" style="11"/>
    <col min="7427" max="7427" width="36.7109375" style="11" customWidth="1"/>
    <col min="7428" max="7428" width="12.7109375" style="11" customWidth="1"/>
    <col min="7429" max="7429" width="10.7109375" style="11" customWidth="1"/>
    <col min="7430" max="7430" width="12.7109375" style="11" customWidth="1"/>
    <col min="7431" max="7432" width="10.7109375" style="11" customWidth="1"/>
    <col min="7433" max="7439" width="11.42578125" style="11"/>
    <col min="7440" max="7440" width="13.28515625" style="11" customWidth="1"/>
    <col min="7441" max="7682" width="11.42578125" style="11"/>
    <col min="7683" max="7683" width="36.7109375" style="11" customWidth="1"/>
    <col min="7684" max="7684" width="12.7109375" style="11" customWidth="1"/>
    <col min="7685" max="7685" width="10.7109375" style="11" customWidth="1"/>
    <col min="7686" max="7686" width="12.7109375" style="11" customWidth="1"/>
    <col min="7687" max="7688" width="10.7109375" style="11" customWidth="1"/>
    <col min="7689" max="7695" width="11.42578125" style="11"/>
    <col min="7696" max="7696" width="13.28515625" style="11" customWidth="1"/>
    <col min="7697" max="7938" width="11.42578125" style="11"/>
    <col min="7939" max="7939" width="36.7109375" style="11" customWidth="1"/>
    <col min="7940" max="7940" width="12.7109375" style="11" customWidth="1"/>
    <col min="7941" max="7941" width="10.7109375" style="11" customWidth="1"/>
    <col min="7942" max="7942" width="12.7109375" style="11" customWidth="1"/>
    <col min="7943" max="7944" width="10.7109375" style="11" customWidth="1"/>
    <col min="7945" max="7951" width="11.42578125" style="11"/>
    <col min="7952" max="7952" width="13.28515625" style="11" customWidth="1"/>
    <col min="7953" max="8194" width="11.42578125" style="11"/>
    <col min="8195" max="8195" width="36.7109375" style="11" customWidth="1"/>
    <col min="8196" max="8196" width="12.7109375" style="11" customWidth="1"/>
    <col min="8197" max="8197" width="10.7109375" style="11" customWidth="1"/>
    <col min="8198" max="8198" width="12.7109375" style="11" customWidth="1"/>
    <col min="8199" max="8200" width="10.7109375" style="11" customWidth="1"/>
    <col min="8201" max="8207" width="11.42578125" style="11"/>
    <col min="8208" max="8208" width="13.28515625" style="11" customWidth="1"/>
    <col min="8209" max="8450" width="11.42578125" style="11"/>
    <col min="8451" max="8451" width="36.7109375" style="11" customWidth="1"/>
    <col min="8452" max="8452" width="12.7109375" style="11" customWidth="1"/>
    <col min="8453" max="8453" width="10.7109375" style="11" customWidth="1"/>
    <col min="8454" max="8454" width="12.7109375" style="11" customWidth="1"/>
    <col min="8455" max="8456" width="10.7109375" style="11" customWidth="1"/>
    <col min="8457" max="8463" width="11.42578125" style="11"/>
    <col min="8464" max="8464" width="13.28515625" style="11" customWidth="1"/>
    <col min="8465" max="8706" width="11.42578125" style="11"/>
    <col min="8707" max="8707" width="36.7109375" style="11" customWidth="1"/>
    <col min="8708" max="8708" width="12.7109375" style="11" customWidth="1"/>
    <col min="8709" max="8709" width="10.7109375" style="11" customWidth="1"/>
    <col min="8710" max="8710" width="12.7109375" style="11" customWidth="1"/>
    <col min="8711" max="8712" width="10.7109375" style="11" customWidth="1"/>
    <col min="8713" max="8719" width="11.42578125" style="11"/>
    <col min="8720" max="8720" width="13.28515625" style="11" customWidth="1"/>
    <col min="8721" max="8962" width="11.42578125" style="11"/>
    <col min="8963" max="8963" width="36.7109375" style="11" customWidth="1"/>
    <col min="8964" max="8964" width="12.7109375" style="11" customWidth="1"/>
    <col min="8965" max="8965" width="10.7109375" style="11" customWidth="1"/>
    <col min="8966" max="8966" width="12.7109375" style="11" customWidth="1"/>
    <col min="8967" max="8968" width="10.7109375" style="11" customWidth="1"/>
    <col min="8969" max="8975" width="11.42578125" style="11"/>
    <col min="8976" max="8976" width="13.28515625" style="11" customWidth="1"/>
    <col min="8977" max="9218" width="11.42578125" style="11"/>
    <col min="9219" max="9219" width="36.7109375" style="11" customWidth="1"/>
    <col min="9220" max="9220" width="12.7109375" style="11" customWidth="1"/>
    <col min="9221" max="9221" width="10.7109375" style="11" customWidth="1"/>
    <col min="9222" max="9222" width="12.7109375" style="11" customWidth="1"/>
    <col min="9223" max="9224" width="10.7109375" style="11" customWidth="1"/>
    <col min="9225" max="9231" width="11.42578125" style="11"/>
    <col min="9232" max="9232" width="13.28515625" style="11" customWidth="1"/>
    <col min="9233" max="9474" width="11.42578125" style="11"/>
    <col min="9475" max="9475" width="36.7109375" style="11" customWidth="1"/>
    <col min="9476" max="9476" width="12.7109375" style="11" customWidth="1"/>
    <col min="9477" max="9477" width="10.7109375" style="11" customWidth="1"/>
    <col min="9478" max="9478" width="12.7109375" style="11" customWidth="1"/>
    <col min="9479" max="9480" width="10.7109375" style="11" customWidth="1"/>
    <col min="9481" max="9487" width="11.42578125" style="11"/>
    <col min="9488" max="9488" width="13.28515625" style="11" customWidth="1"/>
    <col min="9489" max="9730" width="11.42578125" style="11"/>
    <col min="9731" max="9731" width="36.7109375" style="11" customWidth="1"/>
    <col min="9732" max="9732" width="12.7109375" style="11" customWidth="1"/>
    <col min="9733" max="9733" width="10.7109375" style="11" customWidth="1"/>
    <col min="9734" max="9734" width="12.7109375" style="11" customWidth="1"/>
    <col min="9735" max="9736" width="10.7109375" style="11" customWidth="1"/>
    <col min="9737" max="9743" width="11.42578125" style="11"/>
    <col min="9744" max="9744" width="13.28515625" style="11" customWidth="1"/>
    <col min="9745" max="9986" width="11.42578125" style="11"/>
    <col min="9987" max="9987" width="36.7109375" style="11" customWidth="1"/>
    <col min="9988" max="9988" width="12.7109375" style="11" customWidth="1"/>
    <col min="9989" max="9989" width="10.7109375" style="11" customWidth="1"/>
    <col min="9990" max="9990" width="12.7109375" style="11" customWidth="1"/>
    <col min="9991" max="9992" width="10.7109375" style="11" customWidth="1"/>
    <col min="9993" max="9999" width="11.42578125" style="11"/>
    <col min="10000" max="10000" width="13.28515625" style="11" customWidth="1"/>
    <col min="10001" max="10242" width="11.42578125" style="11"/>
    <col min="10243" max="10243" width="36.7109375" style="11" customWidth="1"/>
    <col min="10244" max="10244" width="12.7109375" style="11" customWidth="1"/>
    <col min="10245" max="10245" width="10.7109375" style="11" customWidth="1"/>
    <col min="10246" max="10246" width="12.7109375" style="11" customWidth="1"/>
    <col min="10247" max="10248" width="10.7109375" style="11" customWidth="1"/>
    <col min="10249" max="10255" width="11.42578125" style="11"/>
    <col min="10256" max="10256" width="13.28515625" style="11" customWidth="1"/>
    <col min="10257" max="10498" width="11.42578125" style="11"/>
    <col min="10499" max="10499" width="36.7109375" style="11" customWidth="1"/>
    <col min="10500" max="10500" width="12.7109375" style="11" customWidth="1"/>
    <col min="10501" max="10501" width="10.7109375" style="11" customWidth="1"/>
    <col min="10502" max="10502" width="12.7109375" style="11" customWidth="1"/>
    <col min="10503" max="10504" width="10.7109375" style="11" customWidth="1"/>
    <col min="10505" max="10511" width="11.42578125" style="11"/>
    <col min="10512" max="10512" width="13.28515625" style="11" customWidth="1"/>
    <col min="10513" max="10754" width="11.42578125" style="11"/>
    <col min="10755" max="10755" width="36.7109375" style="11" customWidth="1"/>
    <col min="10756" max="10756" width="12.7109375" style="11" customWidth="1"/>
    <col min="10757" max="10757" width="10.7109375" style="11" customWidth="1"/>
    <col min="10758" max="10758" width="12.7109375" style="11" customWidth="1"/>
    <col min="10759" max="10760" width="10.7109375" style="11" customWidth="1"/>
    <col min="10761" max="10767" width="11.42578125" style="11"/>
    <col min="10768" max="10768" width="13.28515625" style="11" customWidth="1"/>
    <col min="10769" max="11010" width="11.42578125" style="11"/>
    <col min="11011" max="11011" width="36.7109375" style="11" customWidth="1"/>
    <col min="11012" max="11012" width="12.7109375" style="11" customWidth="1"/>
    <col min="11013" max="11013" width="10.7109375" style="11" customWidth="1"/>
    <col min="11014" max="11014" width="12.7109375" style="11" customWidth="1"/>
    <col min="11015" max="11016" width="10.7109375" style="11" customWidth="1"/>
    <col min="11017" max="11023" width="11.42578125" style="11"/>
    <col min="11024" max="11024" width="13.28515625" style="11" customWidth="1"/>
    <col min="11025" max="11266" width="11.42578125" style="11"/>
    <col min="11267" max="11267" width="36.7109375" style="11" customWidth="1"/>
    <col min="11268" max="11268" width="12.7109375" style="11" customWidth="1"/>
    <col min="11269" max="11269" width="10.7109375" style="11" customWidth="1"/>
    <col min="11270" max="11270" width="12.7109375" style="11" customWidth="1"/>
    <col min="11271" max="11272" width="10.7109375" style="11" customWidth="1"/>
    <col min="11273" max="11279" width="11.42578125" style="11"/>
    <col min="11280" max="11280" width="13.28515625" style="11" customWidth="1"/>
    <col min="11281" max="11522" width="11.42578125" style="11"/>
    <col min="11523" max="11523" width="36.7109375" style="11" customWidth="1"/>
    <col min="11524" max="11524" width="12.7109375" style="11" customWidth="1"/>
    <col min="11525" max="11525" width="10.7109375" style="11" customWidth="1"/>
    <col min="11526" max="11526" width="12.7109375" style="11" customWidth="1"/>
    <col min="11527" max="11528" width="10.7109375" style="11" customWidth="1"/>
    <col min="11529" max="11535" width="11.42578125" style="11"/>
    <col min="11536" max="11536" width="13.28515625" style="11" customWidth="1"/>
    <col min="11537" max="11778" width="11.42578125" style="11"/>
    <col min="11779" max="11779" width="36.7109375" style="11" customWidth="1"/>
    <col min="11780" max="11780" width="12.7109375" style="11" customWidth="1"/>
    <col min="11781" max="11781" width="10.7109375" style="11" customWidth="1"/>
    <col min="11782" max="11782" width="12.7109375" style="11" customWidth="1"/>
    <col min="11783" max="11784" width="10.7109375" style="11" customWidth="1"/>
    <col min="11785" max="11791" width="11.42578125" style="11"/>
    <col min="11792" max="11792" width="13.28515625" style="11" customWidth="1"/>
    <col min="11793" max="12034" width="11.42578125" style="11"/>
    <col min="12035" max="12035" width="36.7109375" style="11" customWidth="1"/>
    <col min="12036" max="12036" width="12.7109375" style="11" customWidth="1"/>
    <col min="12037" max="12037" width="10.7109375" style="11" customWidth="1"/>
    <col min="12038" max="12038" width="12.7109375" style="11" customWidth="1"/>
    <col min="12039" max="12040" width="10.7109375" style="11" customWidth="1"/>
    <col min="12041" max="12047" width="11.42578125" style="11"/>
    <col min="12048" max="12048" width="13.28515625" style="11" customWidth="1"/>
    <col min="12049" max="12290" width="11.42578125" style="11"/>
    <col min="12291" max="12291" width="36.7109375" style="11" customWidth="1"/>
    <col min="12292" max="12292" width="12.7109375" style="11" customWidth="1"/>
    <col min="12293" max="12293" width="10.7109375" style="11" customWidth="1"/>
    <col min="12294" max="12294" width="12.7109375" style="11" customWidth="1"/>
    <col min="12295" max="12296" width="10.7109375" style="11" customWidth="1"/>
    <col min="12297" max="12303" width="11.42578125" style="11"/>
    <col min="12304" max="12304" width="13.28515625" style="11" customWidth="1"/>
    <col min="12305" max="12546" width="11.42578125" style="11"/>
    <col min="12547" max="12547" width="36.7109375" style="11" customWidth="1"/>
    <col min="12548" max="12548" width="12.7109375" style="11" customWidth="1"/>
    <col min="12549" max="12549" width="10.7109375" style="11" customWidth="1"/>
    <col min="12550" max="12550" width="12.7109375" style="11" customWidth="1"/>
    <col min="12551" max="12552" width="10.7109375" style="11" customWidth="1"/>
    <col min="12553" max="12559" width="11.42578125" style="11"/>
    <col min="12560" max="12560" width="13.28515625" style="11" customWidth="1"/>
    <col min="12561" max="12802" width="11.42578125" style="11"/>
    <col min="12803" max="12803" width="36.7109375" style="11" customWidth="1"/>
    <col min="12804" max="12804" width="12.7109375" style="11" customWidth="1"/>
    <col min="12805" max="12805" width="10.7109375" style="11" customWidth="1"/>
    <col min="12806" max="12806" width="12.7109375" style="11" customWidth="1"/>
    <col min="12807" max="12808" width="10.7109375" style="11" customWidth="1"/>
    <col min="12809" max="12815" width="11.42578125" style="11"/>
    <col min="12816" max="12816" width="13.28515625" style="11" customWidth="1"/>
    <col min="12817" max="13058" width="11.42578125" style="11"/>
    <col min="13059" max="13059" width="36.7109375" style="11" customWidth="1"/>
    <col min="13060" max="13060" width="12.7109375" style="11" customWidth="1"/>
    <col min="13061" max="13061" width="10.7109375" style="11" customWidth="1"/>
    <col min="13062" max="13062" width="12.7109375" style="11" customWidth="1"/>
    <col min="13063" max="13064" width="10.7109375" style="11" customWidth="1"/>
    <col min="13065" max="13071" width="11.42578125" style="11"/>
    <col min="13072" max="13072" width="13.28515625" style="11" customWidth="1"/>
    <col min="13073" max="13314" width="11.42578125" style="11"/>
    <col min="13315" max="13315" width="36.7109375" style="11" customWidth="1"/>
    <col min="13316" max="13316" width="12.7109375" style="11" customWidth="1"/>
    <col min="13317" max="13317" width="10.7109375" style="11" customWidth="1"/>
    <col min="13318" max="13318" width="12.7109375" style="11" customWidth="1"/>
    <col min="13319" max="13320" width="10.7109375" style="11" customWidth="1"/>
    <col min="13321" max="13327" width="11.42578125" style="11"/>
    <col min="13328" max="13328" width="13.28515625" style="11" customWidth="1"/>
    <col min="13329" max="13570" width="11.42578125" style="11"/>
    <col min="13571" max="13571" width="36.7109375" style="11" customWidth="1"/>
    <col min="13572" max="13572" width="12.7109375" style="11" customWidth="1"/>
    <col min="13573" max="13573" width="10.7109375" style="11" customWidth="1"/>
    <col min="13574" max="13574" width="12.7109375" style="11" customWidth="1"/>
    <col min="13575" max="13576" width="10.7109375" style="11" customWidth="1"/>
    <col min="13577" max="13583" width="11.42578125" style="11"/>
    <col min="13584" max="13584" width="13.28515625" style="11" customWidth="1"/>
    <col min="13585" max="13826" width="11.42578125" style="11"/>
    <col min="13827" max="13827" width="36.7109375" style="11" customWidth="1"/>
    <col min="13828" max="13828" width="12.7109375" style="11" customWidth="1"/>
    <col min="13829" max="13829" width="10.7109375" style="11" customWidth="1"/>
    <col min="13830" max="13830" width="12.7109375" style="11" customWidth="1"/>
    <col min="13831" max="13832" width="10.7109375" style="11" customWidth="1"/>
    <col min="13833" max="13839" width="11.42578125" style="11"/>
    <col min="13840" max="13840" width="13.28515625" style="11" customWidth="1"/>
    <col min="13841" max="14082" width="11.42578125" style="11"/>
    <col min="14083" max="14083" width="36.7109375" style="11" customWidth="1"/>
    <col min="14084" max="14084" width="12.7109375" style="11" customWidth="1"/>
    <col min="14085" max="14085" width="10.7109375" style="11" customWidth="1"/>
    <col min="14086" max="14086" width="12.7109375" style="11" customWidth="1"/>
    <col min="14087" max="14088" width="10.7109375" style="11" customWidth="1"/>
    <col min="14089" max="14095" width="11.42578125" style="11"/>
    <col min="14096" max="14096" width="13.28515625" style="11" customWidth="1"/>
    <col min="14097" max="14338" width="11.42578125" style="11"/>
    <col min="14339" max="14339" width="36.7109375" style="11" customWidth="1"/>
    <col min="14340" max="14340" width="12.7109375" style="11" customWidth="1"/>
    <col min="14341" max="14341" width="10.7109375" style="11" customWidth="1"/>
    <col min="14342" max="14342" width="12.7109375" style="11" customWidth="1"/>
    <col min="14343" max="14344" width="10.7109375" style="11" customWidth="1"/>
    <col min="14345" max="14351" width="11.42578125" style="11"/>
    <col min="14352" max="14352" width="13.28515625" style="11" customWidth="1"/>
    <col min="14353" max="14594" width="11.42578125" style="11"/>
    <col min="14595" max="14595" width="36.7109375" style="11" customWidth="1"/>
    <col min="14596" max="14596" width="12.7109375" style="11" customWidth="1"/>
    <col min="14597" max="14597" width="10.7109375" style="11" customWidth="1"/>
    <col min="14598" max="14598" width="12.7109375" style="11" customWidth="1"/>
    <col min="14599" max="14600" width="10.7109375" style="11" customWidth="1"/>
    <col min="14601" max="14607" width="11.42578125" style="11"/>
    <col min="14608" max="14608" width="13.28515625" style="11" customWidth="1"/>
    <col min="14609" max="14850" width="11.42578125" style="11"/>
    <col min="14851" max="14851" width="36.7109375" style="11" customWidth="1"/>
    <col min="14852" max="14852" width="12.7109375" style="11" customWidth="1"/>
    <col min="14853" max="14853" width="10.7109375" style="11" customWidth="1"/>
    <col min="14854" max="14854" width="12.7109375" style="11" customWidth="1"/>
    <col min="14855" max="14856" width="10.7109375" style="11" customWidth="1"/>
    <col min="14857" max="14863" width="11.42578125" style="11"/>
    <col min="14864" max="14864" width="13.28515625" style="11" customWidth="1"/>
    <col min="14865" max="15106" width="11.42578125" style="11"/>
    <col min="15107" max="15107" width="36.7109375" style="11" customWidth="1"/>
    <col min="15108" max="15108" width="12.7109375" style="11" customWidth="1"/>
    <col min="15109" max="15109" width="10.7109375" style="11" customWidth="1"/>
    <col min="15110" max="15110" width="12.7109375" style="11" customWidth="1"/>
    <col min="15111" max="15112" width="10.7109375" style="11" customWidth="1"/>
    <col min="15113" max="15119" width="11.42578125" style="11"/>
    <col min="15120" max="15120" width="13.28515625" style="11" customWidth="1"/>
    <col min="15121" max="15362" width="11.42578125" style="11"/>
    <col min="15363" max="15363" width="36.7109375" style="11" customWidth="1"/>
    <col min="15364" max="15364" width="12.7109375" style="11" customWidth="1"/>
    <col min="15365" max="15365" width="10.7109375" style="11" customWidth="1"/>
    <col min="15366" max="15366" width="12.7109375" style="11" customWidth="1"/>
    <col min="15367" max="15368" width="10.7109375" style="11" customWidth="1"/>
    <col min="15369" max="15375" width="11.42578125" style="11"/>
    <col min="15376" max="15376" width="13.28515625" style="11" customWidth="1"/>
    <col min="15377" max="15618" width="11.42578125" style="11"/>
    <col min="15619" max="15619" width="36.7109375" style="11" customWidth="1"/>
    <col min="15620" max="15620" width="12.7109375" style="11" customWidth="1"/>
    <col min="15621" max="15621" width="10.7109375" style="11" customWidth="1"/>
    <col min="15622" max="15622" width="12.7109375" style="11" customWidth="1"/>
    <col min="15623" max="15624" width="10.7109375" style="11" customWidth="1"/>
    <col min="15625" max="15631" width="11.42578125" style="11"/>
    <col min="15632" max="15632" width="13.28515625" style="11" customWidth="1"/>
    <col min="15633" max="15874" width="11.42578125" style="11"/>
    <col min="15875" max="15875" width="36.7109375" style="11" customWidth="1"/>
    <col min="15876" max="15876" width="12.7109375" style="11" customWidth="1"/>
    <col min="15877" max="15877" width="10.7109375" style="11" customWidth="1"/>
    <col min="15878" max="15878" width="12.7109375" style="11" customWidth="1"/>
    <col min="15879" max="15880" width="10.7109375" style="11" customWidth="1"/>
    <col min="15881" max="15887" width="11.42578125" style="11"/>
    <col min="15888" max="15888" width="13.28515625" style="11" customWidth="1"/>
    <col min="15889" max="16130" width="11.42578125" style="11"/>
    <col min="16131" max="16131" width="36.7109375" style="11" customWidth="1"/>
    <col min="16132" max="16132" width="12.7109375" style="11" customWidth="1"/>
    <col min="16133" max="16133" width="10.7109375" style="11" customWidth="1"/>
    <col min="16134" max="16134" width="12.7109375" style="11" customWidth="1"/>
    <col min="16135" max="16136" width="10.7109375" style="11" customWidth="1"/>
    <col min="16137" max="16143" width="11.42578125" style="11"/>
    <col min="16144" max="16144" width="13.28515625" style="11" customWidth="1"/>
    <col min="16145" max="16384" width="11.42578125" style="11"/>
  </cols>
  <sheetData>
    <row r="9" spans="3:8" ht="26.25">
      <c r="C9" s="20"/>
    </row>
    <row r="10" spans="3:8" ht="22.5" customHeight="1">
      <c r="C10" s="503" t="s">
        <v>60</v>
      </c>
      <c r="D10" s="504"/>
      <c r="E10" s="504"/>
      <c r="F10" s="504"/>
      <c r="G10" s="504"/>
      <c r="H10" s="505"/>
    </row>
    <row r="11" spans="3:8" ht="36" customHeight="1">
      <c r="C11" s="21" t="s">
        <v>61</v>
      </c>
      <c r="D11" s="22" t="str">
        <f>actualizaciones!A3</f>
        <v>acumulado agosto 2009</v>
      </c>
      <c r="E11" s="23" t="s">
        <v>62</v>
      </c>
      <c r="F11" s="22" t="str">
        <f>actualizaciones!A2</f>
        <v xml:space="preserve">acumulado agosto 2010 </v>
      </c>
      <c r="G11" s="23" t="s">
        <v>62</v>
      </c>
      <c r="H11" s="23" t="s">
        <v>63</v>
      </c>
    </row>
    <row r="12" spans="3:8">
      <c r="C12" s="24" t="s">
        <v>64</v>
      </c>
      <c r="D12" s="25">
        <v>1116098</v>
      </c>
      <c r="E12" s="26">
        <f>D12/D12</f>
        <v>1</v>
      </c>
      <c r="F12" s="25">
        <v>1143927</v>
      </c>
      <c r="G12" s="26">
        <f>F12/F12</f>
        <v>1</v>
      </c>
      <c r="H12" s="27">
        <f>(F12-D12)/D12</f>
        <v>2.4934190366795748E-2</v>
      </c>
    </row>
    <row r="13" spans="3:8">
      <c r="C13" s="28" t="s">
        <v>65</v>
      </c>
      <c r="D13" s="29">
        <v>708393</v>
      </c>
      <c r="E13" s="30">
        <f>D13/D12</f>
        <v>0.63470501694295667</v>
      </c>
      <c r="F13" s="29">
        <v>752704</v>
      </c>
      <c r="G13" s="30">
        <f>F13/F12</f>
        <v>0.65800002972217631</v>
      </c>
      <c r="H13" s="31">
        <f>(F13-D13)/D13</f>
        <v>6.2551436843672939E-2</v>
      </c>
    </row>
    <row r="14" spans="3:8">
      <c r="C14" s="28" t="s">
        <v>66</v>
      </c>
      <c r="D14" s="29">
        <v>407705</v>
      </c>
      <c r="E14" s="32">
        <f>D14/D12</f>
        <v>0.36529498305704339</v>
      </c>
      <c r="F14" s="29">
        <v>391223</v>
      </c>
      <c r="G14" s="32">
        <f>F14/F12</f>
        <v>0.34199997027782369</v>
      </c>
      <c r="H14" s="31">
        <f>(F14-D14)/D14</f>
        <v>-4.04262886155431E-2</v>
      </c>
    </row>
    <row r="15" spans="3:8" ht="12.75" customHeight="1">
      <c r="C15" s="33" t="s">
        <v>67</v>
      </c>
      <c r="D15" s="34"/>
      <c r="E15" s="34"/>
      <c r="F15" s="34"/>
      <c r="G15" s="34"/>
      <c r="H15" s="35"/>
    </row>
    <row r="17" spans="2:12">
      <c r="C17" s="36"/>
      <c r="D17" s="36"/>
      <c r="E17" s="36"/>
      <c r="F17" s="36"/>
      <c r="G17" s="36"/>
    </row>
    <row r="28" spans="2:12"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</row>
  </sheetData>
  <mergeCells count="1">
    <mergeCell ref="C10:H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colBreaks count="1" manualBreakCount="1">
    <brk id="8" min="8" max="51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C2:L39"/>
  <sheetViews>
    <sheetView showGridLines="0" showRowColHeaders="0" zoomScaleNormal="100" workbookViewId="0">
      <selection activeCell="A3" sqref="A3"/>
    </sheetView>
  </sheetViews>
  <sheetFormatPr baseColWidth="10" defaultRowHeight="15"/>
  <cols>
    <col min="3" max="3" width="15.85546875" customWidth="1"/>
    <col min="4" max="7" width="9.5703125" customWidth="1"/>
    <col min="9" max="9" width="14.5703125" customWidth="1"/>
  </cols>
  <sheetData>
    <row r="2" spans="3:10" ht="30.75" customHeight="1"/>
    <row r="3" spans="3:10" ht="22.5" customHeight="1">
      <c r="C3" s="543" t="s">
        <v>150</v>
      </c>
      <c r="D3" s="544"/>
      <c r="E3" s="544"/>
      <c r="F3" s="544"/>
      <c r="G3" s="544"/>
      <c r="H3" s="544"/>
      <c r="I3" s="544"/>
      <c r="J3" s="544"/>
    </row>
    <row r="4" spans="3:10">
      <c r="C4" s="545">
        <v>2009</v>
      </c>
      <c r="D4" s="546"/>
      <c r="E4" s="546"/>
      <c r="F4" s="546"/>
      <c r="G4" s="546"/>
      <c r="H4" s="546"/>
      <c r="I4" s="546"/>
      <c r="J4" s="546"/>
    </row>
    <row r="5" spans="3:10" ht="36.75" customHeight="1">
      <c r="C5" s="126" t="s">
        <v>151</v>
      </c>
      <c r="D5" s="93" t="s">
        <v>152</v>
      </c>
      <c r="E5" s="93" t="s">
        <v>142</v>
      </c>
      <c r="F5" s="93" t="s">
        <v>143</v>
      </c>
      <c r="G5" s="93" t="s">
        <v>144</v>
      </c>
      <c r="H5" s="118" t="s">
        <v>149</v>
      </c>
      <c r="I5" s="118" t="s">
        <v>70</v>
      </c>
      <c r="J5" s="118" t="s">
        <v>71</v>
      </c>
    </row>
    <row r="6" spans="3:10">
      <c r="C6" s="127" t="s">
        <v>91</v>
      </c>
      <c r="D6" s="128">
        <v>1282</v>
      </c>
      <c r="E6" s="128">
        <v>17039</v>
      </c>
      <c r="F6" s="128">
        <v>54287</v>
      </c>
      <c r="G6" s="128">
        <v>10634</v>
      </c>
      <c r="H6" s="128">
        <v>83242</v>
      </c>
      <c r="I6" s="128">
        <v>53102</v>
      </c>
      <c r="J6" s="128">
        <v>136344</v>
      </c>
    </row>
    <row r="7" spans="3:10">
      <c r="C7" s="129" t="s">
        <v>92</v>
      </c>
      <c r="D7" s="94">
        <v>1242</v>
      </c>
      <c r="E7" s="94">
        <v>17011</v>
      </c>
      <c r="F7" s="94">
        <v>53163</v>
      </c>
      <c r="G7" s="94">
        <v>12365</v>
      </c>
      <c r="H7" s="94">
        <v>83781</v>
      </c>
      <c r="I7" s="94">
        <v>50011</v>
      </c>
      <c r="J7" s="94">
        <v>133792</v>
      </c>
    </row>
    <row r="8" spans="3:10">
      <c r="C8" s="129" t="s">
        <v>93</v>
      </c>
      <c r="D8" s="94">
        <v>1760</v>
      </c>
      <c r="E8" s="94">
        <v>18443</v>
      </c>
      <c r="F8" s="94">
        <v>53343</v>
      </c>
      <c r="G8" s="94">
        <v>11585</v>
      </c>
      <c r="H8" s="94">
        <v>85131</v>
      </c>
      <c r="I8" s="94">
        <v>49940</v>
      </c>
      <c r="J8" s="94">
        <v>135071</v>
      </c>
    </row>
    <row r="9" spans="3:10">
      <c r="C9" s="129" t="s">
        <v>94</v>
      </c>
      <c r="D9" s="94">
        <v>1358</v>
      </c>
      <c r="E9" s="94">
        <v>16283</v>
      </c>
      <c r="F9" s="94">
        <v>60403</v>
      </c>
      <c r="G9" s="94">
        <v>13100</v>
      </c>
      <c r="H9" s="94">
        <v>91144</v>
      </c>
      <c r="I9" s="94">
        <v>51883</v>
      </c>
      <c r="J9" s="94">
        <v>143027</v>
      </c>
    </row>
    <row r="10" spans="3:10">
      <c r="C10" s="129" t="s">
        <v>95</v>
      </c>
      <c r="D10" s="94">
        <v>1288</v>
      </c>
      <c r="E10" s="94">
        <v>13457</v>
      </c>
      <c r="F10" s="94">
        <v>57767</v>
      </c>
      <c r="G10" s="94">
        <v>11823</v>
      </c>
      <c r="H10" s="94">
        <v>84335</v>
      </c>
      <c r="I10" s="94">
        <v>39550</v>
      </c>
      <c r="J10" s="94">
        <v>123885</v>
      </c>
    </row>
    <row r="11" spans="3:10">
      <c r="C11" s="129" t="s">
        <v>96</v>
      </c>
      <c r="D11" s="94">
        <v>1126</v>
      </c>
      <c r="E11" s="94">
        <v>13787</v>
      </c>
      <c r="F11" s="94">
        <v>54297</v>
      </c>
      <c r="G11" s="94">
        <v>10632</v>
      </c>
      <c r="H11" s="94">
        <v>79842</v>
      </c>
      <c r="I11" s="94">
        <v>41545</v>
      </c>
      <c r="J11" s="94">
        <v>121387</v>
      </c>
    </row>
    <row r="12" spans="3:10">
      <c r="C12" s="129" t="s">
        <v>97</v>
      </c>
      <c r="D12" s="94">
        <v>1613</v>
      </c>
      <c r="E12" s="94">
        <v>15464</v>
      </c>
      <c r="F12" s="94">
        <v>68220</v>
      </c>
      <c r="G12" s="94">
        <v>12626</v>
      </c>
      <c r="H12" s="94">
        <v>97923</v>
      </c>
      <c r="I12" s="94">
        <v>54409</v>
      </c>
      <c r="J12" s="94">
        <v>152332</v>
      </c>
    </row>
    <row r="13" spans="3:10">
      <c r="C13" s="129" t="s">
        <v>98</v>
      </c>
      <c r="D13" s="94">
        <v>1392</v>
      </c>
      <c r="E13" s="94">
        <v>15243</v>
      </c>
      <c r="F13" s="94">
        <v>72347</v>
      </c>
      <c r="G13" s="94">
        <v>14013</v>
      </c>
      <c r="H13" s="94">
        <v>102995</v>
      </c>
      <c r="I13" s="94">
        <v>67265</v>
      </c>
      <c r="J13" s="94">
        <v>170260</v>
      </c>
    </row>
    <row r="14" spans="3:10" ht="15.75" customHeight="1">
      <c r="C14" s="129" t="s">
        <v>99</v>
      </c>
      <c r="D14" s="94">
        <v>1294</v>
      </c>
      <c r="E14" s="94">
        <v>9960</v>
      </c>
      <c r="F14" s="94">
        <v>56900</v>
      </c>
      <c r="G14" s="94">
        <v>11308</v>
      </c>
      <c r="H14" s="94">
        <v>79462</v>
      </c>
      <c r="I14" s="94">
        <v>45133</v>
      </c>
      <c r="J14" s="94">
        <v>124595</v>
      </c>
    </row>
    <row r="15" spans="3:10">
      <c r="C15" s="129" t="s">
        <v>100</v>
      </c>
      <c r="D15" s="94">
        <v>1253</v>
      </c>
      <c r="E15" s="94">
        <v>12508</v>
      </c>
      <c r="F15" s="94">
        <v>66680</v>
      </c>
      <c r="G15" s="94">
        <v>13573</v>
      </c>
      <c r="H15" s="94">
        <v>94014</v>
      </c>
      <c r="I15" s="94">
        <v>51344</v>
      </c>
      <c r="J15" s="94">
        <v>145358</v>
      </c>
    </row>
    <row r="16" spans="3:10">
      <c r="C16" s="129" t="s">
        <v>101</v>
      </c>
      <c r="D16" s="94">
        <v>1217</v>
      </c>
      <c r="E16" s="94">
        <v>14992</v>
      </c>
      <c r="F16" s="94">
        <v>57335</v>
      </c>
      <c r="G16" s="94">
        <v>11957</v>
      </c>
      <c r="H16" s="94">
        <v>85501</v>
      </c>
      <c r="I16" s="94">
        <v>45406</v>
      </c>
      <c r="J16" s="94">
        <v>130907</v>
      </c>
    </row>
    <row r="17" spans="3:12">
      <c r="C17" s="129" t="s">
        <v>102</v>
      </c>
      <c r="D17" s="94">
        <v>1377</v>
      </c>
      <c r="E17" s="94">
        <v>13734</v>
      </c>
      <c r="F17" s="94">
        <v>58249</v>
      </c>
      <c r="G17" s="94">
        <v>11710</v>
      </c>
      <c r="H17" s="94">
        <v>85070</v>
      </c>
      <c r="I17" s="94">
        <v>47003</v>
      </c>
      <c r="J17" s="94">
        <v>132073</v>
      </c>
    </row>
    <row r="18" spans="3:12" ht="15.75" thickBot="1">
      <c r="C18" s="130" t="s">
        <v>131</v>
      </c>
      <c r="D18" s="114">
        <v>16202</v>
      </c>
      <c r="E18" s="114">
        <v>177921</v>
      </c>
      <c r="F18" s="114">
        <v>712991</v>
      </c>
      <c r="G18" s="114">
        <v>145326</v>
      </c>
      <c r="H18" s="114">
        <v>1052440</v>
      </c>
      <c r="I18" s="114">
        <v>596591</v>
      </c>
      <c r="J18" s="114">
        <v>1649031</v>
      </c>
    </row>
    <row r="19" spans="3:12" ht="16.5" thickBot="1">
      <c r="C19" s="532" t="s">
        <v>67</v>
      </c>
      <c r="D19" s="533"/>
      <c r="E19" s="533"/>
      <c r="F19" s="533"/>
      <c r="G19" s="533"/>
      <c r="H19" s="533"/>
      <c r="I19" s="533"/>
      <c r="J19" s="534"/>
      <c r="L19" s="50" t="s">
        <v>84</v>
      </c>
    </row>
    <row r="23" spans="3:12">
      <c r="C23" s="543" t="s">
        <v>150</v>
      </c>
      <c r="D23" s="544"/>
      <c r="E23" s="544"/>
      <c r="F23" s="544"/>
      <c r="G23" s="544"/>
      <c r="H23" s="544"/>
      <c r="I23" s="544"/>
      <c r="J23" s="544"/>
    </row>
    <row r="24" spans="3:12">
      <c r="C24" s="545">
        <v>2010</v>
      </c>
      <c r="D24" s="546"/>
      <c r="E24" s="546"/>
      <c r="F24" s="546"/>
      <c r="G24" s="546"/>
      <c r="H24" s="546"/>
      <c r="I24" s="546"/>
      <c r="J24" s="546"/>
    </row>
    <row r="25" spans="3:12" ht="30">
      <c r="C25" s="126" t="s">
        <v>151</v>
      </c>
      <c r="D25" s="93" t="s">
        <v>152</v>
      </c>
      <c r="E25" s="93" t="s">
        <v>142</v>
      </c>
      <c r="F25" s="93" t="s">
        <v>143</v>
      </c>
      <c r="G25" s="93" t="s">
        <v>144</v>
      </c>
      <c r="H25" s="118" t="s">
        <v>149</v>
      </c>
      <c r="I25" s="118" t="s">
        <v>70</v>
      </c>
      <c r="J25" s="118" t="s">
        <v>71</v>
      </c>
    </row>
    <row r="26" spans="3:12">
      <c r="C26" s="127" t="s">
        <v>91</v>
      </c>
      <c r="D26" s="128">
        <v>1566</v>
      </c>
      <c r="E26" s="128">
        <v>14414</v>
      </c>
      <c r="F26" s="128">
        <v>57883</v>
      </c>
      <c r="G26" s="128">
        <v>11352</v>
      </c>
      <c r="H26" s="128">
        <v>85215</v>
      </c>
      <c r="I26" s="128">
        <v>46322</v>
      </c>
      <c r="J26" s="128">
        <v>131537</v>
      </c>
    </row>
    <row r="27" spans="3:12">
      <c r="C27" s="129" t="s">
        <v>92</v>
      </c>
      <c r="D27" s="94">
        <v>1245</v>
      </c>
      <c r="E27" s="94">
        <v>13521</v>
      </c>
      <c r="F27" s="94">
        <v>55002</v>
      </c>
      <c r="G27" s="94">
        <v>12248</v>
      </c>
      <c r="H27" s="94">
        <v>82016</v>
      </c>
      <c r="I27" s="94">
        <v>43403</v>
      </c>
      <c r="J27" s="94">
        <v>125419</v>
      </c>
    </row>
    <row r="28" spans="3:12">
      <c r="C28" s="129" t="s">
        <v>93</v>
      </c>
      <c r="D28" s="94">
        <v>1288</v>
      </c>
      <c r="E28" s="94">
        <v>14801</v>
      </c>
      <c r="F28" s="94">
        <v>60015</v>
      </c>
      <c r="G28" s="94">
        <v>14476</v>
      </c>
      <c r="H28" s="94">
        <v>90580</v>
      </c>
      <c r="I28" s="94">
        <v>49749</v>
      </c>
      <c r="J28" s="94">
        <v>140329</v>
      </c>
    </row>
    <row r="29" spans="3:12">
      <c r="C29" s="129" t="s">
        <v>94</v>
      </c>
      <c r="D29" s="94">
        <v>1424</v>
      </c>
      <c r="E29" s="94">
        <v>15570</v>
      </c>
      <c r="F29" s="94">
        <v>71499</v>
      </c>
      <c r="G29" s="94">
        <v>14384</v>
      </c>
      <c r="H29" s="94">
        <v>102877</v>
      </c>
      <c r="I29" s="94">
        <v>53734</v>
      </c>
      <c r="J29" s="94">
        <v>156611</v>
      </c>
    </row>
    <row r="30" spans="3:12">
      <c r="C30" s="129" t="s">
        <v>95</v>
      </c>
      <c r="D30" s="94">
        <v>1283</v>
      </c>
      <c r="E30" s="94">
        <v>14729</v>
      </c>
      <c r="F30" s="94">
        <v>62485</v>
      </c>
      <c r="G30" s="94">
        <v>14143</v>
      </c>
      <c r="H30" s="94">
        <v>92640</v>
      </c>
      <c r="I30" s="94">
        <v>39879</v>
      </c>
      <c r="J30" s="94">
        <v>132519</v>
      </c>
    </row>
    <row r="31" spans="3:12">
      <c r="C31" s="129" t="s">
        <v>96</v>
      </c>
      <c r="D31" s="94">
        <v>1381</v>
      </c>
      <c r="E31" s="94">
        <v>12478</v>
      </c>
      <c r="F31" s="94">
        <v>61142</v>
      </c>
      <c r="G31" s="94">
        <v>11209</v>
      </c>
      <c r="H31" s="94">
        <v>86210</v>
      </c>
      <c r="I31" s="94">
        <v>42687</v>
      </c>
      <c r="J31" s="94">
        <v>128897</v>
      </c>
    </row>
    <row r="32" spans="3:12">
      <c r="C32" s="129" t="s">
        <v>97</v>
      </c>
      <c r="D32" s="94">
        <v>1761</v>
      </c>
      <c r="E32" s="94">
        <v>14316</v>
      </c>
      <c r="F32" s="94">
        <v>73504</v>
      </c>
      <c r="G32" s="94">
        <v>15004</v>
      </c>
      <c r="H32" s="94">
        <v>104585</v>
      </c>
      <c r="I32" s="94">
        <v>58786</v>
      </c>
      <c r="J32" s="94">
        <v>163371</v>
      </c>
    </row>
    <row r="33" spans="3:10">
      <c r="C33" s="129" t="s">
        <v>98</v>
      </c>
      <c r="D33" s="94">
        <v>1561</v>
      </c>
      <c r="E33" s="94">
        <v>16972</v>
      </c>
      <c r="F33" s="94">
        <v>74269</v>
      </c>
      <c r="G33" s="94">
        <v>15779</v>
      </c>
      <c r="H33" s="94">
        <v>108581</v>
      </c>
      <c r="I33" s="94">
        <v>56663</v>
      </c>
      <c r="J33" s="94">
        <v>165244</v>
      </c>
    </row>
    <row r="34" spans="3:10">
      <c r="C34" s="129" t="s">
        <v>99</v>
      </c>
      <c r="D34" s="94">
        <v>0</v>
      </c>
      <c r="E34" s="94">
        <v>0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</row>
    <row r="35" spans="3:10">
      <c r="C35" s="129" t="s">
        <v>100</v>
      </c>
      <c r="D35" s="94">
        <v>0</v>
      </c>
      <c r="E35" s="94">
        <v>0</v>
      </c>
      <c r="F35" s="94">
        <v>0</v>
      </c>
      <c r="G35" s="94">
        <v>0</v>
      </c>
      <c r="H35" s="94">
        <v>0</v>
      </c>
      <c r="I35" s="94">
        <v>0</v>
      </c>
      <c r="J35" s="94">
        <v>0</v>
      </c>
    </row>
    <row r="36" spans="3:10">
      <c r="C36" s="129" t="s">
        <v>101</v>
      </c>
      <c r="D36" s="94">
        <v>0</v>
      </c>
      <c r="E36" s="94">
        <v>0</v>
      </c>
      <c r="F36" s="94">
        <v>0</v>
      </c>
      <c r="G36" s="94">
        <v>0</v>
      </c>
      <c r="H36" s="94">
        <v>0</v>
      </c>
      <c r="I36" s="94">
        <v>0</v>
      </c>
      <c r="J36" s="94">
        <v>0</v>
      </c>
    </row>
    <row r="37" spans="3:10">
      <c r="C37" s="129" t="s">
        <v>102</v>
      </c>
      <c r="D37" s="94">
        <v>0</v>
      </c>
      <c r="E37" s="94">
        <v>0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</row>
    <row r="38" spans="3:10">
      <c r="C38" s="130" t="s">
        <v>131</v>
      </c>
      <c r="D38" s="114">
        <v>11509</v>
      </c>
      <c r="E38" s="114">
        <v>116801</v>
      </c>
      <c r="F38" s="114">
        <v>515799</v>
      </c>
      <c r="G38" s="114">
        <v>108595</v>
      </c>
      <c r="H38" s="114">
        <v>752704</v>
      </c>
      <c r="I38" s="114">
        <v>391223</v>
      </c>
      <c r="J38" s="114">
        <v>1143927</v>
      </c>
    </row>
    <row r="39" spans="3:10">
      <c r="C39" s="532" t="s">
        <v>67</v>
      </c>
      <c r="D39" s="533"/>
      <c r="E39" s="533"/>
      <c r="F39" s="533"/>
      <c r="G39" s="533"/>
      <c r="H39" s="533"/>
      <c r="I39" s="533"/>
      <c r="J39" s="534"/>
    </row>
  </sheetData>
  <mergeCells count="6">
    <mergeCell ref="C39:J39"/>
    <mergeCell ref="C3:J3"/>
    <mergeCell ref="C4:J4"/>
    <mergeCell ref="C19:J19"/>
    <mergeCell ref="C23:J23"/>
    <mergeCell ref="C24:J24"/>
  </mergeCells>
  <hyperlinks>
    <hyperlink ref="L19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89"/>
  <sheetViews>
    <sheetView showGridLines="0" showRowColHeaders="0" zoomScaleNormal="100" workbookViewId="0">
      <selection activeCell="A3" sqref="A3"/>
    </sheetView>
  </sheetViews>
  <sheetFormatPr baseColWidth="10" defaultRowHeight="15"/>
  <cols>
    <col min="1" max="1" width="16" customWidth="1"/>
    <col min="14" max="14" width="16.42578125" customWidth="1"/>
  </cols>
  <sheetData>
    <row r="1" spans="2:14" ht="66" customHeight="1"/>
    <row r="2" spans="2:14" ht="23.25">
      <c r="B2" s="553" t="s">
        <v>153</v>
      </c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</row>
    <row r="4" spans="2:14" ht="46.5" customHeight="1">
      <c r="B4" s="550" t="s">
        <v>154</v>
      </c>
      <c r="C4" s="551"/>
      <c r="D4" s="551"/>
      <c r="E4" s="551"/>
      <c r="F4" s="551"/>
      <c r="G4" s="552"/>
    </row>
    <row r="5" spans="2:14">
      <c r="B5" s="62"/>
      <c r="C5" s="62">
        <v>2008</v>
      </c>
      <c r="D5" s="62">
        <v>2009</v>
      </c>
      <c r="E5" s="62">
        <v>2010</v>
      </c>
      <c r="F5" s="62" t="s">
        <v>155</v>
      </c>
      <c r="G5" s="62" t="s">
        <v>156</v>
      </c>
    </row>
    <row r="6" spans="2:14">
      <c r="B6" s="131" t="s">
        <v>83</v>
      </c>
      <c r="C6" s="58">
        <v>147131</v>
      </c>
      <c r="D6" s="58">
        <v>136344</v>
      </c>
      <c r="E6" s="58">
        <v>131537</v>
      </c>
      <c r="F6" s="132">
        <f>D6/C6-1</f>
        <v>-7.3315616695325936E-2</v>
      </c>
      <c r="G6" s="132">
        <f>E6/D6-1</f>
        <v>-3.5256410256410242E-2</v>
      </c>
    </row>
    <row r="7" spans="2:14">
      <c r="B7" s="133" t="s">
        <v>82</v>
      </c>
      <c r="C7" s="42">
        <v>168254</v>
      </c>
      <c r="D7" s="42">
        <v>133792</v>
      </c>
      <c r="E7" s="42">
        <v>125419</v>
      </c>
      <c r="F7" s="134">
        <f t="shared" ref="F7:G18" si="0">D7/C7-1</f>
        <v>-0.20482128210919204</v>
      </c>
      <c r="G7" s="134">
        <f t="shared" si="0"/>
        <v>-6.2582217172925114E-2</v>
      </c>
    </row>
    <row r="8" spans="2:14">
      <c r="B8" s="133" t="s">
        <v>81</v>
      </c>
      <c r="C8" s="42">
        <v>183447</v>
      </c>
      <c r="D8" s="42">
        <v>135071</v>
      </c>
      <c r="E8" s="42">
        <v>140329</v>
      </c>
      <c r="F8" s="134">
        <f t="shared" si="0"/>
        <v>-0.2637055934411574</v>
      </c>
      <c r="G8" s="134">
        <f t="shared" si="0"/>
        <v>3.8927675074590384E-2</v>
      </c>
    </row>
    <row r="9" spans="2:14">
      <c r="B9" s="133" t="s">
        <v>80</v>
      </c>
      <c r="C9" s="42">
        <v>154022</v>
      </c>
      <c r="D9" s="42">
        <v>143027</v>
      </c>
      <c r="E9" s="42">
        <v>156611</v>
      </c>
      <c r="F9" s="134">
        <f t="shared" si="0"/>
        <v>-7.1385905909545411E-2</v>
      </c>
      <c r="G9" s="134">
        <f t="shared" si="0"/>
        <v>9.4975074636257428E-2</v>
      </c>
    </row>
    <row r="10" spans="2:14">
      <c r="B10" s="133" t="s">
        <v>79</v>
      </c>
      <c r="C10" s="42">
        <v>153505</v>
      </c>
      <c r="D10" s="42">
        <v>123885</v>
      </c>
      <c r="E10" s="42">
        <v>132519</v>
      </c>
      <c r="F10" s="134">
        <f t="shared" si="0"/>
        <v>-0.19295788410800951</v>
      </c>
      <c r="G10" s="134">
        <f t="shared" si="0"/>
        <v>6.9693667514227009E-2</v>
      </c>
    </row>
    <row r="11" spans="2:14">
      <c r="B11" s="133" t="s">
        <v>78</v>
      </c>
      <c r="C11" s="42">
        <v>146363</v>
      </c>
      <c r="D11" s="42">
        <v>121387</v>
      </c>
      <c r="E11" s="42">
        <v>128897</v>
      </c>
      <c r="F11" s="134">
        <f t="shared" si="0"/>
        <v>-0.17064422019226166</v>
      </c>
      <c r="G11" s="134">
        <f t="shared" si="0"/>
        <v>6.1868239597320906E-2</v>
      </c>
    </row>
    <row r="12" spans="2:14">
      <c r="B12" s="133" t="s">
        <v>77</v>
      </c>
      <c r="C12" s="42">
        <v>161273</v>
      </c>
      <c r="D12" s="42">
        <v>152332</v>
      </c>
      <c r="E12" s="42">
        <v>163371</v>
      </c>
      <c r="F12" s="134">
        <f t="shared" si="0"/>
        <v>-5.5440154272568876E-2</v>
      </c>
      <c r="G12" s="134">
        <f t="shared" si="0"/>
        <v>7.2466717432975392E-2</v>
      </c>
    </row>
    <row r="13" spans="2:14">
      <c r="B13" s="133" t="s">
        <v>76</v>
      </c>
      <c r="C13" s="42">
        <v>187998</v>
      </c>
      <c r="D13" s="42">
        <v>170260</v>
      </c>
      <c r="E13" s="42">
        <v>165244</v>
      </c>
      <c r="F13" s="134">
        <f t="shared" si="0"/>
        <v>-9.4352067575186993E-2</v>
      </c>
      <c r="G13" s="134">
        <f t="shared" si="0"/>
        <v>-2.9460824621167614E-2</v>
      </c>
    </row>
    <row r="14" spans="2:14">
      <c r="B14" s="133" t="s">
        <v>75</v>
      </c>
      <c r="C14" s="42">
        <v>137440</v>
      </c>
      <c r="D14" s="42">
        <v>124595</v>
      </c>
      <c r="E14" s="42">
        <v>0</v>
      </c>
      <c r="F14" s="134">
        <f t="shared" si="0"/>
        <v>-9.3458963911525084E-2</v>
      </c>
      <c r="G14" s="134"/>
    </row>
    <row r="15" spans="2:14">
      <c r="B15" s="133" t="s">
        <v>74</v>
      </c>
      <c r="C15" s="42">
        <v>160443</v>
      </c>
      <c r="D15" s="42">
        <v>145358</v>
      </c>
      <c r="E15" s="42">
        <v>0</v>
      </c>
      <c r="F15" s="134">
        <f t="shared" si="0"/>
        <v>-9.402092955130481E-2</v>
      </c>
      <c r="G15" s="134"/>
    </row>
    <row r="16" spans="2:14">
      <c r="B16" s="133" t="s">
        <v>73</v>
      </c>
      <c r="C16" s="42">
        <v>149092</v>
      </c>
      <c r="D16" s="42">
        <v>130907</v>
      </c>
      <c r="E16" s="42">
        <v>0</v>
      </c>
      <c r="F16" s="134">
        <f t="shared" si="0"/>
        <v>-0.12197166849998664</v>
      </c>
      <c r="G16" s="134"/>
    </row>
    <row r="17" spans="2:7">
      <c r="B17" s="133" t="s">
        <v>72</v>
      </c>
      <c r="C17" s="42">
        <v>141832</v>
      </c>
      <c r="D17" s="42">
        <v>132073</v>
      </c>
      <c r="E17" s="42">
        <v>0</v>
      </c>
      <c r="F17" s="134">
        <f t="shared" si="0"/>
        <v>-6.8806757290315268E-2</v>
      </c>
      <c r="G17" s="134"/>
    </row>
    <row r="18" spans="2:7">
      <c r="B18" s="135" t="s">
        <v>122</v>
      </c>
      <c r="C18" s="61">
        <f>SUM(C6:C17)</f>
        <v>1890800</v>
      </c>
      <c r="D18" s="61">
        <f>SUM(D6:D17)</f>
        <v>1649031</v>
      </c>
      <c r="E18" s="61">
        <f>SUM(E6:E17)</f>
        <v>1143927</v>
      </c>
      <c r="F18" s="136">
        <f t="shared" si="0"/>
        <v>-0.12786598265284532</v>
      </c>
      <c r="G18" s="136"/>
    </row>
    <row r="19" spans="2:7" ht="24.75" customHeight="1">
      <c r="B19" s="547" t="s">
        <v>157</v>
      </c>
      <c r="C19" s="548"/>
      <c r="D19" s="548"/>
      <c r="E19" s="548"/>
      <c r="F19" s="548"/>
      <c r="G19" s="549"/>
    </row>
    <row r="20" spans="2:7" ht="7.5" customHeight="1"/>
    <row r="21" spans="2:7" ht="7.5" customHeight="1"/>
    <row r="22" spans="2:7" ht="45.75" customHeight="1">
      <c r="B22" s="550" t="s">
        <v>158</v>
      </c>
      <c r="C22" s="551"/>
      <c r="D22" s="551"/>
      <c r="E22" s="551"/>
      <c r="F22" s="551"/>
      <c r="G22" s="552"/>
    </row>
    <row r="23" spans="2:7">
      <c r="B23" s="62"/>
      <c r="C23" s="62">
        <v>2008</v>
      </c>
      <c r="D23" s="62">
        <v>2009</v>
      </c>
      <c r="E23" s="62">
        <v>2010</v>
      </c>
      <c r="F23" s="62" t="s">
        <v>155</v>
      </c>
      <c r="G23" s="62" t="s">
        <v>156</v>
      </c>
    </row>
    <row r="24" spans="2:7">
      <c r="B24" s="131" t="s">
        <v>83</v>
      </c>
      <c r="C24" s="58">
        <v>54908</v>
      </c>
      <c r="D24" s="58">
        <v>43919</v>
      </c>
      <c r="E24" s="58">
        <v>41811</v>
      </c>
      <c r="F24" s="132">
        <f>D24/C24-1</f>
        <v>-0.20013477088948783</v>
      </c>
      <c r="G24" s="132">
        <f>E24/D24-1</f>
        <v>-4.7997449850861851E-2</v>
      </c>
    </row>
    <row r="25" spans="2:7">
      <c r="B25" s="133" t="s">
        <v>82</v>
      </c>
      <c r="C25" s="42">
        <v>69161</v>
      </c>
      <c r="D25" s="42">
        <v>47411</v>
      </c>
      <c r="E25" s="42">
        <v>42160</v>
      </c>
      <c r="F25" s="134">
        <f t="shared" ref="F25:G36" si="1">D25/C25-1</f>
        <v>-0.31448359624643951</v>
      </c>
      <c r="G25" s="134">
        <f t="shared" si="1"/>
        <v>-0.11075488810613565</v>
      </c>
    </row>
    <row r="26" spans="2:7">
      <c r="B26" s="133" t="s">
        <v>81</v>
      </c>
      <c r="C26" s="42">
        <v>64355</v>
      </c>
      <c r="D26" s="42">
        <v>47234</v>
      </c>
      <c r="E26" s="42">
        <v>46291</v>
      </c>
      <c r="F26" s="134">
        <f t="shared" si="1"/>
        <v>-0.26603993473700571</v>
      </c>
      <c r="G26" s="134">
        <f t="shared" si="1"/>
        <v>-1.9964432400389587E-2</v>
      </c>
    </row>
    <row r="27" spans="2:7">
      <c r="B27" s="133" t="s">
        <v>80</v>
      </c>
      <c r="C27" s="42">
        <v>58180</v>
      </c>
      <c r="D27" s="42">
        <v>47192</v>
      </c>
      <c r="E27" s="42">
        <v>56191</v>
      </c>
      <c r="F27" s="134">
        <f t="shared" si="1"/>
        <v>-0.1888621519422482</v>
      </c>
      <c r="G27" s="134">
        <f t="shared" si="1"/>
        <v>0.19068909984743176</v>
      </c>
    </row>
    <row r="28" spans="2:7">
      <c r="B28" s="133" t="s">
        <v>79</v>
      </c>
      <c r="C28" s="42">
        <v>55122</v>
      </c>
      <c r="D28" s="42">
        <v>44145</v>
      </c>
      <c r="E28" s="42">
        <v>42998</v>
      </c>
      <c r="F28" s="134">
        <f t="shared" si="1"/>
        <v>-0.19914008925655813</v>
      </c>
      <c r="G28" s="134">
        <f t="shared" si="1"/>
        <v>-2.5982557481028401E-2</v>
      </c>
    </row>
    <row r="29" spans="2:7">
      <c r="B29" s="133" t="s">
        <v>78</v>
      </c>
      <c r="C29" s="42">
        <v>50383</v>
      </c>
      <c r="D29" s="42">
        <v>40765</v>
      </c>
      <c r="E29" s="42">
        <v>45854</v>
      </c>
      <c r="F29" s="134">
        <f t="shared" si="1"/>
        <v>-0.19089772343846134</v>
      </c>
      <c r="G29" s="134">
        <f t="shared" si="1"/>
        <v>0.12483748313504228</v>
      </c>
    </row>
    <row r="30" spans="2:7">
      <c r="B30" s="133" t="s">
        <v>77</v>
      </c>
      <c r="C30" s="42">
        <v>54207</v>
      </c>
      <c r="D30" s="42">
        <v>45475</v>
      </c>
      <c r="E30" s="42">
        <v>49876</v>
      </c>
      <c r="F30" s="134">
        <f t="shared" si="1"/>
        <v>-0.16108620657848616</v>
      </c>
      <c r="G30" s="134">
        <f t="shared" si="1"/>
        <v>9.6778449697636049E-2</v>
      </c>
    </row>
    <row r="31" spans="2:7">
      <c r="B31" s="133" t="s">
        <v>76</v>
      </c>
      <c r="C31" s="42">
        <v>56675</v>
      </c>
      <c r="D31" s="42">
        <v>42289</v>
      </c>
      <c r="E31" s="42">
        <v>45472</v>
      </c>
      <c r="F31" s="134">
        <f t="shared" si="1"/>
        <v>-0.25383325981473315</v>
      </c>
      <c r="G31" s="134">
        <f t="shared" si="1"/>
        <v>7.5267800137151397E-2</v>
      </c>
    </row>
    <row r="32" spans="2:7">
      <c r="B32" s="133" t="s">
        <v>75</v>
      </c>
      <c r="C32" s="42">
        <v>46504</v>
      </c>
      <c r="D32" s="42">
        <v>41479</v>
      </c>
      <c r="E32" s="42">
        <v>0</v>
      </c>
      <c r="F32" s="134">
        <f t="shared" si="1"/>
        <v>-0.1080552210562532</v>
      </c>
      <c r="G32" s="134"/>
    </row>
    <row r="33" spans="2:7">
      <c r="B33" s="133" t="s">
        <v>74</v>
      </c>
      <c r="C33" s="42">
        <v>60542</v>
      </c>
      <c r="D33" s="42">
        <v>54449</v>
      </c>
      <c r="E33" s="42">
        <v>0</v>
      </c>
      <c r="F33" s="134">
        <f t="shared" si="1"/>
        <v>-0.10064087740741967</v>
      </c>
      <c r="G33" s="134"/>
    </row>
    <row r="34" spans="2:7">
      <c r="B34" s="133" t="s">
        <v>73</v>
      </c>
      <c r="C34" s="42">
        <v>48774</v>
      </c>
      <c r="D34" s="42">
        <v>44733</v>
      </c>
      <c r="E34" s="42">
        <v>0</v>
      </c>
      <c r="F34" s="134">
        <f t="shared" si="1"/>
        <v>-8.2851519252060579E-2</v>
      </c>
      <c r="G34" s="134"/>
    </row>
    <row r="35" spans="2:7">
      <c r="B35" s="133" t="s">
        <v>72</v>
      </c>
      <c r="C35" s="42">
        <v>52449</v>
      </c>
      <c r="D35" s="42">
        <v>45804</v>
      </c>
      <c r="E35" s="42">
        <v>0</v>
      </c>
      <c r="F35" s="134">
        <f t="shared" si="1"/>
        <v>-0.12669450323171083</v>
      </c>
      <c r="G35" s="134"/>
    </row>
    <row r="36" spans="2:7">
      <c r="B36" s="135" t="s">
        <v>122</v>
      </c>
      <c r="C36" s="61">
        <f>SUM(C24:C35)</f>
        <v>671260</v>
      </c>
      <c r="D36" s="61">
        <f>SUM(D24:D35)</f>
        <v>544895</v>
      </c>
      <c r="E36" s="61">
        <f>SUM(E24:E35)</f>
        <v>370653</v>
      </c>
      <c r="F36" s="136">
        <f t="shared" si="1"/>
        <v>-0.18825045436939492</v>
      </c>
      <c r="G36" s="136"/>
    </row>
    <row r="37" spans="2:7" ht="24" customHeight="1">
      <c r="B37" s="547" t="s">
        <v>157</v>
      </c>
      <c r="C37" s="548"/>
      <c r="D37" s="548"/>
      <c r="E37" s="548"/>
      <c r="F37" s="548"/>
      <c r="G37" s="549"/>
    </row>
    <row r="38" spans="2:7" ht="7.5" customHeight="1">
      <c r="B38" s="137"/>
      <c r="C38" s="137"/>
      <c r="D38" s="137"/>
      <c r="E38" s="137"/>
      <c r="F38" s="137"/>
    </row>
    <row r="39" spans="2:7" ht="8.25" customHeight="1"/>
    <row r="40" spans="2:7" ht="45.75" customHeight="1">
      <c r="B40" s="550" t="s">
        <v>159</v>
      </c>
      <c r="C40" s="551"/>
      <c r="D40" s="551"/>
      <c r="E40" s="551"/>
      <c r="F40" s="551"/>
      <c r="G40" s="552"/>
    </row>
    <row r="41" spans="2:7">
      <c r="B41" s="62"/>
      <c r="C41" s="62">
        <v>2008</v>
      </c>
      <c r="D41" s="62">
        <v>2009</v>
      </c>
      <c r="E41" s="62">
        <v>2010</v>
      </c>
      <c r="F41" s="62" t="s">
        <v>155</v>
      </c>
      <c r="G41" s="62" t="s">
        <v>156</v>
      </c>
    </row>
    <row r="42" spans="2:7">
      <c r="B42" s="131" t="s">
        <v>83</v>
      </c>
      <c r="C42" s="58">
        <v>14341</v>
      </c>
      <c r="D42" s="58">
        <v>17017</v>
      </c>
      <c r="E42" s="58">
        <v>17949</v>
      </c>
      <c r="F42" s="132">
        <f>D42/C42-1</f>
        <v>0.18659786625758312</v>
      </c>
      <c r="G42" s="132">
        <f>E42/D42-1</f>
        <v>5.4768760651113579E-2</v>
      </c>
    </row>
    <row r="43" spans="2:7">
      <c r="B43" s="133" t="s">
        <v>82</v>
      </c>
      <c r="C43" s="42">
        <v>16732</v>
      </c>
      <c r="D43" s="42">
        <v>15268</v>
      </c>
      <c r="E43" s="42">
        <v>17537</v>
      </c>
      <c r="F43" s="134">
        <f t="shared" ref="F43:G54" si="2">D43/C43-1</f>
        <v>-8.7497011714080752E-2</v>
      </c>
      <c r="G43" s="134">
        <f t="shared" si="2"/>
        <v>0.1486114749803511</v>
      </c>
    </row>
    <row r="44" spans="2:7">
      <c r="B44" s="133" t="s">
        <v>81</v>
      </c>
      <c r="C44" s="42">
        <v>27131</v>
      </c>
      <c r="D44" s="42">
        <v>15506</v>
      </c>
      <c r="E44" s="42">
        <v>25081</v>
      </c>
      <c r="F44" s="134">
        <f t="shared" si="2"/>
        <v>-0.42847665032619509</v>
      </c>
      <c r="G44" s="134">
        <f t="shared" si="2"/>
        <v>0.61750290210241188</v>
      </c>
    </row>
    <row r="45" spans="2:7">
      <c r="B45" s="133" t="s">
        <v>80</v>
      </c>
      <c r="C45" s="42">
        <v>24716</v>
      </c>
      <c r="D45" s="42">
        <v>28804</v>
      </c>
      <c r="E45" s="42">
        <v>35773</v>
      </c>
      <c r="F45" s="134">
        <f t="shared" si="2"/>
        <v>0.16539893186599763</v>
      </c>
      <c r="G45" s="134">
        <f t="shared" si="2"/>
        <v>0.24194556311623394</v>
      </c>
    </row>
    <row r="46" spans="2:7">
      <c r="B46" s="133" t="s">
        <v>79</v>
      </c>
      <c r="C46" s="42">
        <v>37820</v>
      </c>
      <c r="D46" s="42">
        <v>35470</v>
      </c>
      <c r="E46" s="42">
        <v>40612</v>
      </c>
      <c r="F46" s="134">
        <f t="shared" si="2"/>
        <v>-6.2136435748281316E-2</v>
      </c>
      <c r="G46" s="134">
        <f t="shared" si="2"/>
        <v>0.14496757823512829</v>
      </c>
    </row>
    <row r="47" spans="2:7">
      <c r="B47" s="133" t="s">
        <v>78</v>
      </c>
      <c r="C47" s="42">
        <v>40133</v>
      </c>
      <c r="D47" s="42">
        <v>33141</v>
      </c>
      <c r="E47" s="42">
        <v>33192</v>
      </c>
      <c r="F47" s="134">
        <f t="shared" si="2"/>
        <v>-0.17422071611890466</v>
      </c>
      <c r="G47" s="134">
        <f t="shared" si="2"/>
        <v>1.5388793337558493E-3</v>
      </c>
    </row>
    <row r="48" spans="2:7">
      <c r="B48" s="133" t="s">
        <v>77</v>
      </c>
      <c r="C48" s="42">
        <v>45703</v>
      </c>
      <c r="D48" s="42">
        <v>47821</v>
      </c>
      <c r="E48" s="42">
        <v>47374</v>
      </c>
      <c r="F48" s="134">
        <f t="shared" si="2"/>
        <v>4.6342690851804091E-2</v>
      </c>
      <c r="G48" s="134">
        <f t="shared" si="2"/>
        <v>-9.3473578553354697E-3</v>
      </c>
    </row>
    <row r="49" spans="2:7">
      <c r="B49" s="133" t="s">
        <v>76</v>
      </c>
      <c r="C49" s="42">
        <v>63676</v>
      </c>
      <c r="D49" s="42">
        <v>68499</v>
      </c>
      <c r="E49" s="42">
        <v>58085</v>
      </c>
      <c r="F49" s="134">
        <f t="shared" si="2"/>
        <v>7.5742823041648366E-2</v>
      </c>
      <c r="G49" s="134">
        <f t="shared" si="2"/>
        <v>-0.15203141651702945</v>
      </c>
    </row>
    <row r="50" spans="2:7">
      <c r="B50" s="133" t="s">
        <v>75</v>
      </c>
      <c r="C50" s="42">
        <v>37318</v>
      </c>
      <c r="D50" s="42">
        <v>35046</v>
      </c>
      <c r="E50" s="42">
        <v>0</v>
      </c>
      <c r="F50" s="134">
        <f t="shared" si="2"/>
        <v>-6.0882148025081739E-2</v>
      </c>
      <c r="G50" s="134"/>
    </row>
    <row r="51" spans="2:7">
      <c r="B51" s="133" t="s">
        <v>74</v>
      </c>
      <c r="C51" s="42">
        <v>24705</v>
      </c>
      <c r="D51" s="42">
        <v>27996</v>
      </c>
      <c r="E51" s="42">
        <v>0</v>
      </c>
      <c r="F51" s="134">
        <f t="shared" si="2"/>
        <v>0.13321190042501518</v>
      </c>
      <c r="G51" s="134"/>
    </row>
    <row r="52" spans="2:7">
      <c r="B52" s="133" t="s">
        <v>73</v>
      </c>
      <c r="C52" s="42">
        <v>23122</v>
      </c>
      <c r="D52" s="42">
        <v>18367</v>
      </c>
      <c r="E52" s="42">
        <v>0</v>
      </c>
      <c r="F52" s="134">
        <f t="shared" si="2"/>
        <v>-0.20564830032004155</v>
      </c>
      <c r="G52" s="134"/>
    </row>
    <row r="53" spans="2:7">
      <c r="B53" s="133" t="s">
        <v>72</v>
      </c>
      <c r="C53" s="42">
        <v>21973</v>
      </c>
      <c r="D53" s="42">
        <v>24038</v>
      </c>
      <c r="E53" s="42">
        <v>0</v>
      </c>
      <c r="F53" s="134">
        <f t="shared" si="2"/>
        <v>9.3978974195603637E-2</v>
      </c>
      <c r="G53" s="134"/>
    </row>
    <row r="54" spans="2:7">
      <c r="B54" s="135" t="s">
        <v>122</v>
      </c>
      <c r="C54" s="61">
        <f>SUM(C42:C53)</f>
        <v>377370</v>
      </c>
      <c r="D54" s="61">
        <f>SUM(D42:D53)</f>
        <v>366973</v>
      </c>
      <c r="E54" s="61">
        <f>SUM(E42:E53)</f>
        <v>275603</v>
      </c>
      <c r="F54" s="136">
        <f t="shared" si="2"/>
        <v>-2.7551209688104539E-2</v>
      </c>
      <c r="G54" s="136"/>
    </row>
    <row r="55" spans="2:7" ht="24.75" customHeight="1">
      <c r="B55" s="547" t="s">
        <v>157</v>
      </c>
      <c r="C55" s="548"/>
      <c r="D55" s="548"/>
      <c r="E55" s="548"/>
      <c r="F55" s="548"/>
      <c r="G55" s="549"/>
    </row>
    <row r="56" spans="2:7" ht="8.25" customHeight="1"/>
    <row r="57" spans="2:7" ht="7.5" customHeight="1"/>
    <row r="58" spans="2:7" ht="45" customHeight="1">
      <c r="B58" s="550" t="s">
        <v>160</v>
      </c>
      <c r="C58" s="551"/>
      <c r="D58" s="551"/>
      <c r="E58" s="551"/>
      <c r="F58" s="551"/>
      <c r="G58" s="552"/>
    </row>
    <row r="59" spans="2:7">
      <c r="B59" s="62"/>
      <c r="C59" s="62">
        <v>2008</v>
      </c>
      <c r="D59" s="62">
        <v>2009</v>
      </c>
      <c r="E59" s="62">
        <v>2010</v>
      </c>
      <c r="F59" s="62" t="s">
        <v>155</v>
      </c>
      <c r="G59" s="62" t="s">
        <v>156</v>
      </c>
    </row>
    <row r="60" spans="2:7">
      <c r="B60" s="131" t="s">
        <v>83</v>
      </c>
      <c r="C60" s="58">
        <v>21821</v>
      </c>
      <c r="D60" s="58">
        <v>19733</v>
      </c>
      <c r="E60" s="58">
        <v>20047</v>
      </c>
      <c r="F60" s="132">
        <f>D60/C60-1</f>
        <v>-9.5687640346455272E-2</v>
      </c>
      <c r="G60" s="132">
        <f>E60/D60-1</f>
        <v>1.5912430953225476E-2</v>
      </c>
    </row>
    <row r="61" spans="2:7">
      <c r="B61" s="133" t="s">
        <v>82</v>
      </c>
      <c r="C61" s="42">
        <v>22634</v>
      </c>
      <c r="D61" s="42">
        <v>17740</v>
      </c>
      <c r="E61" s="42">
        <v>17950</v>
      </c>
      <c r="F61" s="134">
        <f t="shared" ref="F61:G72" si="3">D61/C61-1</f>
        <v>-0.216223380754617</v>
      </c>
      <c r="G61" s="134">
        <f t="shared" si="3"/>
        <v>1.1837655016911031E-2</v>
      </c>
    </row>
    <row r="62" spans="2:7">
      <c r="B62" s="133" t="s">
        <v>81</v>
      </c>
      <c r="C62" s="42">
        <v>30269</v>
      </c>
      <c r="D62" s="42">
        <v>18939</v>
      </c>
      <c r="E62" s="42">
        <v>20964</v>
      </c>
      <c r="F62" s="134">
        <f t="shared" si="3"/>
        <v>-0.37431035052363804</v>
      </c>
      <c r="G62" s="134">
        <f t="shared" si="3"/>
        <v>0.10692222398225892</v>
      </c>
    </row>
    <row r="63" spans="2:7">
      <c r="B63" s="133" t="s">
        <v>80</v>
      </c>
      <c r="C63" s="42">
        <v>25442</v>
      </c>
      <c r="D63" s="42">
        <v>20387</v>
      </c>
      <c r="E63" s="42">
        <v>19534</v>
      </c>
      <c r="F63" s="134">
        <f t="shared" si="3"/>
        <v>-0.19868721012499013</v>
      </c>
      <c r="G63" s="134">
        <f t="shared" si="3"/>
        <v>-4.1840388482856761E-2</v>
      </c>
    </row>
    <row r="64" spans="2:7">
      <c r="B64" s="133" t="s">
        <v>79</v>
      </c>
      <c r="C64" s="42">
        <v>22935</v>
      </c>
      <c r="D64" s="42">
        <v>15211</v>
      </c>
      <c r="E64" s="42">
        <v>17833</v>
      </c>
      <c r="F64" s="134">
        <f t="shared" si="3"/>
        <v>-0.33677785044691522</v>
      </c>
      <c r="G64" s="134">
        <f t="shared" si="3"/>
        <v>0.17237525474985205</v>
      </c>
    </row>
    <row r="65" spans="2:7">
      <c r="B65" s="133" t="s">
        <v>78</v>
      </c>
      <c r="C65" s="42">
        <v>21383</v>
      </c>
      <c r="D65" s="42">
        <v>15773</v>
      </c>
      <c r="E65" s="42">
        <v>17576</v>
      </c>
      <c r="F65" s="134">
        <f t="shared" si="3"/>
        <v>-0.26235794790253941</v>
      </c>
      <c r="G65" s="134">
        <f t="shared" si="3"/>
        <v>0.11430926266404606</v>
      </c>
    </row>
    <row r="66" spans="2:7">
      <c r="B66" s="133" t="s">
        <v>77</v>
      </c>
      <c r="C66" s="42">
        <v>19585</v>
      </c>
      <c r="D66" s="42">
        <v>17699</v>
      </c>
      <c r="E66" s="42">
        <v>18520</v>
      </c>
      <c r="F66" s="134">
        <f t="shared" si="3"/>
        <v>-9.6298187388307421E-2</v>
      </c>
      <c r="G66" s="134">
        <f t="shared" si="3"/>
        <v>4.638680151420993E-2</v>
      </c>
    </row>
    <row r="67" spans="2:7">
      <c r="B67" s="133" t="s">
        <v>76</v>
      </c>
      <c r="C67" s="42">
        <v>20729</v>
      </c>
      <c r="D67" s="42">
        <v>16542</v>
      </c>
      <c r="E67" s="42">
        <v>17198</v>
      </c>
      <c r="F67" s="134">
        <f t="shared" si="3"/>
        <v>-0.20198755366877319</v>
      </c>
      <c r="G67" s="134">
        <f t="shared" si="3"/>
        <v>3.9656631604400916E-2</v>
      </c>
    </row>
    <row r="68" spans="2:7">
      <c r="B68" s="133" t="s">
        <v>75</v>
      </c>
      <c r="C68" s="42">
        <v>19180</v>
      </c>
      <c r="D68" s="42">
        <v>17237</v>
      </c>
      <c r="E68" s="42">
        <v>0</v>
      </c>
      <c r="F68" s="134">
        <f t="shared" si="3"/>
        <v>-0.10130344108446299</v>
      </c>
      <c r="G68" s="134"/>
    </row>
    <row r="69" spans="2:7">
      <c r="B69" s="133" t="s">
        <v>74</v>
      </c>
      <c r="C69" s="42">
        <v>21705</v>
      </c>
      <c r="D69" s="42">
        <v>20125</v>
      </c>
      <c r="E69" s="42">
        <v>0</v>
      </c>
      <c r="F69" s="134">
        <f t="shared" si="3"/>
        <v>-7.2794287030638061E-2</v>
      </c>
      <c r="G69" s="134"/>
    </row>
    <row r="70" spans="2:7">
      <c r="B70" s="133" t="s">
        <v>73</v>
      </c>
      <c r="C70" s="42">
        <v>24718</v>
      </c>
      <c r="D70" s="42">
        <v>21499</v>
      </c>
      <c r="E70" s="42">
        <v>0</v>
      </c>
      <c r="F70" s="134">
        <f t="shared" si="3"/>
        <v>-0.13022898292742136</v>
      </c>
      <c r="G70" s="134"/>
    </row>
    <row r="71" spans="2:7">
      <c r="B71" s="133" t="s">
        <v>72</v>
      </c>
      <c r="C71" s="42">
        <v>18875</v>
      </c>
      <c r="D71" s="42">
        <v>18167</v>
      </c>
      <c r="E71" s="42">
        <v>0</v>
      </c>
      <c r="F71" s="134">
        <f t="shared" si="3"/>
        <v>-3.750993377483447E-2</v>
      </c>
      <c r="G71" s="134"/>
    </row>
    <row r="72" spans="2:7">
      <c r="B72" s="135" t="s">
        <v>122</v>
      </c>
      <c r="C72" s="61">
        <f>SUM(C60:C71)</f>
        <v>269276</v>
      </c>
      <c r="D72" s="61">
        <f>SUM(D60:D71)</f>
        <v>219052</v>
      </c>
      <c r="E72" s="61">
        <f>SUM(E60:E71)</f>
        <v>149622</v>
      </c>
      <c r="F72" s="136">
        <f t="shared" si="3"/>
        <v>-0.18651495120248374</v>
      </c>
      <c r="G72" s="136"/>
    </row>
    <row r="73" spans="2:7" ht="22.5" customHeight="1">
      <c r="B73" s="547" t="s">
        <v>157</v>
      </c>
      <c r="C73" s="548"/>
      <c r="D73" s="548"/>
      <c r="E73" s="548"/>
      <c r="F73" s="548"/>
      <c r="G73" s="549"/>
    </row>
    <row r="74" spans="2:7" ht="9" customHeight="1"/>
    <row r="75" spans="2:7" ht="9.75" customHeight="1"/>
    <row r="76" spans="2:7" ht="46.5" customHeight="1">
      <c r="B76" s="550" t="s">
        <v>161</v>
      </c>
      <c r="C76" s="551"/>
      <c r="D76" s="551"/>
      <c r="E76" s="551"/>
      <c r="F76" s="551"/>
      <c r="G76" s="552"/>
    </row>
    <row r="77" spans="2:7">
      <c r="B77" s="62"/>
      <c r="C77" s="62">
        <v>2008</v>
      </c>
      <c r="D77" s="62">
        <v>2009</v>
      </c>
      <c r="E77" s="62">
        <v>2010</v>
      </c>
      <c r="F77" s="62" t="s">
        <v>155</v>
      </c>
      <c r="G77" s="62" t="s">
        <v>156</v>
      </c>
    </row>
    <row r="78" spans="2:7">
      <c r="B78" s="131" t="s">
        <v>83</v>
      </c>
      <c r="C78" s="58">
        <v>6238</v>
      </c>
      <c r="D78" s="58">
        <v>6032</v>
      </c>
      <c r="E78" s="58">
        <v>4660</v>
      </c>
      <c r="F78" s="132">
        <f>D78/C78-1</f>
        <v>-3.3023404937480016E-2</v>
      </c>
      <c r="G78" s="132">
        <f>E78/D78-1</f>
        <v>-0.22745358090185674</v>
      </c>
    </row>
    <row r="79" spans="2:7">
      <c r="B79" s="133" t="s">
        <v>82</v>
      </c>
      <c r="C79" s="42">
        <v>6746</v>
      </c>
      <c r="D79" s="42">
        <v>6212</v>
      </c>
      <c r="E79" s="42">
        <v>4613</v>
      </c>
      <c r="F79" s="134">
        <f t="shared" ref="F79:G90" si="4">D79/C79-1</f>
        <v>-7.915801956715085E-2</v>
      </c>
      <c r="G79" s="134">
        <f t="shared" si="4"/>
        <v>-0.25740502253702513</v>
      </c>
    </row>
    <row r="80" spans="2:7">
      <c r="B80" s="133" t="s">
        <v>81</v>
      </c>
      <c r="C80" s="42">
        <v>8195</v>
      </c>
      <c r="D80" s="42">
        <v>6400</v>
      </c>
      <c r="E80" s="42">
        <v>4525</v>
      </c>
      <c r="F80" s="134">
        <f t="shared" si="4"/>
        <v>-0.21903599755948744</v>
      </c>
      <c r="G80" s="134">
        <f t="shared" si="4"/>
        <v>-0.29296875</v>
      </c>
    </row>
    <row r="81" spans="2:7">
      <c r="B81" s="133" t="s">
        <v>80</v>
      </c>
      <c r="C81" s="42">
        <v>2711</v>
      </c>
      <c r="D81" s="42">
        <v>2309</v>
      </c>
      <c r="E81" s="42">
        <v>2032</v>
      </c>
      <c r="F81" s="134">
        <f t="shared" si="4"/>
        <v>-0.14828476576908889</v>
      </c>
      <c r="G81" s="134">
        <f t="shared" si="4"/>
        <v>-0.11996535296665223</v>
      </c>
    </row>
    <row r="82" spans="2:7">
      <c r="B82" s="133" t="s">
        <v>79</v>
      </c>
      <c r="C82" s="42">
        <v>754</v>
      </c>
      <c r="D82" s="42">
        <v>841</v>
      </c>
      <c r="E82" s="42">
        <v>553</v>
      </c>
      <c r="F82" s="134">
        <f t="shared" si="4"/>
        <v>0.11538461538461542</v>
      </c>
      <c r="G82" s="134">
        <f t="shared" si="4"/>
        <v>-0.34244946492271111</v>
      </c>
    </row>
    <row r="83" spans="2:7">
      <c r="B83" s="133" t="s">
        <v>78</v>
      </c>
      <c r="C83" s="42">
        <v>927</v>
      </c>
      <c r="D83" s="42">
        <v>988</v>
      </c>
      <c r="E83" s="42">
        <v>700</v>
      </c>
      <c r="F83" s="134">
        <f t="shared" si="4"/>
        <v>6.580366774541524E-2</v>
      </c>
      <c r="G83" s="134">
        <f t="shared" si="4"/>
        <v>-0.291497975708502</v>
      </c>
    </row>
    <row r="84" spans="2:7">
      <c r="B84" s="133" t="s">
        <v>77</v>
      </c>
      <c r="C84" s="42">
        <v>1384</v>
      </c>
      <c r="D84" s="42">
        <v>915</v>
      </c>
      <c r="E84" s="42">
        <v>720</v>
      </c>
      <c r="F84" s="134">
        <f t="shared" si="4"/>
        <v>-0.33887283236994215</v>
      </c>
      <c r="G84" s="134">
        <f t="shared" si="4"/>
        <v>-0.21311475409836067</v>
      </c>
    </row>
    <row r="85" spans="2:7">
      <c r="B85" s="133" t="s">
        <v>76</v>
      </c>
      <c r="C85" s="42">
        <v>987</v>
      </c>
      <c r="D85" s="42">
        <v>680</v>
      </c>
      <c r="E85" s="42">
        <v>532</v>
      </c>
      <c r="F85" s="134">
        <f t="shared" si="4"/>
        <v>-0.31104356636271535</v>
      </c>
      <c r="G85" s="134">
        <f t="shared" si="4"/>
        <v>-0.21764705882352942</v>
      </c>
    </row>
    <row r="86" spans="2:7">
      <c r="B86" s="133" t="s">
        <v>75</v>
      </c>
      <c r="C86" s="42">
        <v>1112</v>
      </c>
      <c r="D86" s="42">
        <v>1033</v>
      </c>
      <c r="E86" s="42">
        <v>0</v>
      </c>
      <c r="F86" s="134">
        <f t="shared" si="4"/>
        <v>-7.1043165467625902E-2</v>
      </c>
      <c r="G86" s="134"/>
    </row>
    <row r="87" spans="2:7">
      <c r="B87" s="133" t="s">
        <v>74</v>
      </c>
      <c r="C87" s="42">
        <v>3414</v>
      </c>
      <c r="D87" s="42">
        <v>2250</v>
      </c>
      <c r="E87" s="42">
        <v>0</v>
      </c>
      <c r="F87" s="134">
        <f t="shared" si="4"/>
        <v>-0.34094903339191562</v>
      </c>
      <c r="G87" s="134"/>
    </row>
    <row r="88" spans="2:7">
      <c r="B88" s="133" t="s">
        <v>73</v>
      </c>
      <c r="C88" s="42">
        <v>6719</v>
      </c>
      <c r="D88" s="42">
        <v>3635</v>
      </c>
      <c r="E88" s="42">
        <v>0</v>
      </c>
      <c r="F88" s="134">
        <f t="shared" si="4"/>
        <v>-0.45899687453490101</v>
      </c>
      <c r="G88" s="134"/>
    </row>
    <row r="89" spans="2:7">
      <c r="B89" s="133" t="s">
        <v>72</v>
      </c>
      <c r="C89" s="42">
        <v>5183</v>
      </c>
      <c r="D89" s="42">
        <v>3202</v>
      </c>
      <c r="E89" s="42">
        <v>0</v>
      </c>
      <c r="F89" s="134">
        <f t="shared" si="4"/>
        <v>-0.38221107466718118</v>
      </c>
      <c r="G89" s="134"/>
    </row>
    <row r="90" spans="2:7">
      <c r="B90" s="135" t="s">
        <v>122</v>
      </c>
      <c r="C90" s="61">
        <f>SUM(C78:C89)</f>
        <v>44370</v>
      </c>
      <c r="D90" s="61">
        <f>SUM(D78:D89)</f>
        <v>34497</v>
      </c>
      <c r="E90" s="61">
        <f>SUM(E78:E89)</f>
        <v>18335</v>
      </c>
      <c r="F90" s="136">
        <f t="shared" si="4"/>
        <v>-0.22251521298174437</v>
      </c>
      <c r="G90" s="136"/>
    </row>
    <row r="91" spans="2:7" ht="24.75" customHeight="1">
      <c r="B91" s="547" t="s">
        <v>157</v>
      </c>
      <c r="C91" s="548"/>
      <c r="D91" s="548"/>
      <c r="E91" s="548"/>
      <c r="F91" s="548"/>
      <c r="G91" s="549"/>
    </row>
    <row r="92" spans="2:7" ht="6" customHeight="1"/>
    <row r="93" spans="2:7" ht="7.5" customHeight="1"/>
    <row r="94" spans="2:7" ht="45" customHeight="1">
      <c r="B94" s="550" t="s">
        <v>162</v>
      </c>
      <c r="C94" s="551"/>
      <c r="D94" s="551"/>
      <c r="E94" s="551"/>
      <c r="F94" s="551"/>
      <c r="G94" s="552"/>
    </row>
    <row r="95" spans="2:7">
      <c r="B95" s="62"/>
      <c r="C95" s="62">
        <v>2008</v>
      </c>
      <c r="D95" s="62">
        <v>2009</v>
      </c>
      <c r="E95" s="62">
        <v>2010</v>
      </c>
      <c r="F95" s="62" t="s">
        <v>155</v>
      </c>
      <c r="G95" s="62" t="s">
        <v>156</v>
      </c>
    </row>
    <row r="96" spans="2:7">
      <c r="B96" s="131" t="s">
        <v>83</v>
      </c>
      <c r="C96" s="58">
        <v>3257</v>
      </c>
      <c r="D96" s="58">
        <v>3203</v>
      </c>
      <c r="E96" s="58">
        <v>3556</v>
      </c>
      <c r="F96" s="132">
        <f>D96/C96-1</f>
        <v>-1.6579674547129275E-2</v>
      </c>
      <c r="G96" s="132">
        <f>E96/D96-1</f>
        <v>0.1102091788947861</v>
      </c>
    </row>
    <row r="97" spans="2:7">
      <c r="B97" s="133" t="s">
        <v>82</v>
      </c>
      <c r="C97" s="42">
        <v>3800</v>
      </c>
      <c r="D97" s="42">
        <v>3313</v>
      </c>
      <c r="E97" s="42">
        <v>3260</v>
      </c>
      <c r="F97" s="134">
        <f t="shared" ref="F97:G108" si="5">D97/C97-1</f>
        <v>-0.12815789473684214</v>
      </c>
      <c r="G97" s="134">
        <f t="shared" si="5"/>
        <v>-1.599758527014794E-2</v>
      </c>
    </row>
    <row r="98" spans="2:7">
      <c r="B98" s="133" t="s">
        <v>81</v>
      </c>
      <c r="C98" s="42">
        <v>3847</v>
      </c>
      <c r="D98" s="42">
        <v>3631</v>
      </c>
      <c r="E98" s="42">
        <v>3844</v>
      </c>
      <c r="F98" s="134">
        <f t="shared" si="5"/>
        <v>-5.6147647517546195E-2</v>
      </c>
      <c r="G98" s="134">
        <f t="shared" si="5"/>
        <v>5.8661525750481891E-2</v>
      </c>
    </row>
    <row r="99" spans="2:7">
      <c r="B99" s="133" t="s">
        <v>80</v>
      </c>
      <c r="C99" s="42">
        <v>1094</v>
      </c>
      <c r="D99" s="42">
        <v>1586</v>
      </c>
      <c r="E99" s="42">
        <v>1328</v>
      </c>
      <c r="F99" s="134">
        <f t="shared" si="5"/>
        <v>0.44972577696526517</v>
      </c>
      <c r="G99" s="134">
        <f t="shared" si="5"/>
        <v>-0.16267339218158894</v>
      </c>
    </row>
    <row r="100" spans="2:7">
      <c r="B100" s="133" t="s">
        <v>79</v>
      </c>
      <c r="C100" s="42">
        <v>252</v>
      </c>
      <c r="D100" s="42">
        <v>158</v>
      </c>
      <c r="E100" s="42">
        <v>66</v>
      </c>
      <c r="F100" s="134">
        <f t="shared" si="5"/>
        <v>-0.37301587301587302</v>
      </c>
      <c r="G100" s="134">
        <f t="shared" si="5"/>
        <v>-0.58227848101265822</v>
      </c>
    </row>
    <row r="101" spans="2:7">
      <c r="B101" s="133" t="s">
        <v>78</v>
      </c>
      <c r="C101" s="42">
        <v>24</v>
      </c>
      <c r="D101" s="42">
        <v>57</v>
      </c>
      <c r="E101" s="42">
        <v>103</v>
      </c>
      <c r="F101" s="134">
        <f t="shared" si="5"/>
        <v>1.375</v>
      </c>
      <c r="G101" s="134">
        <f t="shared" si="5"/>
        <v>0.80701754385964919</v>
      </c>
    </row>
    <row r="102" spans="2:7">
      <c r="B102" s="133" t="s">
        <v>77</v>
      </c>
      <c r="C102" s="42">
        <v>38</v>
      </c>
      <c r="D102" s="42">
        <v>202</v>
      </c>
      <c r="E102" s="42">
        <v>121</v>
      </c>
      <c r="F102" s="134">
        <f t="shared" si="5"/>
        <v>4.3157894736842106</v>
      </c>
      <c r="G102" s="134">
        <f t="shared" si="5"/>
        <v>-0.40099009900990101</v>
      </c>
    </row>
    <row r="103" spans="2:7">
      <c r="B103" s="133" t="s">
        <v>76</v>
      </c>
      <c r="C103" s="42">
        <v>38</v>
      </c>
      <c r="D103" s="42">
        <v>26</v>
      </c>
      <c r="E103" s="42">
        <v>247</v>
      </c>
      <c r="F103" s="134">
        <f t="shared" si="5"/>
        <v>-0.31578947368421051</v>
      </c>
      <c r="G103" s="134">
        <f t="shared" si="5"/>
        <v>8.5</v>
      </c>
    </row>
    <row r="104" spans="2:7">
      <c r="B104" s="133" t="s">
        <v>75</v>
      </c>
      <c r="C104" s="42">
        <v>29</v>
      </c>
      <c r="D104" s="42">
        <v>157</v>
      </c>
      <c r="E104" s="42">
        <v>0</v>
      </c>
      <c r="F104" s="134">
        <f t="shared" si="5"/>
        <v>4.4137931034482758</v>
      </c>
      <c r="G104" s="134"/>
    </row>
    <row r="105" spans="2:7">
      <c r="B105" s="133" t="s">
        <v>74</v>
      </c>
      <c r="C105" s="42">
        <v>2052</v>
      </c>
      <c r="D105" s="42">
        <v>2442</v>
      </c>
      <c r="E105" s="42">
        <v>0</v>
      </c>
      <c r="F105" s="134">
        <f t="shared" si="5"/>
        <v>0.19005847953216382</v>
      </c>
      <c r="G105" s="134"/>
    </row>
    <row r="106" spans="2:7">
      <c r="B106" s="133" t="s">
        <v>73</v>
      </c>
      <c r="C106" s="42">
        <v>2582</v>
      </c>
      <c r="D106" s="42">
        <v>4145</v>
      </c>
      <c r="E106" s="42">
        <v>0</v>
      </c>
      <c r="F106" s="134">
        <f t="shared" si="5"/>
        <v>0.60534469403563129</v>
      </c>
      <c r="G106" s="134"/>
    </row>
    <row r="107" spans="2:7">
      <c r="B107" s="133" t="s">
        <v>72</v>
      </c>
      <c r="C107" s="42">
        <v>3537</v>
      </c>
      <c r="D107" s="42">
        <v>3519</v>
      </c>
      <c r="E107" s="42">
        <v>0</v>
      </c>
      <c r="F107" s="134">
        <f t="shared" si="5"/>
        <v>-5.0890585241730735E-3</v>
      </c>
      <c r="G107" s="134"/>
    </row>
    <row r="108" spans="2:7">
      <c r="B108" s="135" t="s">
        <v>122</v>
      </c>
      <c r="C108" s="61">
        <f>SUM(C96:C107)</f>
        <v>20550</v>
      </c>
      <c r="D108" s="61">
        <f>SUM(D96:D107)</f>
        <v>22439</v>
      </c>
      <c r="E108" s="61">
        <f>SUM(E96:E107)</f>
        <v>12525</v>
      </c>
      <c r="F108" s="136">
        <f t="shared" si="5"/>
        <v>9.1922141119221479E-2</v>
      </c>
      <c r="G108" s="136"/>
    </row>
    <row r="109" spans="2:7" ht="22.5" customHeight="1">
      <c r="B109" s="547" t="s">
        <v>157</v>
      </c>
      <c r="C109" s="548"/>
      <c r="D109" s="548"/>
      <c r="E109" s="548"/>
      <c r="F109" s="548"/>
      <c r="G109" s="549"/>
    </row>
    <row r="110" spans="2:7" ht="7.5" customHeight="1"/>
    <row r="111" spans="2:7" ht="9" customHeight="1"/>
    <row r="112" spans="2:7" ht="44.25" customHeight="1">
      <c r="B112" s="550" t="s">
        <v>163</v>
      </c>
      <c r="C112" s="551"/>
      <c r="D112" s="551"/>
      <c r="E112" s="551"/>
      <c r="F112" s="551"/>
      <c r="G112" s="552"/>
    </row>
    <row r="113" spans="2:7">
      <c r="B113" s="62"/>
      <c r="C113" s="62">
        <v>2008</v>
      </c>
      <c r="D113" s="62">
        <v>2009</v>
      </c>
      <c r="E113" s="62">
        <v>2010</v>
      </c>
      <c r="F113" s="62" t="s">
        <v>155</v>
      </c>
      <c r="G113" s="62" t="s">
        <v>156</v>
      </c>
    </row>
    <row r="114" spans="2:7">
      <c r="B114" s="131" t="s">
        <v>83</v>
      </c>
      <c r="C114" s="58">
        <v>3278</v>
      </c>
      <c r="D114" s="58">
        <v>3080</v>
      </c>
      <c r="E114" s="58">
        <v>3035</v>
      </c>
      <c r="F114" s="132">
        <f>D114/C114-1</f>
        <v>-6.0402684563758413E-2</v>
      </c>
      <c r="G114" s="132">
        <f>E114/D114-1</f>
        <v>-1.4610389610389629E-2</v>
      </c>
    </row>
    <row r="115" spans="2:7">
      <c r="B115" s="133" t="s">
        <v>82</v>
      </c>
      <c r="C115" s="42">
        <v>3620</v>
      </c>
      <c r="D115" s="42">
        <v>3805</v>
      </c>
      <c r="E115" s="42">
        <v>2921</v>
      </c>
      <c r="F115" s="134">
        <f t="shared" ref="F115:G126" si="6">D115/C115-1</f>
        <v>5.1104972375690672E-2</v>
      </c>
      <c r="G115" s="134">
        <f t="shared" si="6"/>
        <v>-0.23232588699080159</v>
      </c>
    </row>
    <row r="116" spans="2:7">
      <c r="B116" s="133" t="s">
        <v>81</v>
      </c>
      <c r="C116" s="42">
        <v>4209</v>
      </c>
      <c r="D116" s="42">
        <v>4192</v>
      </c>
      <c r="E116" s="42">
        <v>2920</v>
      </c>
      <c r="F116" s="134">
        <f t="shared" si="6"/>
        <v>-4.0389641244951147E-3</v>
      </c>
      <c r="G116" s="134">
        <f t="shared" si="6"/>
        <v>-0.30343511450381677</v>
      </c>
    </row>
    <row r="117" spans="2:7">
      <c r="B117" s="133" t="s">
        <v>80</v>
      </c>
      <c r="C117" s="42">
        <v>1000</v>
      </c>
      <c r="D117" s="42">
        <v>1386</v>
      </c>
      <c r="E117" s="42">
        <v>796</v>
      </c>
      <c r="F117" s="134">
        <f t="shared" si="6"/>
        <v>0.3859999999999999</v>
      </c>
      <c r="G117" s="134">
        <f t="shared" si="6"/>
        <v>-0.42568542568542567</v>
      </c>
    </row>
    <row r="118" spans="2:7">
      <c r="B118" s="133" t="s">
        <v>79</v>
      </c>
      <c r="C118" s="42">
        <v>355</v>
      </c>
      <c r="D118" s="42">
        <v>65</v>
      </c>
      <c r="E118" s="42">
        <v>550</v>
      </c>
      <c r="F118" s="134">
        <f t="shared" si="6"/>
        <v>-0.81690140845070425</v>
      </c>
      <c r="G118" s="134">
        <f t="shared" si="6"/>
        <v>7.4615384615384617</v>
      </c>
    </row>
    <row r="119" spans="2:7">
      <c r="B119" s="133" t="s">
        <v>78</v>
      </c>
      <c r="C119" s="42">
        <v>362</v>
      </c>
      <c r="D119" s="42">
        <v>409</v>
      </c>
      <c r="E119" s="42">
        <v>692</v>
      </c>
      <c r="F119" s="134">
        <f t="shared" si="6"/>
        <v>0.12983425414364635</v>
      </c>
      <c r="G119" s="134">
        <f t="shared" si="6"/>
        <v>0.69193154034229831</v>
      </c>
    </row>
    <row r="120" spans="2:7">
      <c r="B120" s="133" t="s">
        <v>77</v>
      </c>
      <c r="C120" s="42">
        <v>608</v>
      </c>
      <c r="D120" s="42">
        <v>736</v>
      </c>
      <c r="E120" s="42">
        <v>960</v>
      </c>
      <c r="F120" s="134">
        <f t="shared" si="6"/>
        <v>0.21052631578947367</v>
      </c>
      <c r="G120" s="134">
        <f t="shared" si="6"/>
        <v>0.30434782608695654</v>
      </c>
    </row>
    <row r="121" spans="2:7">
      <c r="B121" s="133" t="s">
        <v>76</v>
      </c>
      <c r="C121" s="42">
        <v>327</v>
      </c>
      <c r="D121" s="42">
        <v>187</v>
      </c>
      <c r="E121" s="42">
        <v>760</v>
      </c>
      <c r="F121" s="134">
        <f t="shared" si="6"/>
        <v>-0.4281345565749235</v>
      </c>
      <c r="G121" s="134">
        <f t="shared" si="6"/>
        <v>3.0641711229946527</v>
      </c>
    </row>
    <row r="122" spans="2:7">
      <c r="B122" s="133" t="s">
        <v>75</v>
      </c>
      <c r="C122" s="42">
        <v>667</v>
      </c>
      <c r="D122" s="42">
        <v>500</v>
      </c>
      <c r="E122" s="42">
        <v>0</v>
      </c>
      <c r="F122" s="134">
        <f t="shared" si="6"/>
        <v>-0.2503748125937032</v>
      </c>
      <c r="G122" s="134"/>
    </row>
    <row r="123" spans="2:7">
      <c r="B123" s="133" t="s">
        <v>74</v>
      </c>
      <c r="C123" s="42">
        <v>2685</v>
      </c>
      <c r="D123" s="42">
        <v>1605</v>
      </c>
      <c r="E123" s="42">
        <v>0</v>
      </c>
      <c r="F123" s="134">
        <f t="shared" si="6"/>
        <v>-0.4022346368715084</v>
      </c>
      <c r="G123" s="134"/>
    </row>
    <row r="124" spans="2:7">
      <c r="B124" s="133" t="s">
        <v>73</v>
      </c>
      <c r="C124" s="42">
        <v>4905</v>
      </c>
      <c r="D124" s="42">
        <v>4044</v>
      </c>
      <c r="E124" s="42">
        <v>0</v>
      </c>
      <c r="F124" s="134">
        <f t="shared" si="6"/>
        <v>-0.17553516819571868</v>
      </c>
      <c r="G124" s="134"/>
    </row>
    <row r="125" spans="2:7">
      <c r="B125" s="133" t="s">
        <v>72</v>
      </c>
      <c r="C125" s="42">
        <v>2871</v>
      </c>
      <c r="D125" s="42">
        <v>2556</v>
      </c>
      <c r="E125" s="42">
        <v>0</v>
      </c>
      <c r="F125" s="134">
        <f t="shared" si="6"/>
        <v>-0.10971786833855801</v>
      </c>
      <c r="G125" s="134"/>
    </row>
    <row r="126" spans="2:7">
      <c r="B126" s="135" t="s">
        <v>122</v>
      </c>
      <c r="C126" s="61">
        <f>SUM(C114:C125)</f>
        <v>24887</v>
      </c>
      <c r="D126" s="61">
        <f>SUM(D114:D125)</f>
        <v>22565</v>
      </c>
      <c r="E126" s="61">
        <f>SUM(E114:E125)</f>
        <v>12634</v>
      </c>
      <c r="F126" s="136">
        <f t="shared" si="6"/>
        <v>-9.3301723791537783E-2</v>
      </c>
      <c r="G126" s="136"/>
    </row>
    <row r="127" spans="2:7" ht="22.5" customHeight="1">
      <c r="B127" s="547" t="s">
        <v>157</v>
      </c>
      <c r="C127" s="548"/>
      <c r="D127" s="548"/>
      <c r="E127" s="548"/>
      <c r="F127" s="548"/>
      <c r="G127" s="549"/>
    </row>
    <row r="128" spans="2:7" ht="7.5" customHeight="1"/>
    <row r="129" spans="2:7" ht="7.5" customHeight="1"/>
    <row r="130" spans="2:7" ht="45" customHeight="1">
      <c r="B130" s="550" t="s">
        <v>164</v>
      </c>
      <c r="C130" s="551"/>
      <c r="D130" s="551"/>
      <c r="E130" s="551"/>
      <c r="F130" s="551"/>
      <c r="G130" s="552"/>
    </row>
    <row r="131" spans="2:7">
      <c r="B131" s="62"/>
      <c r="C131" s="62">
        <v>2008</v>
      </c>
      <c r="D131" s="62">
        <v>2009</v>
      </c>
      <c r="E131" s="62">
        <v>2010</v>
      </c>
      <c r="F131" s="62" t="s">
        <v>155</v>
      </c>
      <c r="G131" s="62" t="s">
        <v>156</v>
      </c>
    </row>
    <row r="132" spans="2:7">
      <c r="B132" s="131" t="s">
        <v>83</v>
      </c>
      <c r="C132" s="58">
        <v>5160</v>
      </c>
      <c r="D132" s="58">
        <v>6139</v>
      </c>
      <c r="E132" s="58">
        <v>6000</v>
      </c>
      <c r="F132" s="132">
        <f>D132/C132-1</f>
        <v>0.18972868217054262</v>
      </c>
      <c r="G132" s="132">
        <f>E132/D132-1</f>
        <v>-2.2642124124450214E-2</v>
      </c>
    </row>
    <row r="133" spans="2:7">
      <c r="B133" s="133" t="s">
        <v>82</v>
      </c>
      <c r="C133" s="42">
        <v>4903</v>
      </c>
      <c r="D133" s="42">
        <v>5776</v>
      </c>
      <c r="E133" s="42">
        <v>4567</v>
      </c>
      <c r="F133" s="134">
        <f t="shared" ref="F133:G144" si="7">D133/C133-1</f>
        <v>0.17805425249847029</v>
      </c>
      <c r="G133" s="134">
        <f t="shared" si="7"/>
        <v>-0.20931440443213301</v>
      </c>
    </row>
    <row r="134" spans="2:7">
      <c r="B134" s="133" t="s">
        <v>81</v>
      </c>
      <c r="C134" s="42">
        <v>6459</v>
      </c>
      <c r="D134" s="42">
        <v>6455</v>
      </c>
      <c r="E134" s="42">
        <v>5005</v>
      </c>
      <c r="F134" s="134">
        <f t="shared" si="7"/>
        <v>-6.1929091190582319E-4</v>
      </c>
      <c r="G134" s="134">
        <f t="shared" si="7"/>
        <v>-0.22463206816421377</v>
      </c>
    </row>
    <row r="135" spans="2:7">
      <c r="B135" s="133" t="s">
        <v>80</v>
      </c>
      <c r="C135" s="42">
        <v>2575</v>
      </c>
      <c r="D135" s="42">
        <v>3337</v>
      </c>
      <c r="E135" s="42">
        <v>2920</v>
      </c>
      <c r="F135" s="134">
        <f t="shared" si="7"/>
        <v>0.29592233009708746</v>
      </c>
      <c r="G135" s="134">
        <f t="shared" si="7"/>
        <v>-0.12496254120467487</v>
      </c>
    </row>
    <row r="136" spans="2:7">
      <c r="B136" s="133" t="s">
        <v>79</v>
      </c>
      <c r="C136" s="42">
        <v>276</v>
      </c>
      <c r="D136" s="42">
        <v>805</v>
      </c>
      <c r="E136" s="42">
        <v>760</v>
      </c>
      <c r="F136" s="134">
        <f t="shared" si="7"/>
        <v>1.9166666666666665</v>
      </c>
      <c r="G136" s="134">
        <f t="shared" si="7"/>
        <v>-5.5900621118012417E-2</v>
      </c>
    </row>
    <row r="137" spans="2:7">
      <c r="B137" s="133" t="s">
        <v>78</v>
      </c>
      <c r="C137" s="42">
        <v>416</v>
      </c>
      <c r="D137" s="42">
        <v>1046</v>
      </c>
      <c r="E137" s="42">
        <v>1113</v>
      </c>
      <c r="F137" s="134">
        <f t="shared" si="7"/>
        <v>1.5144230769230771</v>
      </c>
      <c r="G137" s="134">
        <f t="shared" si="7"/>
        <v>6.4053537284894935E-2</v>
      </c>
    </row>
    <row r="138" spans="2:7">
      <c r="B138" s="133" t="s">
        <v>77</v>
      </c>
      <c r="C138" s="42">
        <v>504</v>
      </c>
      <c r="D138" s="42">
        <v>1241</v>
      </c>
      <c r="E138" s="42">
        <v>1259</v>
      </c>
      <c r="F138" s="134">
        <f t="shared" si="7"/>
        <v>1.4623015873015874</v>
      </c>
      <c r="G138" s="134">
        <f t="shared" si="7"/>
        <v>1.4504431909750259E-2</v>
      </c>
    </row>
    <row r="139" spans="2:7">
      <c r="B139" s="133" t="s">
        <v>76</v>
      </c>
      <c r="C139" s="42">
        <v>378</v>
      </c>
      <c r="D139" s="42">
        <v>418</v>
      </c>
      <c r="E139" s="42">
        <v>1102</v>
      </c>
      <c r="F139" s="134">
        <f t="shared" si="7"/>
        <v>0.10582010582010581</v>
      </c>
      <c r="G139" s="134">
        <f t="shared" si="7"/>
        <v>1.6363636363636362</v>
      </c>
    </row>
    <row r="140" spans="2:7">
      <c r="B140" s="133" t="s">
        <v>75</v>
      </c>
      <c r="C140" s="42">
        <v>657</v>
      </c>
      <c r="D140" s="42">
        <v>1514</v>
      </c>
      <c r="E140" s="42">
        <v>0</v>
      </c>
      <c r="F140" s="134">
        <f t="shared" si="7"/>
        <v>1.30441400304414</v>
      </c>
      <c r="G140" s="134"/>
    </row>
    <row r="141" spans="2:7">
      <c r="B141" s="133" t="s">
        <v>74</v>
      </c>
      <c r="C141" s="42">
        <v>3707</v>
      </c>
      <c r="D141" s="42">
        <v>4521</v>
      </c>
      <c r="E141" s="42">
        <v>0</v>
      </c>
      <c r="F141" s="134">
        <f t="shared" si="7"/>
        <v>0.21958456973293772</v>
      </c>
      <c r="G141" s="134"/>
    </row>
    <row r="142" spans="2:7">
      <c r="B142" s="133" t="s">
        <v>73</v>
      </c>
      <c r="C142" s="42">
        <v>6325</v>
      </c>
      <c r="D142" s="42">
        <v>5413</v>
      </c>
      <c r="E142" s="42">
        <v>0</v>
      </c>
      <c r="F142" s="134">
        <f t="shared" si="7"/>
        <v>-0.14418972332015811</v>
      </c>
      <c r="G142" s="134"/>
    </row>
    <row r="143" spans="2:7">
      <c r="B143" s="133" t="s">
        <v>72</v>
      </c>
      <c r="C143" s="42">
        <v>5358</v>
      </c>
      <c r="D143" s="42">
        <v>5340</v>
      </c>
      <c r="E143" s="42">
        <v>0</v>
      </c>
      <c r="F143" s="134">
        <f t="shared" si="7"/>
        <v>-3.3594624860022737E-3</v>
      </c>
      <c r="G143" s="134"/>
    </row>
    <row r="144" spans="2:7">
      <c r="B144" s="135" t="s">
        <v>122</v>
      </c>
      <c r="C144" s="61">
        <f>SUM(C132:C143)</f>
        <v>36718</v>
      </c>
      <c r="D144" s="61">
        <f>SUM(D132:D143)</f>
        <v>42005</v>
      </c>
      <c r="E144" s="61">
        <f>SUM(E132:E143)</f>
        <v>22726</v>
      </c>
      <c r="F144" s="136">
        <f t="shared" si="7"/>
        <v>0.14398932403725695</v>
      </c>
      <c r="G144" s="136"/>
    </row>
    <row r="145" spans="2:7" ht="22.5" customHeight="1">
      <c r="B145" s="547" t="s">
        <v>157</v>
      </c>
      <c r="C145" s="548"/>
      <c r="D145" s="548"/>
      <c r="E145" s="548"/>
      <c r="F145" s="548"/>
      <c r="G145" s="549"/>
    </row>
    <row r="146" spans="2:7" ht="8.25" customHeight="1"/>
    <row r="147" spans="2:7" ht="9.75" customHeight="1"/>
    <row r="148" spans="2:7" ht="45.75" customHeight="1">
      <c r="B148" s="550" t="s">
        <v>165</v>
      </c>
      <c r="C148" s="551"/>
      <c r="D148" s="551"/>
      <c r="E148" s="551"/>
      <c r="F148" s="551"/>
      <c r="G148" s="552"/>
    </row>
    <row r="149" spans="2:7">
      <c r="B149" s="62"/>
      <c r="C149" s="62">
        <v>2008</v>
      </c>
      <c r="D149" s="62">
        <v>2009</v>
      </c>
      <c r="E149" s="62">
        <v>2010</v>
      </c>
      <c r="F149" s="62" t="s">
        <v>155</v>
      </c>
      <c r="G149" s="62" t="s">
        <v>156</v>
      </c>
    </row>
    <row r="150" spans="2:7">
      <c r="B150" s="131" t="s">
        <v>83</v>
      </c>
      <c r="C150" s="58">
        <v>4141</v>
      </c>
      <c r="D150" s="58">
        <v>3641</v>
      </c>
      <c r="E150" s="58">
        <v>3761</v>
      </c>
      <c r="F150" s="132">
        <f>D150/C150-1</f>
        <v>-0.12074378169524269</v>
      </c>
      <c r="G150" s="132">
        <f>E150/D150-1</f>
        <v>3.2957978577313973E-2</v>
      </c>
    </row>
    <row r="151" spans="2:7">
      <c r="B151" s="133" t="s">
        <v>82</v>
      </c>
      <c r="C151" s="42">
        <v>5584</v>
      </c>
      <c r="D151" s="42">
        <v>4571</v>
      </c>
      <c r="E151" s="42">
        <v>4360</v>
      </c>
      <c r="F151" s="134">
        <f t="shared" ref="F151:G162" si="8">D151/C151-1</f>
        <v>-0.18141117478510027</v>
      </c>
      <c r="G151" s="134">
        <f t="shared" si="8"/>
        <v>-4.616057755414571E-2</v>
      </c>
    </row>
    <row r="152" spans="2:7">
      <c r="B152" s="133" t="s">
        <v>81</v>
      </c>
      <c r="C152" s="42">
        <v>4323</v>
      </c>
      <c r="D152" s="42">
        <v>3855</v>
      </c>
      <c r="E152" s="42">
        <v>3219</v>
      </c>
      <c r="F152" s="134">
        <f t="shared" si="8"/>
        <v>-0.10825815405968076</v>
      </c>
      <c r="G152" s="134">
        <f t="shared" si="8"/>
        <v>-0.16498054474708168</v>
      </c>
    </row>
    <row r="153" spans="2:7">
      <c r="B153" s="133" t="s">
        <v>80</v>
      </c>
      <c r="C153" s="42">
        <v>5181</v>
      </c>
      <c r="D153" s="42">
        <v>5416</v>
      </c>
      <c r="E153" s="42">
        <v>5152</v>
      </c>
      <c r="F153" s="134">
        <f t="shared" si="8"/>
        <v>4.5358038988612126E-2</v>
      </c>
      <c r="G153" s="134">
        <f t="shared" si="8"/>
        <v>-4.8744460856720795E-2</v>
      </c>
    </row>
    <row r="154" spans="2:7">
      <c r="B154" s="133" t="s">
        <v>79</v>
      </c>
      <c r="C154" s="42">
        <v>2857</v>
      </c>
      <c r="D154" s="42">
        <v>2479</v>
      </c>
      <c r="E154" s="42">
        <v>2337</v>
      </c>
      <c r="F154" s="134">
        <f t="shared" si="8"/>
        <v>-0.13230661533076649</v>
      </c>
      <c r="G154" s="134">
        <f t="shared" si="8"/>
        <v>-5.7281161758773735E-2</v>
      </c>
    </row>
    <row r="155" spans="2:7">
      <c r="B155" s="133" t="s">
        <v>78</v>
      </c>
      <c r="C155" s="42">
        <v>2330</v>
      </c>
      <c r="D155" s="42">
        <v>1838</v>
      </c>
      <c r="E155" s="42">
        <v>1911</v>
      </c>
      <c r="F155" s="134">
        <f t="shared" si="8"/>
        <v>-0.21115879828326178</v>
      </c>
      <c r="G155" s="134">
        <f t="shared" si="8"/>
        <v>3.9717083786724672E-2</v>
      </c>
    </row>
    <row r="156" spans="2:7">
      <c r="B156" s="133" t="s">
        <v>77</v>
      </c>
      <c r="C156" s="42">
        <v>3805</v>
      </c>
      <c r="D156" s="42">
        <v>2986</v>
      </c>
      <c r="E156" s="42">
        <v>3998</v>
      </c>
      <c r="F156" s="134">
        <f t="shared" si="8"/>
        <v>-0.21524310118265444</v>
      </c>
      <c r="G156" s="134">
        <f t="shared" si="8"/>
        <v>0.33891493636972547</v>
      </c>
    </row>
    <row r="157" spans="2:7">
      <c r="B157" s="133" t="s">
        <v>76</v>
      </c>
      <c r="C157" s="42">
        <v>6039</v>
      </c>
      <c r="D157" s="42">
        <v>4721</v>
      </c>
      <c r="E157" s="42">
        <v>3681</v>
      </c>
      <c r="F157" s="134">
        <f t="shared" si="8"/>
        <v>-0.21824805431362804</v>
      </c>
      <c r="G157" s="134">
        <f t="shared" si="8"/>
        <v>-0.22029231095106971</v>
      </c>
    </row>
    <row r="158" spans="2:7">
      <c r="B158" s="133" t="s">
        <v>75</v>
      </c>
      <c r="C158" s="42">
        <v>2442</v>
      </c>
      <c r="D158" s="42">
        <v>1922</v>
      </c>
      <c r="E158" s="42">
        <v>0</v>
      </c>
      <c r="F158" s="134">
        <f t="shared" si="8"/>
        <v>-0.21294021294021293</v>
      </c>
      <c r="G158" s="134"/>
    </row>
    <row r="159" spans="2:7">
      <c r="B159" s="133" t="s">
        <v>74</v>
      </c>
      <c r="C159" s="42">
        <v>3686</v>
      </c>
      <c r="D159" s="42">
        <v>3398</v>
      </c>
      <c r="E159" s="42">
        <v>0</v>
      </c>
      <c r="F159" s="134">
        <f t="shared" si="8"/>
        <v>-7.8133478024959291E-2</v>
      </c>
      <c r="G159" s="134"/>
    </row>
    <row r="160" spans="2:7">
      <c r="B160" s="133" t="s">
        <v>73</v>
      </c>
      <c r="C160" s="42">
        <v>2977</v>
      </c>
      <c r="D160" s="42">
        <v>2795</v>
      </c>
      <c r="E160" s="42">
        <v>0</v>
      </c>
      <c r="F160" s="134">
        <f t="shared" si="8"/>
        <v>-6.1135371179039333E-2</v>
      </c>
      <c r="G160" s="134"/>
    </row>
    <row r="161" spans="2:7">
      <c r="B161" s="133" t="s">
        <v>72</v>
      </c>
      <c r="C161" s="42">
        <v>2705</v>
      </c>
      <c r="D161" s="42">
        <v>2885</v>
      </c>
      <c r="E161" s="42">
        <v>0</v>
      </c>
      <c r="F161" s="134">
        <f t="shared" si="8"/>
        <v>6.6543438077633965E-2</v>
      </c>
      <c r="G161" s="134"/>
    </row>
    <row r="162" spans="2:7">
      <c r="B162" s="135" t="s">
        <v>122</v>
      </c>
      <c r="C162" s="61">
        <f>SUM(C150:C161)</f>
        <v>46070</v>
      </c>
      <c r="D162" s="61">
        <f>SUM(D150:D161)</f>
        <v>40507</v>
      </c>
      <c r="E162" s="61">
        <f>SUM(E150:E161)</f>
        <v>28419</v>
      </c>
      <c r="F162" s="136">
        <f t="shared" si="8"/>
        <v>-0.12075103103972218</v>
      </c>
      <c r="G162" s="136"/>
    </row>
    <row r="163" spans="2:7" ht="21.75" customHeight="1">
      <c r="B163" s="547" t="s">
        <v>157</v>
      </c>
      <c r="C163" s="548"/>
      <c r="D163" s="548"/>
      <c r="E163" s="548"/>
      <c r="F163" s="548"/>
      <c r="G163" s="549"/>
    </row>
    <row r="164" spans="2:7" ht="10.5" customHeight="1"/>
    <row r="165" spans="2:7" ht="7.5" customHeight="1"/>
    <row r="166" spans="2:7" ht="45" customHeight="1">
      <c r="B166" s="550" t="s">
        <v>166</v>
      </c>
      <c r="C166" s="551"/>
      <c r="D166" s="551"/>
      <c r="E166" s="551"/>
      <c r="F166" s="551"/>
      <c r="G166" s="552"/>
    </row>
    <row r="167" spans="2:7">
      <c r="B167" s="62"/>
      <c r="C167" s="62">
        <v>2008</v>
      </c>
      <c r="D167" s="62">
        <v>2009</v>
      </c>
      <c r="E167" s="62">
        <v>2010</v>
      </c>
      <c r="F167" s="62" t="s">
        <v>155</v>
      </c>
      <c r="G167" s="62" t="s">
        <v>156</v>
      </c>
    </row>
    <row r="168" spans="2:7">
      <c r="B168" s="131" t="s">
        <v>83</v>
      </c>
      <c r="C168" s="58">
        <v>5075</v>
      </c>
      <c r="D168" s="58">
        <v>4571</v>
      </c>
      <c r="E168" s="58">
        <v>4177</v>
      </c>
      <c r="F168" s="132">
        <f>D168/C168-1</f>
        <v>-9.9310344827586161E-2</v>
      </c>
      <c r="G168" s="132">
        <f>E168/D168-1</f>
        <v>-8.6195580835703334E-2</v>
      </c>
    </row>
    <row r="169" spans="2:7">
      <c r="B169" s="133" t="s">
        <v>82</v>
      </c>
      <c r="C169" s="42">
        <v>8233</v>
      </c>
      <c r="D169" s="42">
        <v>5803</v>
      </c>
      <c r="E169" s="42">
        <v>5435</v>
      </c>
      <c r="F169" s="134">
        <f t="shared" ref="F169:G180" si="9">D169/C169-1</f>
        <v>-0.29515364994534188</v>
      </c>
      <c r="G169" s="134">
        <f t="shared" si="9"/>
        <v>-6.3415474754437318E-2</v>
      </c>
    </row>
    <row r="170" spans="2:7">
      <c r="B170" s="133" t="s">
        <v>81</v>
      </c>
      <c r="C170" s="42">
        <v>6610</v>
      </c>
      <c r="D170" s="42">
        <v>4978</v>
      </c>
      <c r="E170" s="42">
        <v>4994</v>
      </c>
      <c r="F170" s="134">
        <f t="shared" si="9"/>
        <v>-0.24689863842662629</v>
      </c>
      <c r="G170" s="134">
        <f t="shared" si="9"/>
        <v>3.2141422257934149E-3</v>
      </c>
    </row>
    <row r="171" spans="2:7">
      <c r="B171" s="133" t="s">
        <v>80</v>
      </c>
      <c r="C171" s="42">
        <v>8249</v>
      </c>
      <c r="D171" s="42">
        <v>6271</v>
      </c>
      <c r="E171" s="42">
        <v>5201</v>
      </c>
      <c r="F171" s="134">
        <f t="shared" si="9"/>
        <v>-0.23978664080494605</v>
      </c>
      <c r="G171" s="134">
        <f t="shared" si="9"/>
        <v>-0.17062669430712807</v>
      </c>
    </row>
    <row r="172" spans="2:7">
      <c r="B172" s="133" t="s">
        <v>79</v>
      </c>
      <c r="C172" s="42">
        <v>5659</v>
      </c>
      <c r="D172" s="42">
        <v>4040</v>
      </c>
      <c r="E172" s="42">
        <v>5808</v>
      </c>
      <c r="F172" s="134">
        <f t="shared" si="9"/>
        <v>-0.28609294928432583</v>
      </c>
      <c r="G172" s="134">
        <f t="shared" si="9"/>
        <v>0.43762376237623757</v>
      </c>
    </row>
    <row r="173" spans="2:7">
      <c r="B173" s="133" t="s">
        <v>78</v>
      </c>
      <c r="C173" s="42">
        <v>4456</v>
      </c>
      <c r="D173" s="42">
        <v>3104</v>
      </c>
      <c r="E173" s="42">
        <v>2532</v>
      </c>
      <c r="F173" s="134">
        <f t="shared" si="9"/>
        <v>-0.303411131059246</v>
      </c>
      <c r="G173" s="134">
        <f t="shared" si="9"/>
        <v>-0.18427835051546393</v>
      </c>
    </row>
    <row r="174" spans="2:7">
      <c r="B174" s="133" t="s">
        <v>77</v>
      </c>
      <c r="C174" s="42">
        <v>7540</v>
      </c>
      <c r="D174" s="42">
        <v>6939</v>
      </c>
      <c r="E174" s="42">
        <v>5746</v>
      </c>
      <c r="F174" s="134">
        <f t="shared" si="9"/>
        <v>-7.9708222811671114E-2</v>
      </c>
      <c r="G174" s="134">
        <f t="shared" si="9"/>
        <v>-0.17192679060383342</v>
      </c>
    </row>
    <row r="175" spans="2:7">
      <c r="B175" s="133" t="s">
        <v>76</v>
      </c>
      <c r="C175" s="42">
        <v>5634</v>
      </c>
      <c r="D175" s="42">
        <v>5915</v>
      </c>
      <c r="E175" s="42">
        <v>5648</v>
      </c>
      <c r="F175" s="134">
        <f t="shared" si="9"/>
        <v>4.9875754348597701E-2</v>
      </c>
      <c r="G175" s="134">
        <f t="shared" si="9"/>
        <v>-4.5139475908706705E-2</v>
      </c>
    </row>
    <row r="176" spans="2:7">
      <c r="B176" s="133" t="s">
        <v>75</v>
      </c>
      <c r="C176" s="42">
        <v>4799</v>
      </c>
      <c r="D176" s="42">
        <v>3937</v>
      </c>
      <c r="E176" s="42">
        <v>0</v>
      </c>
      <c r="F176" s="134">
        <f t="shared" si="9"/>
        <v>-0.17962075432381741</v>
      </c>
      <c r="G176" s="134"/>
    </row>
    <row r="177" spans="2:7">
      <c r="B177" s="133" t="s">
        <v>74</v>
      </c>
      <c r="C177" s="42">
        <v>8065</v>
      </c>
      <c r="D177" s="42">
        <v>5676</v>
      </c>
      <c r="E177" s="42">
        <v>0</v>
      </c>
      <c r="F177" s="134">
        <f t="shared" si="9"/>
        <v>-0.29621822690638566</v>
      </c>
      <c r="G177" s="134"/>
    </row>
    <row r="178" spans="2:7">
      <c r="B178" s="133" t="s">
        <v>73</v>
      </c>
      <c r="C178" s="42">
        <v>4990</v>
      </c>
      <c r="D178" s="42">
        <v>3947</v>
      </c>
      <c r="E178" s="42">
        <v>0</v>
      </c>
      <c r="F178" s="134">
        <f t="shared" si="9"/>
        <v>-0.20901803607214431</v>
      </c>
      <c r="G178" s="134"/>
    </row>
    <row r="179" spans="2:7">
      <c r="B179" s="133" t="s">
        <v>72</v>
      </c>
      <c r="C179" s="42">
        <v>5219</v>
      </c>
      <c r="D179" s="42">
        <v>4010</v>
      </c>
      <c r="E179" s="42">
        <v>0</v>
      </c>
      <c r="F179" s="134">
        <f t="shared" si="9"/>
        <v>-0.23165357348150983</v>
      </c>
      <c r="G179" s="134"/>
    </row>
    <row r="180" spans="2:7">
      <c r="B180" s="135" t="s">
        <v>122</v>
      </c>
      <c r="C180" s="61">
        <f>SUM(C168:C179)</f>
        <v>74529</v>
      </c>
      <c r="D180" s="61">
        <f>SUM(D168:D179)</f>
        <v>59191</v>
      </c>
      <c r="E180" s="61">
        <f>SUM(E168:E179)</f>
        <v>39541</v>
      </c>
      <c r="F180" s="136">
        <f t="shared" si="9"/>
        <v>-0.20579908491996401</v>
      </c>
      <c r="G180" s="136"/>
    </row>
    <row r="181" spans="2:7" ht="23.25" customHeight="1">
      <c r="B181" s="547" t="s">
        <v>157</v>
      </c>
      <c r="C181" s="548"/>
      <c r="D181" s="548"/>
      <c r="E181" s="548"/>
      <c r="F181" s="548"/>
      <c r="G181" s="549"/>
    </row>
    <row r="182" spans="2:7" ht="9.75" customHeight="1"/>
    <row r="183" spans="2:7" ht="7.5" customHeight="1"/>
    <row r="184" spans="2:7" ht="45" customHeight="1">
      <c r="B184" s="550" t="s">
        <v>167</v>
      </c>
      <c r="C184" s="551"/>
      <c r="D184" s="551"/>
      <c r="E184" s="551"/>
      <c r="F184" s="551"/>
      <c r="G184" s="552"/>
    </row>
    <row r="185" spans="2:7">
      <c r="B185" s="62"/>
      <c r="C185" s="62">
        <v>2008</v>
      </c>
      <c r="D185" s="62">
        <v>2009</v>
      </c>
      <c r="E185" s="62">
        <v>2010</v>
      </c>
      <c r="F185" s="62" t="s">
        <v>155</v>
      </c>
      <c r="G185" s="62" t="s">
        <v>156</v>
      </c>
    </row>
    <row r="186" spans="2:7">
      <c r="B186" s="131" t="s">
        <v>83</v>
      </c>
      <c r="C186" s="58">
        <v>5586</v>
      </c>
      <c r="D186" s="58">
        <v>6210</v>
      </c>
      <c r="E186" s="58">
        <v>6177</v>
      </c>
      <c r="F186" s="132">
        <f>D186/C186-1</f>
        <v>0.11170784103114939</v>
      </c>
      <c r="G186" s="132">
        <f>E186/D186-1</f>
        <v>-5.3140096618357058E-3</v>
      </c>
    </row>
    <row r="187" spans="2:7">
      <c r="B187" s="133" t="s">
        <v>82</v>
      </c>
      <c r="C187" s="42">
        <v>5945</v>
      </c>
      <c r="D187" s="42">
        <v>4738</v>
      </c>
      <c r="E187" s="42">
        <v>5258</v>
      </c>
      <c r="F187" s="134">
        <f t="shared" ref="F187:G198" si="10">D187/C187-1</f>
        <v>-0.20302775441547516</v>
      </c>
      <c r="G187" s="134">
        <f t="shared" si="10"/>
        <v>0.10975094976783462</v>
      </c>
    </row>
    <row r="188" spans="2:7">
      <c r="B188" s="133" t="s">
        <v>81</v>
      </c>
      <c r="C188" s="42">
        <v>6819</v>
      </c>
      <c r="D188" s="42">
        <v>4487</v>
      </c>
      <c r="E188" s="42">
        <v>4699</v>
      </c>
      <c r="F188" s="134">
        <f t="shared" si="10"/>
        <v>-0.34198562839125968</v>
      </c>
      <c r="G188" s="134">
        <f t="shared" si="10"/>
        <v>4.7247604189881942E-2</v>
      </c>
    </row>
    <row r="189" spans="2:7">
      <c r="B189" s="133" t="s">
        <v>80</v>
      </c>
      <c r="C189" s="42">
        <v>4431</v>
      </c>
      <c r="D189" s="42">
        <v>6813</v>
      </c>
      <c r="E189" s="42">
        <v>7452</v>
      </c>
      <c r="F189" s="134">
        <f t="shared" si="10"/>
        <v>0.5375761679079214</v>
      </c>
      <c r="G189" s="134">
        <f t="shared" si="10"/>
        <v>9.3791281373844182E-2</v>
      </c>
    </row>
    <row r="190" spans="2:7">
      <c r="B190" s="133" t="s">
        <v>79</v>
      </c>
      <c r="C190" s="42">
        <v>3051</v>
      </c>
      <c r="D190" s="42">
        <v>3425</v>
      </c>
      <c r="E190" s="42">
        <v>4176</v>
      </c>
      <c r="F190" s="134">
        <f t="shared" si="10"/>
        <v>0.12258275975090127</v>
      </c>
      <c r="G190" s="134">
        <f t="shared" si="10"/>
        <v>0.21927007299270063</v>
      </c>
    </row>
    <row r="191" spans="2:7">
      <c r="B191" s="133" t="s">
        <v>78</v>
      </c>
      <c r="C191" s="42">
        <v>3620</v>
      </c>
      <c r="D191" s="42">
        <v>3336</v>
      </c>
      <c r="E191" s="42">
        <v>4162</v>
      </c>
      <c r="F191" s="134">
        <f t="shared" si="10"/>
        <v>-7.8453038674033193E-2</v>
      </c>
      <c r="G191" s="134">
        <f t="shared" si="10"/>
        <v>0.24760191846522783</v>
      </c>
    </row>
    <row r="192" spans="2:7">
      <c r="B192" s="133" t="s">
        <v>77</v>
      </c>
      <c r="C192" s="42">
        <v>4409</v>
      </c>
      <c r="D192" s="42">
        <v>5674</v>
      </c>
      <c r="E192" s="42">
        <v>6241</v>
      </c>
      <c r="F192" s="134">
        <f t="shared" si="10"/>
        <v>0.28691313222953041</v>
      </c>
      <c r="G192" s="134">
        <f t="shared" si="10"/>
        <v>9.9929502996122688E-2</v>
      </c>
    </row>
    <row r="193" spans="2:7">
      <c r="B193" s="133" t="s">
        <v>76</v>
      </c>
      <c r="C193" s="42">
        <v>5121</v>
      </c>
      <c r="D193" s="42">
        <v>5707</v>
      </c>
      <c r="E193" s="42">
        <v>5323</v>
      </c>
      <c r="F193" s="134">
        <f t="shared" si="10"/>
        <v>0.11443077523921108</v>
      </c>
      <c r="G193" s="134">
        <f t="shared" si="10"/>
        <v>-6.7285789381461347E-2</v>
      </c>
    </row>
    <row r="194" spans="2:7">
      <c r="B194" s="133" t="s">
        <v>75</v>
      </c>
      <c r="C194" s="42">
        <v>3614</v>
      </c>
      <c r="D194" s="42">
        <v>4010</v>
      </c>
      <c r="E194" s="42">
        <v>0</v>
      </c>
      <c r="F194" s="134">
        <f t="shared" si="10"/>
        <v>0.10957387935805207</v>
      </c>
      <c r="G194" s="134"/>
    </row>
    <row r="195" spans="2:7">
      <c r="B195" s="133" t="s">
        <v>74</v>
      </c>
      <c r="C195" s="42">
        <v>4939</v>
      </c>
      <c r="D195" s="42">
        <v>4533</v>
      </c>
      <c r="E195" s="42">
        <v>0</v>
      </c>
      <c r="F195" s="134">
        <f t="shared" si="10"/>
        <v>-8.2202875075926274E-2</v>
      </c>
      <c r="G195" s="134"/>
    </row>
    <row r="196" spans="2:7">
      <c r="B196" s="133" t="s">
        <v>73</v>
      </c>
      <c r="C196" s="42">
        <v>5044</v>
      </c>
      <c r="D196" s="42">
        <v>6045</v>
      </c>
      <c r="E196" s="42">
        <v>0</v>
      </c>
      <c r="F196" s="134">
        <f t="shared" si="10"/>
        <v>0.19845360824742264</v>
      </c>
      <c r="G196" s="134"/>
    </row>
    <row r="197" spans="2:7">
      <c r="B197" s="133" t="s">
        <v>72</v>
      </c>
      <c r="C197" s="42">
        <v>5761</v>
      </c>
      <c r="D197" s="42">
        <v>6014</v>
      </c>
      <c r="E197" s="42">
        <v>0</v>
      </c>
      <c r="F197" s="134">
        <f t="shared" si="10"/>
        <v>4.3915986807845808E-2</v>
      </c>
      <c r="G197" s="134"/>
    </row>
    <row r="198" spans="2:7">
      <c r="B198" s="135" t="s">
        <v>122</v>
      </c>
      <c r="C198" s="61">
        <f>SUM(C186:C197)</f>
        <v>58340</v>
      </c>
      <c r="D198" s="61">
        <f>SUM(D186:D197)</f>
        <v>60992</v>
      </c>
      <c r="E198" s="61">
        <f>SUM(E186:E197)</f>
        <v>43488</v>
      </c>
      <c r="F198" s="136">
        <f t="shared" si="10"/>
        <v>4.5457661981487929E-2</v>
      </c>
      <c r="G198" s="136"/>
    </row>
    <row r="199" spans="2:7" ht="21.75" customHeight="1">
      <c r="B199" s="547" t="s">
        <v>157</v>
      </c>
      <c r="C199" s="548"/>
      <c r="D199" s="548"/>
      <c r="E199" s="548"/>
      <c r="F199" s="548"/>
      <c r="G199" s="549"/>
    </row>
    <row r="200" spans="2:7" ht="7.5" customHeight="1"/>
    <row r="201" spans="2:7" ht="7.5" customHeight="1"/>
    <row r="202" spans="2:7" ht="45.75" customHeight="1">
      <c r="B202" s="550" t="s">
        <v>168</v>
      </c>
      <c r="C202" s="551"/>
      <c r="D202" s="551"/>
      <c r="E202" s="551"/>
      <c r="F202" s="551"/>
      <c r="G202" s="552"/>
    </row>
    <row r="203" spans="2:7">
      <c r="B203" s="62"/>
      <c r="C203" s="62">
        <v>2008</v>
      </c>
      <c r="D203" s="62">
        <v>2009</v>
      </c>
      <c r="E203" s="62">
        <v>2010</v>
      </c>
      <c r="F203" s="62" t="s">
        <v>155</v>
      </c>
      <c r="G203" s="62" t="s">
        <v>156</v>
      </c>
    </row>
    <row r="204" spans="2:7">
      <c r="B204" s="131" t="s">
        <v>83</v>
      </c>
      <c r="C204" s="58">
        <v>4693</v>
      </c>
      <c r="D204" s="58">
        <v>4907</v>
      </c>
      <c r="E204" s="58">
        <v>5105</v>
      </c>
      <c r="F204" s="132">
        <f>D204/C204-1</f>
        <v>4.5599829533347513E-2</v>
      </c>
      <c r="G204" s="132">
        <f>E204/D204-1</f>
        <v>4.0350519665783624E-2</v>
      </c>
    </row>
    <row r="205" spans="2:7">
      <c r="B205" s="133" t="s">
        <v>82</v>
      </c>
      <c r="C205" s="42">
        <v>3585</v>
      </c>
      <c r="D205" s="42">
        <v>4002</v>
      </c>
      <c r="E205" s="42">
        <v>3897</v>
      </c>
      <c r="F205" s="134">
        <f t="shared" ref="F205:G216" si="11">D205/C205-1</f>
        <v>0.11631799163179912</v>
      </c>
      <c r="G205" s="134">
        <f t="shared" si="11"/>
        <v>-2.6236881559220437E-2</v>
      </c>
    </row>
    <row r="206" spans="2:7">
      <c r="B206" s="133" t="s">
        <v>81</v>
      </c>
      <c r="C206" s="42">
        <v>3059</v>
      </c>
      <c r="D206" s="42">
        <v>3281</v>
      </c>
      <c r="E206" s="42">
        <v>3266</v>
      </c>
      <c r="F206" s="134">
        <f t="shared" si="11"/>
        <v>7.2572736188296849E-2</v>
      </c>
      <c r="G206" s="134">
        <f t="shared" si="11"/>
        <v>-4.5717768972873829E-3</v>
      </c>
    </row>
    <row r="207" spans="2:7">
      <c r="B207" s="133" t="s">
        <v>80</v>
      </c>
      <c r="C207" s="42">
        <v>2539</v>
      </c>
      <c r="D207" s="42">
        <v>2814</v>
      </c>
      <c r="E207" s="42">
        <v>2538</v>
      </c>
      <c r="F207" s="134">
        <f t="shared" si="11"/>
        <v>0.1083103584088223</v>
      </c>
      <c r="G207" s="134">
        <f t="shared" si="11"/>
        <v>-9.8081023454157812E-2</v>
      </c>
    </row>
    <row r="208" spans="2:7">
      <c r="B208" s="133" t="s">
        <v>79</v>
      </c>
      <c r="C208" s="42">
        <v>2353</v>
      </c>
      <c r="D208" s="42">
        <v>2040</v>
      </c>
      <c r="E208" s="42">
        <v>2290</v>
      </c>
      <c r="F208" s="134">
        <f t="shared" si="11"/>
        <v>-0.13302167445813851</v>
      </c>
      <c r="G208" s="134">
        <f t="shared" si="11"/>
        <v>0.12254901960784315</v>
      </c>
    </row>
    <row r="209" spans="2:7">
      <c r="B209" s="133" t="s">
        <v>78</v>
      </c>
      <c r="C209" s="42">
        <v>3818</v>
      </c>
      <c r="D209" s="42">
        <v>2516</v>
      </c>
      <c r="E209" s="42">
        <v>2727</v>
      </c>
      <c r="F209" s="134">
        <f t="shared" si="11"/>
        <v>-0.34101623886851751</v>
      </c>
      <c r="G209" s="134">
        <f t="shared" si="11"/>
        <v>8.3863275039745666E-2</v>
      </c>
    </row>
    <row r="210" spans="2:7">
      <c r="B210" s="133" t="s">
        <v>77</v>
      </c>
      <c r="C210" s="42">
        <v>3211</v>
      </c>
      <c r="D210" s="42">
        <v>2931</v>
      </c>
      <c r="E210" s="42">
        <v>3797</v>
      </c>
      <c r="F210" s="134">
        <f t="shared" si="11"/>
        <v>-8.7200249143568942E-2</v>
      </c>
      <c r="G210" s="134">
        <f t="shared" si="11"/>
        <v>0.2954622995564653</v>
      </c>
    </row>
    <row r="211" spans="2:7">
      <c r="B211" s="133" t="s">
        <v>76</v>
      </c>
      <c r="C211" s="42">
        <v>6840</v>
      </c>
      <c r="D211" s="42">
        <v>7030</v>
      </c>
      <c r="E211" s="42">
        <v>5884</v>
      </c>
      <c r="F211" s="134">
        <f t="shared" si="11"/>
        <v>2.7777777777777679E-2</v>
      </c>
      <c r="G211" s="134">
        <f t="shared" si="11"/>
        <v>-0.16301564722617357</v>
      </c>
    </row>
    <row r="212" spans="2:7">
      <c r="B212" s="133" t="s">
        <v>75</v>
      </c>
      <c r="C212" s="42">
        <v>2382</v>
      </c>
      <c r="D212" s="42">
        <v>2390</v>
      </c>
      <c r="E212" s="42">
        <v>0</v>
      </c>
      <c r="F212" s="134">
        <f t="shared" si="11"/>
        <v>3.3585222502099388E-3</v>
      </c>
      <c r="G212" s="134"/>
    </row>
    <row r="213" spans="2:7">
      <c r="B213" s="133" t="s">
        <v>74</v>
      </c>
      <c r="C213" s="42">
        <v>2256</v>
      </c>
      <c r="D213" s="42">
        <v>2420</v>
      </c>
      <c r="E213" s="42">
        <v>0</v>
      </c>
      <c r="F213" s="134">
        <f t="shared" si="11"/>
        <v>7.2695035460992985E-2</v>
      </c>
      <c r="G213" s="134"/>
    </row>
    <row r="214" spans="2:7">
      <c r="B214" s="133" t="s">
        <v>73</v>
      </c>
      <c r="C214" s="42">
        <v>2578</v>
      </c>
      <c r="D214" s="42">
        <v>2167</v>
      </c>
      <c r="E214" s="42">
        <v>0</v>
      </c>
      <c r="F214" s="134">
        <f t="shared" si="11"/>
        <v>-0.15942591155934838</v>
      </c>
      <c r="G214" s="134"/>
    </row>
    <row r="215" spans="2:7">
      <c r="B215" s="133" t="s">
        <v>72</v>
      </c>
      <c r="C215" s="42">
        <v>3461</v>
      </c>
      <c r="D215" s="42">
        <v>3032</v>
      </c>
      <c r="E215" s="42">
        <v>0</v>
      </c>
      <c r="F215" s="134">
        <f t="shared" si="11"/>
        <v>-0.12395261485119913</v>
      </c>
      <c r="G215" s="134"/>
    </row>
    <row r="216" spans="2:7">
      <c r="B216" s="135" t="s">
        <v>122</v>
      </c>
      <c r="C216" s="61">
        <f>SUM(C204:C215)</f>
        <v>40775</v>
      </c>
      <c r="D216" s="61">
        <f>SUM(D204:D215)</f>
        <v>39530</v>
      </c>
      <c r="E216" s="61">
        <f>SUM(E204:E215)</f>
        <v>29504</v>
      </c>
      <c r="F216" s="136">
        <f t="shared" si="11"/>
        <v>-3.0533415082771298E-2</v>
      </c>
      <c r="G216" s="136"/>
    </row>
    <row r="217" spans="2:7" ht="22.5" customHeight="1">
      <c r="B217" s="547" t="s">
        <v>157</v>
      </c>
      <c r="C217" s="548"/>
      <c r="D217" s="548"/>
      <c r="E217" s="548"/>
      <c r="F217" s="548"/>
      <c r="G217" s="549"/>
    </row>
    <row r="218" spans="2:7" ht="8.25" customHeight="1"/>
    <row r="219" spans="2:7" ht="6.75" customHeight="1"/>
    <row r="220" spans="2:7" ht="45.75" customHeight="1">
      <c r="B220" s="550" t="s">
        <v>169</v>
      </c>
      <c r="C220" s="551"/>
      <c r="D220" s="551"/>
      <c r="E220" s="551"/>
      <c r="F220" s="551"/>
      <c r="G220" s="552"/>
    </row>
    <row r="221" spans="2:7">
      <c r="B221" s="62"/>
      <c r="C221" s="62">
        <v>2008</v>
      </c>
      <c r="D221" s="62">
        <v>2009</v>
      </c>
      <c r="E221" s="62">
        <v>2010</v>
      </c>
      <c r="F221" s="62" t="s">
        <v>155</v>
      </c>
      <c r="G221" s="62" t="s">
        <v>156</v>
      </c>
    </row>
    <row r="222" spans="2:7">
      <c r="B222" s="131" t="s">
        <v>83</v>
      </c>
      <c r="C222" s="58">
        <v>4872</v>
      </c>
      <c r="D222" s="58">
        <v>3874</v>
      </c>
      <c r="E222" s="58">
        <v>3623</v>
      </c>
      <c r="F222" s="132">
        <f>D222/C222-1</f>
        <v>-0.2048440065681445</v>
      </c>
      <c r="G222" s="132">
        <f>E222/D222-1</f>
        <v>-6.479091378420232E-2</v>
      </c>
    </row>
    <row r="223" spans="2:7">
      <c r="B223" s="133" t="s">
        <v>82</v>
      </c>
      <c r="C223" s="42">
        <v>3250</v>
      </c>
      <c r="D223" s="42">
        <v>1864</v>
      </c>
      <c r="E223" s="42">
        <v>2290</v>
      </c>
      <c r="F223" s="134">
        <f t="shared" ref="F223:G234" si="12">D223/C223-1</f>
        <v>-0.42646153846153845</v>
      </c>
      <c r="G223" s="134">
        <f t="shared" si="12"/>
        <v>0.22854077253218885</v>
      </c>
    </row>
    <row r="224" spans="2:7">
      <c r="B224" s="133" t="s">
        <v>81</v>
      </c>
      <c r="C224" s="42">
        <v>3466</v>
      </c>
      <c r="D224" s="42">
        <v>2810</v>
      </c>
      <c r="E224" s="42">
        <v>3017</v>
      </c>
      <c r="F224" s="134">
        <f t="shared" si="12"/>
        <v>-0.18926716676283906</v>
      </c>
      <c r="G224" s="134">
        <f t="shared" si="12"/>
        <v>7.3665480427046237E-2</v>
      </c>
    </row>
    <row r="225" spans="2:7">
      <c r="B225" s="133" t="s">
        <v>80</v>
      </c>
      <c r="C225" s="42">
        <v>4572</v>
      </c>
      <c r="D225" s="42">
        <v>2964</v>
      </c>
      <c r="E225" s="42">
        <v>4601</v>
      </c>
      <c r="F225" s="134">
        <f t="shared" si="12"/>
        <v>-0.35170603674540679</v>
      </c>
      <c r="G225" s="134">
        <f t="shared" si="12"/>
        <v>0.5522941970310391</v>
      </c>
    </row>
    <row r="226" spans="2:7">
      <c r="B226" s="133" t="s">
        <v>79</v>
      </c>
      <c r="C226" s="42">
        <v>5734</v>
      </c>
      <c r="D226" s="42">
        <v>4491</v>
      </c>
      <c r="E226" s="42">
        <v>3546</v>
      </c>
      <c r="F226" s="134">
        <f t="shared" si="12"/>
        <v>-0.21677711893965823</v>
      </c>
      <c r="G226" s="134">
        <f t="shared" si="12"/>
        <v>-0.21042084168336672</v>
      </c>
    </row>
    <row r="227" spans="2:7">
      <c r="B227" s="133" t="s">
        <v>78</v>
      </c>
      <c r="C227" s="42">
        <v>5112</v>
      </c>
      <c r="D227" s="42">
        <v>3620</v>
      </c>
      <c r="E227" s="42">
        <v>4158</v>
      </c>
      <c r="F227" s="134">
        <f t="shared" si="12"/>
        <v>-0.29186228482003129</v>
      </c>
      <c r="G227" s="134">
        <f t="shared" si="12"/>
        <v>0.14861878453038679</v>
      </c>
    </row>
    <row r="228" spans="2:7">
      <c r="B228" s="133" t="s">
        <v>77</v>
      </c>
      <c r="C228" s="42">
        <v>5005</v>
      </c>
      <c r="D228" s="42">
        <v>4201</v>
      </c>
      <c r="E228" s="42">
        <v>6396</v>
      </c>
      <c r="F228" s="134">
        <f t="shared" si="12"/>
        <v>-0.16063936063936068</v>
      </c>
      <c r="G228" s="134">
        <f t="shared" si="12"/>
        <v>0.52249464413234947</v>
      </c>
    </row>
    <row r="229" spans="2:7">
      <c r="B229" s="133" t="s">
        <v>76</v>
      </c>
      <c r="C229" s="42">
        <v>5477</v>
      </c>
      <c r="D229" s="42">
        <v>3668</v>
      </c>
      <c r="E229" s="42">
        <v>5428</v>
      </c>
      <c r="F229" s="134">
        <f t="shared" si="12"/>
        <v>-0.33029030491144784</v>
      </c>
      <c r="G229" s="134">
        <f t="shared" si="12"/>
        <v>0.47982551799345696</v>
      </c>
    </row>
    <row r="230" spans="2:7">
      <c r="B230" s="133" t="s">
        <v>75</v>
      </c>
      <c r="C230" s="42">
        <v>4051</v>
      </c>
      <c r="D230" s="42">
        <v>2957</v>
      </c>
      <c r="E230" s="42">
        <v>0</v>
      </c>
      <c r="F230" s="134">
        <f t="shared" si="12"/>
        <v>-0.2700567761046655</v>
      </c>
      <c r="G230" s="134"/>
    </row>
    <row r="231" spans="2:7">
      <c r="B231" s="133" t="s">
        <v>74</v>
      </c>
      <c r="C231" s="42">
        <v>9828</v>
      </c>
      <c r="D231" s="42">
        <v>3864</v>
      </c>
      <c r="E231" s="42">
        <v>0</v>
      </c>
      <c r="F231" s="134">
        <f t="shared" si="12"/>
        <v>-0.6068376068376069</v>
      </c>
      <c r="G231" s="134"/>
    </row>
    <row r="232" spans="2:7">
      <c r="B232" s="133" t="s">
        <v>73</v>
      </c>
      <c r="C232" s="42">
        <v>3958</v>
      </c>
      <c r="D232" s="42">
        <v>2776</v>
      </c>
      <c r="E232" s="42">
        <v>0</v>
      </c>
      <c r="F232" s="134">
        <f t="shared" si="12"/>
        <v>-0.29863567458312279</v>
      </c>
      <c r="G232" s="134"/>
    </row>
    <row r="233" spans="2:7">
      <c r="B233" s="133" t="s">
        <v>72</v>
      </c>
      <c r="C233" s="42">
        <v>3355</v>
      </c>
      <c r="D233" s="42">
        <v>2697</v>
      </c>
      <c r="E233" s="42">
        <v>0</v>
      </c>
      <c r="F233" s="134">
        <f t="shared" si="12"/>
        <v>-0.19612518628912068</v>
      </c>
      <c r="G233" s="134"/>
    </row>
    <row r="234" spans="2:7">
      <c r="B234" s="135" t="s">
        <v>122</v>
      </c>
      <c r="C234" s="61">
        <f>SUM(C222:C233)</f>
        <v>58680</v>
      </c>
      <c r="D234" s="61">
        <f>SUM(D222:D233)</f>
        <v>39786</v>
      </c>
      <c r="E234" s="61">
        <f>SUM(E222:E233)</f>
        <v>33059</v>
      </c>
      <c r="F234" s="136">
        <f t="shared" si="12"/>
        <v>-0.32198364008179958</v>
      </c>
      <c r="G234" s="136"/>
    </row>
    <row r="235" spans="2:7" ht="22.5" customHeight="1">
      <c r="B235" s="547" t="s">
        <v>157</v>
      </c>
      <c r="C235" s="548"/>
      <c r="D235" s="548"/>
      <c r="E235" s="548"/>
      <c r="F235" s="548"/>
      <c r="G235" s="549"/>
    </row>
    <row r="236" spans="2:7" ht="7.5" customHeight="1"/>
    <row r="237" spans="2:7" ht="7.5" customHeight="1"/>
    <row r="238" spans="2:7" ht="46.5" customHeight="1">
      <c r="B238" s="550" t="s">
        <v>170</v>
      </c>
      <c r="C238" s="551"/>
      <c r="D238" s="551"/>
      <c r="E238" s="551"/>
      <c r="F238" s="551"/>
      <c r="G238" s="552"/>
    </row>
    <row r="239" spans="2:7">
      <c r="B239" s="62"/>
      <c r="C239" s="62">
        <v>2008</v>
      </c>
      <c r="D239" s="62">
        <v>2009</v>
      </c>
      <c r="E239" s="62">
        <v>2010</v>
      </c>
      <c r="F239" s="62" t="s">
        <v>155</v>
      </c>
      <c r="G239" s="62" t="s">
        <v>156</v>
      </c>
    </row>
    <row r="240" spans="2:7">
      <c r="B240" s="131" t="s">
        <v>83</v>
      </c>
      <c r="C240" s="58">
        <v>3428</v>
      </c>
      <c r="D240" s="58">
        <v>4025</v>
      </c>
      <c r="E240" s="58">
        <v>3312</v>
      </c>
      <c r="F240" s="132">
        <f>D240/C240-1</f>
        <v>0.17415402567094507</v>
      </c>
      <c r="G240" s="132">
        <f>E240/D240-1</f>
        <v>-0.17714285714285716</v>
      </c>
    </row>
    <row r="241" spans="2:7">
      <c r="B241" s="133" t="s">
        <v>82</v>
      </c>
      <c r="C241" s="42">
        <v>3473</v>
      </c>
      <c r="D241" s="42">
        <v>3598</v>
      </c>
      <c r="E241" s="42">
        <v>3257</v>
      </c>
      <c r="F241" s="134">
        <f t="shared" ref="F241:G252" si="13">D241/C241-1</f>
        <v>3.5991937805931462E-2</v>
      </c>
      <c r="G241" s="134">
        <f t="shared" si="13"/>
        <v>-9.477487493051695E-2</v>
      </c>
    </row>
    <row r="242" spans="2:7">
      <c r="B242" s="133" t="s">
        <v>81</v>
      </c>
      <c r="C242" s="42">
        <v>3522</v>
      </c>
      <c r="D242" s="42">
        <v>4077</v>
      </c>
      <c r="E242" s="42">
        <v>3511</v>
      </c>
      <c r="F242" s="134">
        <f t="shared" si="13"/>
        <v>0.15758091993185697</v>
      </c>
      <c r="G242" s="134">
        <f t="shared" si="13"/>
        <v>-0.13882756929114548</v>
      </c>
    </row>
    <row r="243" spans="2:7">
      <c r="B243" s="133" t="s">
        <v>80</v>
      </c>
      <c r="C243" s="42">
        <v>3999</v>
      </c>
      <c r="D243" s="42">
        <v>3829</v>
      </c>
      <c r="E243" s="42">
        <v>3486</v>
      </c>
      <c r="F243" s="134">
        <f t="shared" si="13"/>
        <v>-4.2510627656914268E-2</v>
      </c>
      <c r="G243" s="134">
        <f t="shared" si="13"/>
        <v>-8.957952468007313E-2</v>
      </c>
    </row>
    <row r="244" spans="2:7">
      <c r="B244" s="133" t="s">
        <v>79</v>
      </c>
      <c r="C244" s="42">
        <v>6721</v>
      </c>
      <c r="D244" s="42">
        <v>3323</v>
      </c>
      <c r="E244" s="42">
        <v>2644</v>
      </c>
      <c r="F244" s="134">
        <f t="shared" si="13"/>
        <v>-0.50557952685612262</v>
      </c>
      <c r="G244" s="134">
        <f t="shared" si="13"/>
        <v>-0.20433343364429735</v>
      </c>
    </row>
    <row r="245" spans="2:7">
      <c r="B245" s="133" t="s">
        <v>78</v>
      </c>
      <c r="C245" s="42">
        <v>2542</v>
      </c>
      <c r="D245" s="42">
        <v>5799</v>
      </c>
      <c r="E245" s="42">
        <v>4831</v>
      </c>
      <c r="F245" s="134">
        <f t="shared" si="13"/>
        <v>1.2812745869394178</v>
      </c>
      <c r="G245" s="134">
        <f t="shared" si="13"/>
        <v>-0.16692533195378512</v>
      </c>
    </row>
    <row r="246" spans="2:7">
      <c r="B246" s="133" t="s">
        <v>77</v>
      </c>
      <c r="C246" s="42">
        <v>3744</v>
      </c>
      <c r="D246" s="42">
        <v>5031</v>
      </c>
      <c r="E246" s="42">
        <v>5723</v>
      </c>
      <c r="F246" s="134">
        <f t="shared" si="13"/>
        <v>0.34375</v>
      </c>
      <c r="G246" s="134">
        <f t="shared" si="13"/>
        <v>0.13754720731464909</v>
      </c>
    </row>
    <row r="247" spans="2:7">
      <c r="B247" s="133" t="s">
        <v>76</v>
      </c>
      <c r="C247" s="42">
        <v>3640</v>
      </c>
      <c r="D247" s="42">
        <v>3594</v>
      </c>
      <c r="E247" s="42">
        <v>3884</v>
      </c>
      <c r="F247" s="134">
        <f t="shared" si="13"/>
        <v>-1.2637362637362592E-2</v>
      </c>
      <c r="G247" s="134">
        <f t="shared" si="13"/>
        <v>8.0690038953811882E-2</v>
      </c>
    </row>
    <row r="248" spans="2:7">
      <c r="B248" s="133" t="s">
        <v>75</v>
      </c>
      <c r="C248" s="42">
        <v>4541</v>
      </c>
      <c r="D248" s="42">
        <v>4480</v>
      </c>
      <c r="E248" s="42">
        <v>0</v>
      </c>
      <c r="F248" s="134">
        <f t="shared" si="13"/>
        <v>-1.3433164501211237E-2</v>
      </c>
      <c r="G248" s="134"/>
    </row>
    <row r="249" spans="2:7">
      <c r="B249" s="133" t="s">
        <v>74</v>
      </c>
      <c r="C249" s="42">
        <v>2997</v>
      </c>
      <c r="D249" s="42">
        <v>4071</v>
      </c>
      <c r="E249" s="42">
        <v>0</v>
      </c>
      <c r="F249" s="134">
        <f t="shared" si="13"/>
        <v>0.35835835835835828</v>
      </c>
      <c r="G249" s="134"/>
    </row>
    <row r="250" spans="2:7">
      <c r="B250" s="133" t="s">
        <v>73</v>
      </c>
      <c r="C250" s="42">
        <v>3224</v>
      </c>
      <c r="D250" s="42">
        <v>2865</v>
      </c>
      <c r="E250" s="42">
        <v>0</v>
      </c>
      <c r="F250" s="134">
        <f t="shared" si="13"/>
        <v>-0.11135235732009929</v>
      </c>
      <c r="G250" s="134"/>
    </row>
    <row r="251" spans="2:7">
      <c r="B251" s="133" t="s">
        <v>72</v>
      </c>
      <c r="C251" s="42">
        <v>3012</v>
      </c>
      <c r="D251" s="42">
        <v>3498</v>
      </c>
      <c r="E251" s="42">
        <v>0</v>
      </c>
      <c r="F251" s="134">
        <f t="shared" si="13"/>
        <v>0.16135458167330685</v>
      </c>
      <c r="G251" s="134"/>
    </row>
    <row r="252" spans="2:7">
      <c r="B252" s="135" t="s">
        <v>122</v>
      </c>
      <c r="C252" s="61">
        <f>SUM(C240:C251)</f>
        <v>44843</v>
      </c>
      <c r="D252" s="61">
        <f>SUM(D240:D251)</f>
        <v>48190</v>
      </c>
      <c r="E252" s="61">
        <f>SUM(E240:E251)</f>
        <v>30648</v>
      </c>
      <c r="F252" s="136">
        <f t="shared" si="13"/>
        <v>7.463818210200035E-2</v>
      </c>
      <c r="G252" s="136"/>
    </row>
    <row r="253" spans="2:7" ht="23.25" customHeight="1">
      <c r="B253" s="547" t="s">
        <v>157</v>
      </c>
      <c r="C253" s="548"/>
      <c r="D253" s="548"/>
      <c r="E253" s="548"/>
      <c r="F253" s="548"/>
      <c r="G253" s="549"/>
    </row>
    <row r="254" spans="2:7" ht="6.75" customHeight="1"/>
    <row r="255" spans="2:7" ht="7.5" customHeight="1"/>
    <row r="256" spans="2:7" ht="46.5" customHeight="1">
      <c r="B256" s="550" t="s">
        <v>171</v>
      </c>
      <c r="C256" s="551"/>
      <c r="D256" s="551"/>
      <c r="E256" s="551"/>
      <c r="F256" s="551"/>
      <c r="G256" s="552"/>
    </row>
    <row r="257" spans="2:7">
      <c r="B257" s="62"/>
      <c r="C257" s="62">
        <v>2008</v>
      </c>
      <c r="D257" s="62">
        <v>2009</v>
      </c>
      <c r="E257" s="62">
        <v>2010</v>
      </c>
      <c r="F257" s="62" t="s">
        <v>155</v>
      </c>
      <c r="G257" s="62" t="s">
        <v>156</v>
      </c>
    </row>
    <row r="258" spans="2:7">
      <c r="B258" s="131" t="s">
        <v>83</v>
      </c>
      <c r="C258" s="58">
        <v>2498</v>
      </c>
      <c r="D258" s="58">
        <v>3886</v>
      </c>
      <c r="E258" s="58">
        <v>2494</v>
      </c>
      <c r="F258" s="132">
        <f>D258/C258-1</f>
        <v>0.55564451561249006</v>
      </c>
      <c r="G258" s="132">
        <f>E258/D258-1</f>
        <v>-0.35820895522388063</v>
      </c>
    </row>
    <row r="259" spans="2:7">
      <c r="B259" s="133" t="s">
        <v>82</v>
      </c>
      <c r="C259" s="42">
        <v>2353</v>
      </c>
      <c r="D259" s="42">
        <v>3808</v>
      </c>
      <c r="E259" s="42">
        <v>2203</v>
      </c>
      <c r="F259" s="134">
        <f t="shared" ref="F259:G270" si="14">D259/C259-1</f>
        <v>0.61835954101147461</v>
      </c>
      <c r="G259" s="134">
        <f t="shared" si="14"/>
        <v>-0.42148109243697474</v>
      </c>
    </row>
    <row r="260" spans="2:7">
      <c r="B260" s="133" t="s">
        <v>81</v>
      </c>
      <c r="C260" s="42">
        <v>2997</v>
      </c>
      <c r="D260" s="42">
        <v>3595</v>
      </c>
      <c r="E260" s="42">
        <v>2462</v>
      </c>
      <c r="F260" s="134">
        <f t="shared" si="14"/>
        <v>0.19953286619953281</v>
      </c>
      <c r="G260" s="134">
        <f t="shared" si="14"/>
        <v>-0.31515994436717665</v>
      </c>
    </row>
    <row r="261" spans="2:7">
      <c r="B261" s="133" t="s">
        <v>80</v>
      </c>
      <c r="C261" s="42">
        <v>2242</v>
      </c>
      <c r="D261" s="42">
        <v>3057</v>
      </c>
      <c r="E261" s="42">
        <v>2322</v>
      </c>
      <c r="F261" s="134">
        <f t="shared" si="14"/>
        <v>0.36351471900089205</v>
      </c>
      <c r="G261" s="134">
        <f t="shared" si="14"/>
        <v>-0.24043179587831209</v>
      </c>
    </row>
    <row r="262" spans="2:7">
      <c r="B262" s="133" t="s">
        <v>79</v>
      </c>
      <c r="C262" s="42">
        <v>2596</v>
      </c>
      <c r="D262" s="42">
        <v>2860</v>
      </c>
      <c r="E262" s="42">
        <v>2071</v>
      </c>
      <c r="F262" s="134">
        <f t="shared" si="14"/>
        <v>0.10169491525423724</v>
      </c>
      <c r="G262" s="134">
        <f t="shared" si="14"/>
        <v>-0.27587412587412585</v>
      </c>
    </row>
    <row r="263" spans="2:7">
      <c r="B263" s="133" t="s">
        <v>78</v>
      </c>
      <c r="C263" s="42">
        <v>3094</v>
      </c>
      <c r="D263" s="42">
        <v>2225</v>
      </c>
      <c r="E263" s="42">
        <v>1965</v>
      </c>
      <c r="F263" s="134">
        <f t="shared" si="14"/>
        <v>-0.28086619263089851</v>
      </c>
      <c r="G263" s="134">
        <f t="shared" si="14"/>
        <v>-0.11685393258426968</v>
      </c>
    </row>
    <row r="264" spans="2:7">
      <c r="B264" s="133" t="s">
        <v>77</v>
      </c>
      <c r="C264" s="42">
        <v>2754</v>
      </c>
      <c r="D264" s="42">
        <v>2273</v>
      </c>
      <c r="E264" s="42">
        <v>2146</v>
      </c>
      <c r="F264" s="134">
        <f t="shared" si="14"/>
        <v>-0.17465504720406677</v>
      </c>
      <c r="G264" s="134">
        <f t="shared" si="14"/>
        <v>-5.5873295204575402E-2</v>
      </c>
    </row>
    <row r="265" spans="2:7">
      <c r="B265" s="133" t="s">
        <v>76</v>
      </c>
      <c r="C265" s="42">
        <v>3108</v>
      </c>
      <c r="D265" s="42">
        <v>2501</v>
      </c>
      <c r="E265" s="42">
        <v>1886</v>
      </c>
      <c r="F265" s="134">
        <f t="shared" si="14"/>
        <v>-0.19530244530244534</v>
      </c>
      <c r="G265" s="134">
        <f t="shared" si="14"/>
        <v>-0.24590163934426235</v>
      </c>
    </row>
    <row r="266" spans="2:7">
      <c r="B266" s="133" t="s">
        <v>75</v>
      </c>
      <c r="C266" s="42">
        <v>3273</v>
      </c>
      <c r="D266" s="42">
        <v>1822</v>
      </c>
      <c r="E266" s="42">
        <v>0</v>
      </c>
      <c r="F266" s="134">
        <f t="shared" si="14"/>
        <v>-0.44332416743049186</v>
      </c>
      <c r="G266" s="134"/>
    </row>
    <row r="267" spans="2:7">
      <c r="B267" s="133" t="s">
        <v>74</v>
      </c>
      <c r="C267" s="42">
        <v>3439</v>
      </c>
      <c r="D267" s="42">
        <v>1989</v>
      </c>
      <c r="E267" s="42">
        <v>0</v>
      </c>
      <c r="F267" s="134">
        <f t="shared" si="14"/>
        <v>-0.42163419598720553</v>
      </c>
      <c r="G267" s="134"/>
    </row>
    <row r="268" spans="2:7">
      <c r="B268" s="133" t="s">
        <v>73</v>
      </c>
      <c r="C268" s="42">
        <v>2576</v>
      </c>
      <c r="D268" s="42">
        <v>2361</v>
      </c>
      <c r="E268" s="42">
        <v>0</v>
      </c>
      <c r="F268" s="134">
        <f t="shared" si="14"/>
        <v>-8.3462732919254656E-2</v>
      </c>
      <c r="G268" s="134"/>
    </row>
    <row r="269" spans="2:7">
      <c r="B269" s="133" t="s">
        <v>72</v>
      </c>
      <c r="C269" s="42">
        <v>2167</v>
      </c>
      <c r="D269" s="42">
        <v>1884</v>
      </c>
      <c r="E269" s="42">
        <v>0</v>
      </c>
      <c r="F269" s="134">
        <f t="shared" si="14"/>
        <v>-0.13059529303184125</v>
      </c>
      <c r="G269" s="134"/>
    </row>
    <row r="270" spans="2:7">
      <c r="B270" s="135" t="s">
        <v>122</v>
      </c>
      <c r="C270" s="61">
        <f>SUM(C258:C269)</f>
        <v>33097</v>
      </c>
      <c r="D270" s="61">
        <f>SUM(D258:D269)</f>
        <v>32261</v>
      </c>
      <c r="E270" s="61">
        <f>SUM(E258:E269)</f>
        <v>17549</v>
      </c>
      <c r="F270" s="136">
        <f t="shared" si="14"/>
        <v>-2.5259086926307517E-2</v>
      </c>
      <c r="G270" s="136"/>
    </row>
    <row r="271" spans="2:7" ht="21.75" customHeight="1">
      <c r="B271" s="547" t="s">
        <v>157</v>
      </c>
      <c r="C271" s="548"/>
      <c r="D271" s="548"/>
      <c r="E271" s="548"/>
      <c r="F271" s="548"/>
      <c r="G271" s="549"/>
    </row>
    <row r="272" spans="2:7" ht="4.5" customHeight="1"/>
    <row r="273" spans="2:7" ht="7.5" customHeight="1"/>
    <row r="274" spans="2:7" ht="45" customHeight="1">
      <c r="B274" s="550" t="s">
        <v>172</v>
      </c>
      <c r="C274" s="551"/>
      <c r="D274" s="551"/>
      <c r="E274" s="551"/>
      <c r="F274" s="551"/>
      <c r="G274" s="552"/>
    </row>
    <row r="275" spans="2:7">
      <c r="B275" s="62"/>
      <c r="C275" s="62">
        <v>2008</v>
      </c>
      <c r="D275" s="62">
        <v>2009</v>
      </c>
      <c r="E275" s="62">
        <v>2010</v>
      </c>
      <c r="F275" s="62" t="s">
        <v>155</v>
      </c>
      <c r="G275" s="62" t="s">
        <v>156</v>
      </c>
    </row>
    <row r="276" spans="2:7">
      <c r="B276" s="131" t="s">
        <v>83</v>
      </c>
      <c r="C276" s="58">
        <v>598</v>
      </c>
      <c r="D276" s="58">
        <v>848</v>
      </c>
      <c r="E276" s="58">
        <v>945</v>
      </c>
      <c r="F276" s="132">
        <f>D276/C276-1</f>
        <v>0.41806020066889626</v>
      </c>
      <c r="G276" s="132">
        <f>E276/D276-1</f>
        <v>0.11438679245283012</v>
      </c>
    </row>
    <row r="277" spans="2:7">
      <c r="B277" s="133" t="s">
        <v>82</v>
      </c>
      <c r="C277" s="42">
        <v>783</v>
      </c>
      <c r="D277" s="42">
        <v>986</v>
      </c>
      <c r="E277" s="42">
        <v>955</v>
      </c>
      <c r="F277" s="134">
        <f t="shared" ref="F277:G288" si="15">D277/C277-1</f>
        <v>0.2592592592592593</v>
      </c>
      <c r="G277" s="134">
        <f t="shared" si="15"/>
        <v>-3.1440162271805239E-2</v>
      </c>
    </row>
    <row r="278" spans="2:7">
      <c r="B278" s="133" t="s">
        <v>81</v>
      </c>
      <c r="C278" s="42">
        <v>786</v>
      </c>
      <c r="D278" s="42">
        <v>1061</v>
      </c>
      <c r="E278" s="42">
        <v>1118</v>
      </c>
      <c r="F278" s="134">
        <f t="shared" si="15"/>
        <v>0.34987277353689561</v>
      </c>
      <c r="G278" s="134">
        <f t="shared" si="15"/>
        <v>5.3722902921771842E-2</v>
      </c>
    </row>
    <row r="279" spans="2:7">
      <c r="B279" s="133" t="s">
        <v>80</v>
      </c>
      <c r="C279" s="42">
        <v>947</v>
      </c>
      <c r="D279" s="42">
        <v>1061</v>
      </c>
      <c r="E279" s="42">
        <v>1166</v>
      </c>
      <c r="F279" s="134">
        <f t="shared" si="15"/>
        <v>0.12038014783526929</v>
      </c>
      <c r="G279" s="134">
        <f t="shared" si="15"/>
        <v>9.8963242224316739E-2</v>
      </c>
    </row>
    <row r="280" spans="2:7">
      <c r="B280" s="133" t="s">
        <v>79</v>
      </c>
      <c r="C280" s="42">
        <v>1062</v>
      </c>
      <c r="D280" s="42">
        <v>917</v>
      </c>
      <c r="E280" s="42">
        <v>930</v>
      </c>
      <c r="F280" s="134">
        <f t="shared" si="15"/>
        <v>-0.13653483992467041</v>
      </c>
      <c r="G280" s="134">
        <f t="shared" si="15"/>
        <v>1.4176663031624903E-2</v>
      </c>
    </row>
    <row r="281" spans="2:7">
      <c r="B281" s="133" t="s">
        <v>78</v>
      </c>
      <c r="C281" s="42">
        <v>891</v>
      </c>
      <c r="D281" s="42">
        <v>1063</v>
      </c>
      <c r="E281" s="42">
        <v>806</v>
      </c>
      <c r="F281" s="134">
        <f t="shared" si="15"/>
        <v>0.19304152637485972</v>
      </c>
      <c r="G281" s="134">
        <f t="shared" si="15"/>
        <v>-0.24176857949200381</v>
      </c>
    </row>
    <row r="282" spans="2:7">
      <c r="B282" s="133" t="s">
        <v>77</v>
      </c>
      <c r="C282" s="42">
        <v>1254</v>
      </c>
      <c r="D282" s="42">
        <v>1453</v>
      </c>
      <c r="E282" s="42">
        <v>1418</v>
      </c>
      <c r="F282" s="134">
        <f t="shared" si="15"/>
        <v>0.15869218500797455</v>
      </c>
      <c r="G282" s="134">
        <f t="shared" si="15"/>
        <v>-2.4088093599449412E-2</v>
      </c>
    </row>
    <row r="283" spans="2:7">
      <c r="B283" s="133" t="s">
        <v>76</v>
      </c>
      <c r="C283" s="42">
        <v>946</v>
      </c>
      <c r="D283" s="42">
        <v>942</v>
      </c>
      <c r="E283" s="42">
        <v>806</v>
      </c>
      <c r="F283" s="134">
        <f t="shared" si="15"/>
        <v>-4.2283298097252064E-3</v>
      </c>
      <c r="G283" s="134">
        <f t="shared" si="15"/>
        <v>-0.14437367303609339</v>
      </c>
    </row>
    <row r="284" spans="2:7">
      <c r="B284" s="133" t="s">
        <v>75</v>
      </c>
      <c r="C284" s="42">
        <v>1034</v>
      </c>
      <c r="D284" s="42">
        <v>1069</v>
      </c>
      <c r="E284" s="42">
        <v>0</v>
      </c>
      <c r="F284" s="134">
        <f t="shared" si="15"/>
        <v>3.3849129593810368E-2</v>
      </c>
      <c r="G284" s="134"/>
    </row>
    <row r="285" spans="2:7">
      <c r="B285" s="133" t="s">
        <v>74</v>
      </c>
      <c r="C285" s="42">
        <v>1210</v>
      </c>
      <c r="D285" s="42">
        <v>1634</v>
      </c>
      <c r="E285" s="42">
        <v>0</v>
      </c>
      <c r="F285" s="134">
        <f t="shared" si="15"/>
        <v>0.35041322314049594</v>
      </c>
      <c r="G285" s="134"/>
    </row>
    <row r="286" spans="2:7">
      <c r="B286" s="133" t="s">
        <v>73</v>
      </c>
      <c r="C286" s="42">
        <v>1216</v>
      </c>
      <c r="D286" s="42">
        <v>1209</v>
      </c>
      <c r="E286" s="42">
        <v>0</v>
      </c>
      <c r="F286" s="134">
        <f t="shared" si="15"/>
        <v>-5.7565789473684736E-3</v>
      </c>
      <c r="G286" s="134"/>
    </row>
    <row r="287" spans="2:7">
      <c r="B287" s="133" t="s">
        <v>72</v>
      </c>
      <c r="C287" s="42">
        <v>846</v>
      </c>
      <c r="D287" s="42">
        <v>877</v>
      </c>
      <c r="E287" s="42">
        <v>0</v>
      </c>
      <c r="F287" s="134">
        <f t="shared" si="15"/>
        <v>3.664302600472813E-2</v>
      </c>
      <c r="G287" s="134"/>
    </row>
    <row r="288" spans="2:7">
      <c r="B288" s="135" t="s">
        <v>122</v>
      </c>
      <c r="C288" s="61">
        <f>SUM(C276:C287)</f>
        <v>11573</v>
      </c>
      <c r="D288" s="61">
        <f>SUM(D276:D287)</f>
        <v>13120</v>
      </c>
      <c r="E288" s="61">
        <f>SUM(E276:E287)</f>
        <v>8144</v>
      </c>
      <c r="F288" s="136">
        <f t="shared" si="15"/>
        <v>0.13367320487341217</v>
      </c>
      <c r="G288" s="136"/>
    </row>
    <row r="289" spans="2:7" ht="22.5" customHeight="1">
      <c r="B289" s="547" t="s">
        <v>157</v>
      </c>
      <c r="C289" s="548"/>
      <c r="D289" s="548"/>
      <c r="E289" s="548"/>
      <c r="F289" s="548"/>
      <c r="G289" s="549"/>
    </row>
  </sheetData>
  <mergeCells count="33">
    <mergeCell ref="B94:G94"/>
    <mergeCell ref="B2:N2"/>
    <mergeCell ref="B4:G4"/>
    <mergeCell ref="B19:G19"/>
    <mergeCell ref="B22:G22"/>
    <mergeCell ref="B37:G37"/>
    <mergeCell ref="B40:G40"/>
    <mergeCell ref="B55:G55"/>
    <mergeCell ref="B58:G58"/>
    <mergeCell ref="B73:G73"/>
    <mergeCell ref="B76:G76"/>
    <mergeCell ref="B91:G91"/>
    <mergeCell ref="B202:G202"/>
    <mergeCell ref="B109:G109"/>
    <mergeCell ref="B112:G112"/>
    <mergeCell ref="B127:G127"/>
    <mergeCell ref="B130:G130"/>
    <mergeCell ref="B145:G145"/>
    <mergeCell ref="B148:G148"/>
    <mergeCell ref="B163:G163"/>
    <mergeCell ref="B166:G166"/>
    <mergeCell ref="B181:G181"/>
    <mergeCell ref="B184:G184"/>
    <mergeCell ref="B199:G199"/>
    <mergeCell ref="B271:G271"/>
    <mergeCell ref="B274:G274"/>
    <mergeCell ref="B289:G289"/>
    <mergeCell ref="B217:G217"/>
    <mergeCell ref="B220:G220"/>
    <mergeCell ref="B235:G235"/>
    <mergeCell ref="B238:G238"/>
    <mergeCell ref="B253:G253"/>
    <mergeCell ref="B256:G25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40" orientation="landscape" r:id="rId1"/>
  <headerFooter scaleWithDoc="0" alignWithMargins="0">
    <oddHeader>&amp;RTurismo en Cifras (acumulado agosto 2010)</oddHeader>
    <oddFooter>&amp;CTurismo de Tenerife&amp;R&amp;P</oddFooter>
  </headerFooter>
  <ignoredErrors>
    <ignoredError sqref="B18:G290" formulaRange="1"/>
  </ignoredError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67"/>
  <sheetViews>
    <sheetView showGridLines="0" showRowColHeaders="0" zoomScaleNormal="100" workbookViewId="0">
      <pane xSplit="2" ySplit="6" topLeftCell="G7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baseColWidth="10" defaultRowHeight="15" outlineLevelRow="1"/>
  <cols>
    <col min="1" max="1" width="11.42578125" style="2"/>
    <col min="2" max="2" width="15.5703125" style="2" customWidth="1"/>
    <col min="19" max="20" width="10.2851562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5.75" customHeight="1">
      <c r="B5" s="554" t="s">
        <v>173</v>
      </c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4"/>
      <c r="S5" s="554"/>
      <c r="T5" s="554"/>
      <c r="U5" s="554"/>
      <c r="V5" s="554"/>
      <c r="W5" s="554"/>
      <c r="X5" s="554"/>
      <c r="Y5" s="554"/>
      <c r="Z5" s="554"/>
      <c r="AA5" s="554"/>
      <c r="AB5" s="554"/>
      <c r="AC5" s="554"/>
      <c r="AD5" s="554"/>
      <c r="AE5" s="554"/>
      <c r="AF5" s="554"/>
      <c r="AG5" s="554"/>
      <c r="AH5" s="554"/>
      <c r="AI5" s="554"/>
      <c r="AJ5" s="554"/>
      <c r="AK5" s="554"/>
      <c r="AL5" s="554"/>
      <c r="AM5" s="554"/>
      <c r="AN5" s="554"/>
      <c r="AO5" s="554"/>
      <c r="AP5" s="554"/>
      <c r="AQ5" s="554"/>
      <c r="AR5" s="554"/>
      <c r="AS5" s="554"/>
      <c r="AT5" s="554"/>
      <c r="AU5" s="554"/>
      <c r="AV5" s="554"/>
    </row>
    <row r="6" spans="2:49" s="144" customFormat="1" ht="25.5">
      <c r="B6" s="138" t="s">
        <v>174</v>
      </c>
      <c r="C6" s="139" t="s">
        <v>175</v>
      </c>
      <c r="D6" s="139" t="s">
        <v>176</v>
      </c>
      <c r="E6" s="139" t="s">
        <v>177</v>
      </c>
      <c r="F6" s="139" t="s">
        <v>176</v>
      </c>
      <c r="G6" s="139" t="s">
        <v>178</v>
      </c>
      <c r="H6" s="139" t="s">
        <v>176</v>
      </c>
      <c r="I6" s="139" t="s">
        <v>179</v>
      </c>
      <c r="J6" s="139" t="s">
        <v>176</v>
      </c>
      <c r="K6" s="140" t="s">
        <v>180</v>
      </c>
      <c r="L6" s="139" t="s">
        <v>176</v>
      </c>
      <c r="M6" s="140" t="s">
        <v>181</v>
      </c>
      <c r="N6" s="139" t="s">
        <v>176</v>
      </c>
      <c r="O6" s="140" t="s">
        <v>182</v>
      </c>
      <c r="P6" s="139" t="s">
        <v>176</v>
      </c>
      <c r="Q6" s="140" t="s">
        <v>183</v>
      </c>
      <c r="R6" s="139" t="s">
        <v>176</v>
      </c>
      <c r="S6" s="139" t="s">
        <v>184</v>
      </c>
      <c r="T6" s="139" t="s">
        <v>176</v>
      </c>
      <c r="U6" s="141" t="s">
        <v>185</v>
      </c>
      <c r="V6" s="139" t="s">
        <v>176</v>
      </c>
      <c r="W6" s="141" t="s">
        <v>186</v>
      </c>
      <c r="X6" s="139" t="s">
        <v>176</v>
      </c>
      <c r="Y6" s="141" t="s">
        <v>187</v>
      </c>
      <c r="Z6" s="139" t="s">
        <v>176</v>
      </c>
      <c r="AA6" s="141" t="s">
        <v>188</v>
      </c>
      <c r="AB6" s="139" t="s">
        <v>176</v>
      </c>
      <c r="AC6" s="139" t="s">
        <v>189</v>
      </c>
      <c r="AD6" s="139" t="s">
        <v>176</v>
      </c>
      <c r="AE6" s="139" t="s">
        <v>190</v>
      </c>
      <c r="AF6" s="139" t="s">
        <v>176</v>
      </c>
      <c r="AG6" s="139" t="s">
        <v>191</v>
      </c>
      <c r="AH6" s="139" t="s">
        <v>176</v>
      </c>
      <c r="AI6" s="142" t="s">
        <v>192</v>
      </c>
      <c r="AJ6" s="139" t="s">
        <v>176</v>
      </c>
      <c r="AK6" s="142" t="s">
        <v>193</v>
      </c>
      <c r="AL6" s="139" t="s">
        <v>176</v>
      </c>
      <c r="AM6" s="142" t="s">
        <v>194</v>
      </c>
      <c r="AN6" s="139" t="s">
        <v>176</v>
      </c>
      <c r="AO6" s="142" t="s">
        <v>195</v>
      </c>
      <c r="AP6" s="139" t="s">
        <v>176</v>
      </c>
      <c r="AQ6" s="142" t="s">
        <v>196</v>
      </c>
      <c r="AR6" s="139" t="s">
        <v>176</v>
      </c>
      <c r="AS6" s="142" t="s">
        <v>197</v>
      </c>
      <c r="AT6" s="139" t="s">
        <v>176</v>
      </c>
      <c r="AU6" s="138" t="s">
        <v>136</v>
      </c>
      <c r="AV6" s="143" t="s">
        <v>176</v>
      </c>
      <c r="AW6"/>
    </row>
    <row r="7" spans="2:49">
      <c r="B7" s="41" t="s">
        <v>76</v>
      </c>
      <c r="C7" s="29">
        <v>58085</v>
      </c>
      <c r="D7" s="145">
        <f t="shared" ref="D7:D14" si="0">IFERROR(C7/C20-1,"-")</f>
        <v>-0.15203141651702945</v>
      </c>
      <c r="E7" s="29">
        <v>5648</v>
      </c>
      <c r="F7" s="145">
        <f t="shared" ref="F7:F14" si="1">IFERROR(E7/E20-1,"-")</f>
        <v>-4.5139475908706705E-2</v>
      </c>
      <c r="G7" s="29">
        <v>5323</v>
      </c>
      <c r="H7" s="145">
        <f t="shared" ref="H7:H14" si="2">IFERROR(G7/G20-1,"-")</f>
        <v>-6.7285789381461347E-2</v>
      </c>
      <c r="I7" s="29">
        <v>17198</v>
      </c>
      <c r="J7" s="145">
        <f t="shared" ref="J7:J14" si="3">IFERROR(I7/I20-1,"-")</f>
        <v>3.9656631604400916E-2</v>
      </c>
      <c r="K7" s="29">
        <v>3681</v>
      </c>
      <c r="L7" s="145">
        <f t="shared" ref="L7:L14" si="4">IFERROR(K7/K20-1,"-")</f>
        <v>-0.22029231095106971</v>
      </c>
      <c r="M7" s="29">
        <v>45472</v>
      </c>
      <c r="N7" s="145">
        <f t="shared" ref="N7:N14" si="5">IFERROR(M7/M20-1,"-")</f>
        <v>7.5267800137151397E-2</v>
      </c>
      <c r="O7" s="29">
        <v>1886</v>
      </c>
      <c r="P7" s="145">
        <f t="shared" ref="P7:P14" si="6">IFERROR(O7/O20-1,"-")</f>
        <v>-0.24590163934426235</v>
      </c>
      <c r="Q7" s="29">
        <v>5884</v>
      </c>
      <c r="R7" s="145">
        <f t="shared" ref="R7:R14" si="7">IFERROR(Q7/Q20-1,"-")</f>
        <v>-0.16301564722617357</v>
      </c>
      <c r="S7" s="29">
        <f t="shared" ref="S7:S15" si="8">U7+W7+Y7+AA7</f>
        <v>2641</v>
      </c>
      <c r="T7" s="145">
        <f t="shared" ref="T7:T14" si="9">IFERROR(S7/S20-1,"-")</f>
        <v>1.0144927536231885</v>
      </c>
      <c r="U7" s="29">
        <v>1102</v>
      </c>
      <c r="V7" s="145">
        <f t="shared" ref="V7:V14" si="10">IFERROR(U7/U20-1,"-")</f>
        <v>1.6363636363636362</v>
      </c>
      <c r="W7" s="29">
        <v>760</v>
      </c>
      <c r="X7" s="145">
        <f t="shared" ref="X7:X14" si="11">IFERROR(W7/W20-1,"-")</f>
        <v>3.0641711229946527</v>
      </c>
      <c r="Y7" s="29">
        <v>532</v>
      </c>
      <c r="Z7" s="145">
        <f t="shared" ref="Z7:Z14" si="12">IFERROR(Y7/Y20-1,"-")</f>
        <v>-0.21764705882352942</v>
      </c>
      <c r="AA7" s="29">
        <v>247</v>
      </c>
      <c r="AB7" s="145">
        <f t="shared" ref="AB7:AB14" si="13">IFERROR(AA7/AA20-1,"-")</f>
        <v>8.5</v>
      </c>
      <c r="AC7" s="29">
        <v>806</v>
      </c>
      <c r="AD7" s="145">
        <f t="shared" ref="AD7:AD14" si="14">IFERROR(AC7/AC20-1,"-")</f>
        <v>-0.14437367303609339</v>
      </c>
      <c r="AE7" s="29">
        <v>866</v>
      </c>
      <c r="AF7" s="145">
        <f t="shared" ref="AF7:AF14" si="15">IFERROR(AE7/AE20-1,"-")</f>
        <v>0.50871080139372826</v>
      </c>
      <c r="AG7" s="29">
        <v>5428</v>
      </c>
      <c r="AH7" s="145">
        <f t="shared" ref="AH7:AH14" si="16">IFERROR(AG7/AG20-1,"-")</f>
        <v>0.47982551799345696</v>
      </c>
      <c r="AI7" s="29">
        <v>3884</v>
      </c>
      <c r="AJ7" s="145">
        <f t="shared" ref="AJ7:AJ14" si="17">IFERROR(AI7/AI20-1,"-")</f>
        <v>8.0690038953811882E-2</v>
      </c>
      <c r="AK7" s="29">
        <v>7052</v>
      </c>
      <c r="AL7" s="145">
        <f t="shared" ref="AL7:AL14" si="18">IFERROR(AK7/AK20-1,"-")</f>
        <v>0.2833484986351229</v>
      </c>
      <c r="AM7" s="29">
        <v>204</v>
      </c>
      <c r="AN7" s="145">
        <f t="shared" ref="AN7:AN14" si="19">IFERROR(AM7/AM20-1,"-")</f>
        <v>-0.33980582524271841</v>
      </c>
      <c r="AO7" s="29">
        <v>341</v>
      </c>
      <c r="AP7" s="145">
        <f t="shared" ref="AP7:AP14" si="20">IFERROR(AO7/AO20-1,"-")</f>
        <v>-4.748603351955305E-2</v>
      </c>
      <c r="AQ7" s="29">
        <v>845</v>
      </c>
      <c r="AR7" s="145">
        <f t="shared" ref="AR7:AR14" si="21">IFERROR(AQ7/AQ20-1,"-")</f>
        <v>4.9689440993788914E-2</v>
      </c>
      <c r="AS7" s="29">
        <f t="shared" ref="AS7:AS15" si="22">AU7-C7</f>
        <v>107159</v>
      </c>
      <c r="AT7" s="145">
        <f t="shared" ref="AT7:AT14" si="23">IFERROR(AS7/AS20-1,"-")</f>
        <v>5.3045862363773955E-2</v>
      </c>
      <c r="AU7" s="146">
        <v>165244</v>
      </c>
      <c r="AV7" s="147">
        <f t="shared" ref="AV7:AV13" si="24">IFERROR(AU7/AU20-1,"-")</f>
        <v>-2.9460824621167614E-2</v>
      </c>
    </row>
    <row r="8" spans="2:49">
      <c r="B8" s="41" t="s">
        <v>77</v>
      </c>
      <c r="C8" s="29">
        <v>47374</v>
      </c>
      <c r="D8" s="145">
        <f t="shared" si="0"/>
        <v>-9.3473578553354697E-3</v>
      </c>
      <c r="E8" s="29">
        <v>5746</v>
      </c>
      <c r="F8" s="145">
        <f t="shared" si="1"/>
        <v>-0.17192679060383342</v>
      </c>
      <c r="G8" s="29">
        <v>6241</v>
      </c>
      <c r="H8" s="145">
        <f t="shared" si="2"/>
        <v>9.9929502996122688E-2</v>
      </c>
      <c r="I8" s="29">
        <v>18520</v>
      </c>
      <c r="J8" s="145">
        <f t="shared" si="3"/>
        <v>4.638680151420993E-2</v>
      </c>
      <c r="K8" s="29">
        <v>3998</v>
      </c>
      <c r="L8" s="145">
        <f t="shared" si="4"/>
        <v>0.33891493636972547</v>
      </c>
      <c r="M8" s="29">
        <v>49876</v>
      </c>
      <c r="N8" s="145">
        <f t="shared" si="5"/>
        <v>9.6778449697636049E-2</v>
      </c>
      <c r="O8" s="29">
        <v>2146</v>
      </c>
      <c r="P8" s="145">
        <f t="shared" si="6"/>
        <v>-5.5873295204575402E-2</v>
      </c>
      <c r="Q8" s="29">
        <v>3797</v>
      </c>
      <c r="R8" s="145">
        <f t="shared" si="7"/>
        <v>0.2954622995564653</v>
      </c>
      <c r="S8" s="29">
        <f t="shared" si="8"/>
        <v>3060</v>
      </c>
      <c r="T8" s="145">
        <f t="shared" si="9"/>
        <v>-1.098901098901095E-2</v>
      </c>
      <c r="U8" s="29">
        <v>1259</v>
      </c>
      <c r="V8" s="145">
        <f t="shared" si="10"/>
        <v>1.4504431909750259E-2</v>
      </c>
      <c r="W8" s="29">
        <v>960</v>
      </c>
      <c r="X8" s="145">
        <f t="shared" si="11"/>
        <v>0.30434782608695654</v>
      </c>
      <c r="Y8" s="29">
        <v>720</v>
      </c>
      <c r="Z8" s="145">
        <f t="shared" si="12"/>
        <v>-0.21311475409836067</v>
      </c>
      <c r="AA8" s="29">
        <v>121</v>
      </c>
      <c r="AB8" s="145">
        <f t="shared" si="13"/>
        <v>-0.40099009900990101</v>
      </c>
      <c r="AC8" s="29">
        <v>1418</v>
      </c>
      <c r="AD8" s="145">
        <f t="shared" si="14"/>
        <v>-2.4088093599449412E-2</v>
      </c>
      <c r="AE8" s="29">
        <v>1339</v>
      </c>
      <c r="AF8" s="145">
        <f t="shared" si="15"/>
        <v>0.64294478527607368</v>
      </c>
      <c r="AG8" s="29">
        <v>6396</v>
      </c>
      <c r="AH8" s="145">
        <f t="shared" si="16"/>
        <v>0.52249464413234947</v>
      </c>
      <c r="AI8" s="29">
        <v>5723</v>
      </c>
      <c r="AJ8" s="145">
        <f t="shared" si="17"/>
        <v>0.13754720731464909</v>
      </c>
      <c r="AK8" s="29">
        <v>5551</v>
      </c>
      <c r="AL8" s="145">
        <f t="shared" si="18"/>
        <v>0.14335736354273942</v>
      </c>
      <c r="AM8" s="29">
        <v>323</v>
      </c>
      <c r="AN8" s="145">
        <f t="shared" si="19"/>
        <v>0.34583333333333344</v>
      </c>
      <c r="AO8" s="29">
        <v>294</v>
      </c>
      <c r="AP8" s="145">
        <f t="shared" si="20"/>
        <v>-0.13529411764705879</v>
      </c>
      <c r="AQ8" s="29">
        <v>1569</v>
      </c>
      <c r="AR8" s="145">
        <f t="shared" si="21"/>
        <v>2.106930693069307</v>
      </c>
      <c r="AS8" s="29">
        <f t="shared" si="22"/>
        <v>115997</v>
      </c>
      <c r="AT8" s="145">
        <f t="shared" si="23"/>
        <v>0.10990230693419822</v>
      </c>
      <c r="AU8" s="146">
        <v>163371</v>
      </c>
      <c r="AV8" s="147">
        <f t="shared" si="24"/>
        <v>7.2466717432975392E-2</v>
      </c>
    </row>
    <row r="9" spans="2:49">
      <c r="B9" s="41" t="s">
        <v>78</v>
      </c>
      <c r="C9" s="29">
        <v>33192</v>
      </c>
      <c r="D9" s="145">
        <f t="shared" si="0"/>
        <v>1.5388793337558493E-3</v>
      </c>
      <c r="E9" s="29">
        <v>2532</v>
      </c>
      <c r="F9" s="145">
        <f t="shared" si="1"/>
        <v>-0.18427835051546393</v>
      </c>
      <c r="G9" s="29">
        <v>4162</v>
      </c>
      <c r="H9" s="145">
        <f t="shared" si="2"/>
        <v>0.24760191846522783</v>
      </c>
      <c r="I9" s="29">
        <v>17576</v>
      </c>
      <c r="J9" s="145">
        <f t="shared" si="3"/>
        <v>0.11430926266404606</v>
      </c>
      <c r="K9" s="29">
        <v>1911</v>
      </c>
      <c r="L9" s="145">
        <f t="shared" si="4"/>
        <v>3.9717083786724672E-2</v>
      </c>
      <c r="M9" s="29">
        <v>45854</v>
      </c>
      <c r="N9" s="145">
        <f t="shared" si="5"/>
        <v>0.12483748313504228</v>
      </c>
      <c r="O9" s="29">
        <v>1965</v>
      </c>
      <c r="P9" s="145">
        <f t="shared" si="6"/>
        <v>-0.11685393258426968</v>
      </c>
      <c r="Q9" s="29">
        <v>2727</v>
      </c>
      <c r="R9" s="145">
        <f t="shared" si="7"/>
        <v>8.3863275039745666E-2</v>
      </c>
      <c r="S9" s="29">
        <f t="shared" si="8"/>
        <v>2608</v>
      </c>
      <c r="T9" s="145">
        <f t="shared" si="9"/>
        <v>4.3199999999999905E-2</v>
      </c>
      <c r="U9" s="29">
        <v>1113</v>
      </c>
      <c r="V9" s="145">
        <f t="shared" si="10"/>
        <v>6.4053537284894935E-2</v>
      </c>
      <c r="W9" s="29">
        <v>692</v>
      </c>
      <c r="X9" s="145">
        <f t="shared" si="11"/>
        <v>0.69193154034229831</v>
      </c>
      <c r="Y9" s="29">
        <v>700</v>
      </c>
      <c r="Z9" s="145">
        <f t="shared" si="12"/>
        <v>-0.291497975708502</v>
      </c>
      <c r="AA9" s="29">
        <v>103</v>
      </c>
      <c r="AB9" s="145">
        <f t="shared" si="13"/>
        <v>0.80701754385964919</v>
      </c>
      <c r="AC9" s="29">
        <v>806</v>
      </c>
      <c r="AD9" s="145">
        <f t="shared" si="14"/>
        <v>-0.24176857949200381</v>
      </c>
      <c r="AE9" s="29">
        <v>855</v>
      </c>
      <c r="AF9" s="145">
        <f t="shared" si="15"/>
        <v>0.77754677754677748</v>
      </c>
      <c r="AG9" s="29">
        <v>4158</v>
      </c>
      <c r="AH9" s="145">
        <f t="shared" si="16"/>
        <v>0.14861878453038679</v>
      </c>
      <c r="AI9" s="29">
        <v>4831</v>
      </c>
      <c r="AJ9" s="145">
        <f t="shared" si="17"/>
        <v>-0.16692533195378512</v>
      </c>
      <c r="AK9" s="29">
        <v>3978</v>
      </c>
      <c r="AL9" s="145">
        <f t="shared" si="18"/>
        <v>-8.6776859504132275E-2</v>
      </c>
      <c r="AM9" s="29">
        <v>269</v>
      </c>
      <c r="AN9" s="145">
        <f t="shared" si="19"/>
        <v>-1.46520146520146E-2</v>
      </c>
      <c r="AO9" s="29">
        <v>196</v>
      </c>
      <c r="AP9" s="145">
        <f t="shared" si="20"/>
        <v>9.4972067039106101E-2</v>
      </c>
      <c r="AQ9" s="29">
        <v>1277</v>
      </c>
      <c r="AR9" s="145">
        <f t="shared" si="21"/>
        <v>2.0550239234449759</v>
      </c>
      <c r="AS9" s="29">
        <f t="shared" si="22"/>
        <v>95705</v>
      </c>
      <c r="AT9" s="145">
        <f t="shared" si="23"/>
        <v>8.4525077623915035E-2</v>
      </c>
      <c r="AU9" s="146">
        <v>128897</v>
      </c>
      <c r="AV9" s="147">
        <f t="shared" si="24"/>
        <v>6.1868239597320906E-2</v>
      </c>
    </row>
    <row r="10" spans="2:49">
      <c r="B10" s="41" t="s">
        <v>79</v>
      </c>
      <c r="C10" s="29">
        <v>40612</v>
      </c>
      <c r="D10" s="145">
        <f t="shared" si="0"/>
        <v>0.14496757823512829</v>
      </c>
      <c r="E10" s="29">
        <v>5808</v>
      </c>
      <c r="F10" s="145">
        <f t="shared" si="1"/>
        <v>0.43762376237623757</v>
      </c>
      <c r="G10" s="29">
        <v>4176</v>
      </c>
      <c r="H10" s="145">
        <f t="shared" si="2"/>
        <v>0.21927007299270063</v>
      </c>
      <c r="I10" s="29">
        <v>17833</v>
      </c>
      <c r="J10" s="145">
        <f t="shared" si="3"/>
        <v>0.17237525474985205</v>
      </c>
      <c r="K10" s="29">
        <v>2337</v>
      </c>
      <c r="L10" s="145">
        <f t="shared" si="4"/>
        <v>-5.7281161758773735E-2</v>
      </c>
      <c r="M10" s="29">
        <v>42998</v>
      </c>
      <c r="N10" s="145">
        <f t="shared" si="5"/>
        <v>-2.5982557481028401E-2</v>
      </c>
      <c r="O10" s="29">
        <v>2071</v>
      </c>
      <c r="P10" s="145">
        <f t="shared" si="6"/>
        <v>-0.27587412587412585</v>
      </c>
      <c r="Q10" s="29">
        <v>2290</v>
      </c>
      <c r="R10" s="145">
        <f t="shared" si="7"/>
        <v>0.12254901960784315</v>
      </c>
      <c r="S10" s="29">
        <f t="shared" si="8"/>
        <v>1929</v>
      </c>
      <c r="T10" s="145">
        <f t="shared" si="9"/>
        <v>3.2102728731942198E-2</v>
      </c>
      <c r="U10" s="29">
        <v>760</v>
      </c>
      <c r="V10" s="145">
        <f t="shared" si="10"/>
        <v>-5.5900621118012417E-2</v>
      </c>
      <c r="W10" s="29">
        <v>550</v>
      </c>
      <c r="X10" s="145">
        <f t="shared" si="11"/>
        <v>7.4615384615384617</v>
      </c>
      <c r="Y10" s="29">
        <v>553</v>
      </c>
      <c r="Z10" s="145">
        <f t="shared" si="12"/>
        <v>-0.34244946492271111</v>
      </c>
      <c r="AA10" s="29">
        <v>66</v>
      </c>
      <c r="AB10" s="145">
        <f t="shared" si="13"/>
        <v>-0.58227848101265822</v>
      </c>
      <c r="AC10" s="29">
        <v>930</v>
      </c>
      <c r="AD10" s="145">
        <f t="shared" si="14"/>
        <v>1.4176663031624903E-2</v>
      </c>
      <c r="AE10" s="29">
        <v>659</v>
      </c>
      <c r="AF10" s="145">
        <f t="shared" si="15"/>
        <v>9.1883614088821286E-3</v>
      </c>
      <c r="AG10" s="29">
        <v>3546</v>
      </c>
      <c r="AH10" s="145">
        <f t="shared" si="16"/>
        <v>-0.21042084168336672</v>
      </c>
      <c r="AI10" s="29">
        <v>2644</v>
      </c>
      <c r="AJ10" s="145">
        <f t="shared" si="17"/>
        <v>-0.20433343364429735</v>
      </c>
      <c r="AK10" s="29">
        <v>2936</v>
      </c>
      <c r="AL10" s="145">
        <f t="shared" si="18"/>
        <v>0.46433915211970067</v>
      </c>
      <c r="AM10" s="29">
        <v>232</v>
      </c>
      <c r="AN10" s="145">
        <f t="shared" si="19"/>
        <v>-1.6949152542372836E-2</v>
      </c>
      <c r="AO10" s="29">
        <v>248</v>
      </c>
      <c r="AP10" s="145">
        <f t="shared" si="20"/>
        <v>0.21568627450980382</v>
      </c>
      <c r="AQ10" s="29">
        <v>1270</v>
      </c>
      <c r="AR10" s="145">
        <f t="shared" si="21"/>
        <v>1.4564796905222437</v>
      </c>
      <c r="AS10" s="29">
        <f t="shared" si="22"/>
        <v>91907</v>
      </c>
      <c r="AT10" s="145">
        <f t="shared" si="23"/>
        <v>3.9495560708024735E-2</v>
      </c>
      <c r="AU10" s="146">
        <v>132519</v>
      </c>
      <c r="AV10" s="147">
        <f t="shared" si="24"/>
        <v>6.9693667514227009E-2</v>
      </c>
    </row>
    <row r="11" spans="2:49">
      <c r="B11" s="41" t="s">
        <v>80</v>
      </c>
      <c r="C11" s="29">
        <v>35773</v>
      </c>
      <c r="D11" s="145">
        <f t="shared" si="0"/>
        <v>0.24194556311623394</v>
      </c>
      <c r="E11" s="29">
        <v>5201</v>
      </c>
      <c r="F11" s="145">
        <f t="shared" si="1"/>
        <v>-0.17062669430712807</v>
      </c>
      <c r="G11" s="29">
        <v>7452</v>
      </c>
      <c r="H11" s="145">
        <f t="shared" si="2"/>
        <v>9.3791281373844182E-2</v>
      </c>
      <c r="I11" s="29">
        <v>19534</v>
      </c>
      <c r="J11" s="145">
        <f t="shared" si="3"/>
        <v>-4.1840388482856761E-2</v>
      </c>
      <c r="K11" s="29">
        <v>5152</v>
      </c>
      <c r="L11" s="145">
        <f t="shared" si="4"/>
        <v>-4.8744460856720795E-2</v>
      </c>
      <c r="M11" s="29">
        <v>56191</v>
      </c>
      <c r="N11" s="145">
        <f t="shared" si="5"/>
        <v>0.19068909984743176</v>
      </c>
      <c r="O11" s="29">
        <v>2322</v>
      </c>
      <c r="P11" s="145">
        <f t="shared" si="6"/>
        <v>-0.24043179587831209</v>
      </c>
      <c r="Q11" s="29">
        <v>2538</v>
      </c>
      <c r="R11" s="145">
        <f t="shared" si="7"/>
        <v>-9.8081023454157812E-2</v>
      </c>
      <c r="S11" s="29">
        <f t="shared" si="8"/>
        <v>7076</v>
      </c>
      <c r="T11" s="145">
        <f t="shared" si="9"/>
        <v>-0.17892782548155028</v>
      </c>
      <c r="U11" s="29">
        <v>2920</v>
      </c>
      <c r="V11" s="145">
        <f t="shared" si="10"/>
        <v>-0.12496254120467487</v>
      </c>
      <c r="W11" s="29">
        <v>796</v>
      </c>
      <c r="X11" s="145">
        <f t="shared" si="11"/>
        <v>-0.42568542568542567</v>
      </c>
      <c r="Y11" s="29">
        <v>2032</v>
      </c>
      <c r="Z11" s="145">
        <f t="shared" si="12"/>
        <v>-0.11996535296665223</v>
      </c>
      <c r="AA11" s="29">
        <v>1328</v>
      </c>
      <c r="AB11" s="145">
        <f t="shared" si="13"/>
        <v>-0.16267339218158894</v>
      </c>
      <c r="AC11" s="29">
        <v>1166</v>
      </c>
      <c r="AD11" s="145">
        <f t="shared" si="14"/>
        <v>9.8963242224316739E-2</v>
      </c>
      <c r="AE11" s="29">
        <v>1262</v>
      </c>
      <c r="AF11" s="145">
        <f t="shared" si="15"/>
        <v>0.15462031107044827</v>
      </c>
      <c r="AG11" s="29">
        <v>4601</v>
      </c>
      <c r="AH11" s="145">
        <f t="shared" si="16"/>
        <v>0.5522941970310391</v>
      </c>
      <c r="AI11" s="29">
        <v>3486</v>
      </c>
      <c r="AJ11" s="145">
        <f t="shared" si="17"/>
        <v>-8.957952468007313E-2</v>
      </c>
      <c r="AK11" s="29">
        <v>3310</v>
      </c>
      <c r="AL11" s="145">
        <f t="shared" si="18"/>
        <v>4.8795944233206656E-2</v>
      </c>
      <c r="AM11" s="29">
        <v>383</v>
      </c>
      <c r="AN11" s="145">
        <f t="shared" si="19"/>
        <v>-9.2417061611374418E-2</v>
      </c>
      <c r="AO11" s="29">
        <v>328</v>
      </c>
      <c r="AP11" s="145">
        <f t="shared" si="20"/>
        <v>-0.44027303754266212</v>
      </c>
      <c r="AQ11" s="29">
        <v>836</v>
      </c>
      <c r="AR11" s="145">
        <f t="shared" si="21"/>
        <v>0.53676470588235303</v>
      </c>
      <c r="AS11" s="29">
        <f t="shared" si="22"/>
        <v>120838</v>
      </c>
      <c r="AT11" s="145">
        <f t="shared" si="23"/>
        <v>5.7913029775089164E-2</v>
      </c>
      <c r="AU11" s="146">
        <v>156611</v>
      </c>
      <c r="AV11" s="147">
        <f t="shared" si="24"/>
        <v>9.4975074636257428E-2</v>
      </c>
    </row>
    <row r="12" spans="2:49">
      <c r="B12" s="41" t="s">
        <v>81</v>
      </c>
      <c r="C12" s="29">
        <v>25081</v>
      </c>
      <c r="D12" s="145">
        <f t="shared" si="0"/>
        <v>0.61750290210241188</v>
      </c>
      <c r="E12" s="29">
        <v>4994</v>
      </c>
      <c r="F12" s="145">
        <f t="shared" si="1"/>
        <v>3.2141422257934149E-3</v>
      </c>
      <c r="G12" s="29">
        <v>4699</v>
      </c>
      <c r="H12" s="145">
        <f t="shared" si="2"/>
        <v>4.7247604189881942E-2</v>
      </c>
      <c r="I12" s="29">
        <v>20964</v>
      </c>
      <c r="J12" s="145">
        <f t="shared" si="3"/>
        <v>0.10692222398225892</v>
      </c>
      <c r="K12" s="29">
        <v>3219</v>
      </c>
      <c r="L12" s="145">
        <f t="shared" si="4"/>
        <v>-0.16498054474708168</v>
      </c>
      <c r="M12" s="29">
        <v>46291</v>
      </c>
      <c r="N12" s="145">
        <f t="shared" si="5"/>
        <v>-1.9964432400389587E-2</v>
      </c>
      <c r="O12" s="29">
        <v>2462</v>
      </c>
      <c r="P12" s="145">
        <f t="shared" si="6"/>
        <v>-0.31515994436717665</v>
      </c>
      <c r="Q12" s="29">
        <v>3266</v>
      </c>
      <c r="R12" s="145">
        <f t="shared" si="7"/>
        <v>-4.5717768972873829E-3</v>
      </c>
      <c r="S12" s="29">
        <f t="shared" si="8"/>
        <v>16294</v>
      </c>
      <c r="T12" s="145">
        <f t="shared" si="9"/>
        <v>-0.21201276719218498</v>
      </c>
      <c r="U12" s="29">
        <v>5005</v>
      </c>
      <c r="V12" s="145">
        <f t="shared" si="10"/>
        <v>-0.22463206816421377</v>
      </c>
      <c r="W12" s="29">
        <v>2920</v>
      </c>
      <c r="X12" s="145">
        <f t="shared" si="11"/>
        <v>-0.30343511450381677</v>
      </c>
      <c r="Y12" s="29">
        <v>4525</v>
      </c>
      <c r="Z12" s="145">
        <f t="shared" si="12"/>
        <v>-0.29296875</v>
      </c>
      <c r="AA12" s="29">
        <v>3844</v>
      </c>
      <c r="AB12" s="145">
        <f t="shared" si="13"/>
        <v>5.8661525750481891E-2</v>
      </c>
      <c r="AC12" s="29">
        <v>1118</v>
      </c>
      <c r="AD12" s="145">
        <f t="shared" si="14"/>
        <v>5.3722902921771842E-2</v>
      </c>
      <c r="AE12" s="29">
        <v>1182</v>
      </c>
      <c r="AF12" s="145">
        <f t="shared" si="15"/>
        <v>0.60379918588873815</v>
      </c>
      <c r="AG12" s="29">
        <v>3017</v>
      </c>
      <c r="AH12" s="145">
        <f t="shared" si="16"/>
        <v>7.3665480427046237E-2</v>
      </c>
      <c r="AI12" s="29">
        <v>3511</v>
      </c>
      <c r="AJ12" s="145">
        <f t="shared" si="17"/>
        <v>-0.13882756929114548</v>
      </c>
      <c r="AK12" s="29">
        <v>3020</v>
      </c>
      <c r="AL12" s="145">
        <f t="shared" si="18"/>
        <v>8.8288288288288275E-2</v>
      </c>
      <c r="AM12" s="29">
        <v>343</v>
      </c>
      <c r="AN12" s="145">
        <f t="shared" si="19"/>
        <v>0.55909090909090908</v>
      </c>
      <c r="AO12" s="29">
        <v>216</v>
      </c>
      <c r="AP12" s="145">
        <f t="shared" si="20"/>
        <v>0.34161490683229823</v>
      </c>
      <c r="AQ12" s="29">
        <v>652</v>
      </c>
      <c r="AR12" s="145">
        <f t="shared" si="21"/>
        <v>-3.6927621861152171E-2</v>
      </c>
      <c r="AS12" s="29">
        <f t="shared" si="22"/>
        <v>115248</v>
      </c>
      <c r="AT12" s="145">
        <f t="shared" si="23"/>
        <v>-3.6105883828879692E-2</v>
      </c>
      <c r="AU12" s="146">
        <v>140329</v>
      </c>
      <c r="AV12" s="147">
        <f t="shared" si="24"/>
        <v>3.8927675074590384E-2</v>
      </c>
    </row>
    <row r="13" spans="2:49" customFormat="1">
      <c r="B13" s="41" t="s">
        <v>82</v>
      </c>
      <c r="C13" s="29">
        <v>17537</v>
      </c>
      <c r="D13" s="145">
        <f t="shared" si="0"/>
        <v>0.1486114749803511</v>
      </c>
      <c r="E13" s="29">
        <v>5435</v>
      </c>
      <c r="F13" s="145">
        <f t="shared" si="1"/>
        <v>-6.3415474754437318E-2</v>
      </c>
      <c r="G13" s="29">
        <v>5258</v>
      </c>
      <c r="H13" s="145">
        <f t="shared" si="2"/>
        <v>0.10975094976783462</v>
      </c>
      <c r="I13" s="29">
        <v>17950</v>
      </c>
      <c r="J13" s="145">
        <f t="shared" si="3"/>
        <v>1.1837655016911031E-2</v>
      </c>
      <c r="K13" s="29">
        <v>4360</v>
      </c>
      <c r="L13" s="145">
        <f t="shared" si="4"/>
        <v>-4.616057755414571E-2</v>
      </c>
      <c r="M13" s="29">
        <v>42160</v>
      </c>
      <c r="N13" s="145">
        <f t="shared" si="5"/>
        <v>-0.11075488810613565</v>
      </c>
      <c r="O13" s="29">
        <v>2203</v>
      </c>
      <c r="P13" s="145">
        <f t="shared" si="6"/>
        <v>-0.42148109243697474</v>
      </c>
      <c r="Q13" s="29">
        <v>3897</v>
      </c>
      <c r="R13" s="145">
        <f t="shared" si="7"/>
        <v>-2.6236881559220437E-2</v>
      </c>
      <c r="S13" s="29">
        <f t="shared" si="8"/>
        <v>15361</v>
      </c>
      <c r="T13" s="145">
        <f t="shared" si="9"/>
        <v>-0.19601172406573852</v>
      </c>
      <c r="U13" s="29">
        <v>4567</v>
      </c>
      <c r="V13" s="145">
        <f t="shared" si="10"/>
        <v>-0.20931440443213301</v>
      </c>
      <c r="W13" s="29">
        <v>2921</v>
      </c>
      <c r="X13" s="145">
        <f t="shared" si="11"/>
        <v>-0.23232588699080159</v>
      </c>
      <c r="Y13" s="29">
        <v>4613</v>
      </c>
      <c r="Z13" s="145">
        <f t="shared" si="12"/>
        <v>-0.25740502253702513</v>
      </c>
      <c r="AA13" s="29">
        <v>3260</v>
      </c>
      <c r="AB13" s="145">
        <f t="shared" si="13"/>
        <v>-1.599758527014794E-2</v>
      </c>
      <c r="AC13" s="29">
        <v>955</v>
      </c>
      <c r="AD13" s="145">
        <f t="shared" si="14"/>
        <v>-3.1440162271805239E-2</v>
      </c>
      <c r="AE13" s="29">
        <v>1197</v>
      </c>
      <c r="AF13" s="145">
        <f t="shared" si="15"/>
        <v>0.11764705882352944</v>
      </c>
      <c r="AG13" s="29">
        <v>2290</v>
      </c>
      <c r="AH13" s="145">
        <f t="shared" si="16"/>
        <v>0.22854077253218885</v>
      </c>
      <c r="AI13" s="29">
        <v>3257</v>
      </c>
      <c r="AJ13" s="145">
        <f t="shared" si="17"/>
        <v>-9.477487493051695E-2</v>
      </c>
      <c r="AK13" s="29">
        <v>2517</v>
      </c>
      <c r="AL13" s="145">
        <f t="shared" si="18"/>
        <v>-0.12023767913317018</v>
      </c>
      <c r="AM13" s="29">
        <v>186</v>
      </c>
      <c r="AN13" s="145">
        <f t="shared" si="19"/>
        <v>-0.24081632653061225</v>
      </c>
      <c r="AO13" s="29">
        <v>169</v>
      </c>
      <c r="AP13" s="145">
        <f t="shared" si="20"/>
        <v>-0.22831050228310501</v>
      </c>
      <c r="AQ13" s="29">
        <v>687</v>
      </c>
      <c r="AR13" s="145">
        <f t="shared" si="21"/>
        <v>0.37125748502994016</v>
      </c>
      <c r="AS13" s="29">
        <f t="shared" si="22"/>
        <v>107882</v>
      </c>
      <c r="AT13" s="145">
        <f t="shared" si="23"/>
        <v>-8.9787722317842822E-2</v>
      </c>
      <c r="AU13" s="146">
        <v>125419</v>
      </c>
      <c r="AV13" s="147">
        <f t="shared" si="24"/>
        <v>-6.2582217172925114E-2</v>
      </c>
    </row>
    <row r="14" spans="2:49" customFormat="1">
      <c r="B14" s="41" t="s">
        <v>83</v>
      </c>
      <c r="C14" s="29">
        <v>17949</v>
      </c>
      <c r="D14" s="145">
        <f t="shared" si="0"/>
        <v>5.4768760651113579E-2</v>
      </c>
      <c r="E14" s="29">
        <v>4177</v>
      </c>
      <c r="F14" s="145">
        <f t="shared" si="1"/>
        <v>-8.6195580835703334E-2</v>
      </c>
      <c r="G14" s="29">
        <v>6177</v>
      </c>
      <c r="H14" s="145">
        <f t="shared" si="2"/>
        <v>-5.3140096618357058E-3</v>
      </c>
      <c r="I14" s="29">
        <v>20047</v>
      </c>
      <c r="J14" s="145">
        <f t="shared" si="3"/>
        <v>1.5912430953225476E-2</v>
      </c>
      <c r="K14" s="29">
        <v>3761</v>
      </c>
      <c r="L14" s="145">
        <f t="shared" si="4"/>
        <v>3.2957978577313973E-2</v>
      </c>
      <c r="M14" s="29">
        <v>41811</v>
      </c>
      <c r="N14" s="145">
        <f t="shared" si="5"/>
        <v>-4.7997449850861851E-2</v>
      </c>
      <c r="O14" s="29">
        <v>2494</v>
      </c>
      <c r="P14" s="145">
        <f t="shared" si="6"/>
        <v>-0.35820895522388063</v>
      </c>
      <c r="Q14" s="29">
        <v>5105</v>
      </c>
      <c r="R14" s="145">
        <f t="shared" si="7"/>
        <v>4.0350519665783624E-2</v>
      </c>
      <c r="S14" s="29">
        <f t="shared" si="8"/>
        <v>17251</v>
      </c>
      <c r="T14" s="145">
        <f t="shared" si="9"/>
        <v>-6.5189118890213504E-2</v>
      </c>
      <c r="U14" s="29">
        <v>6000</v>
      </c>
      <c r="V14" s="145">
        <f t="shared" si="10"/>
        <v>-2.2642124124450214E-2</v>
      </c>
      <c r="W14" s="29">
        <v>3035</v>
      </c>
      <c r="X14" s="145">
        <f t="shared" si="11"/>
        <v>-1.4610389610389629E-2</v>
      </c>
      <c r="Y14" s="29">
        <v>4660</v>
      </c>
      <c r="Z14" s="145">
        <f t="shared" si="12"/>
        <v>-0.22745358090185674</v>
      </c>
      <c r="AA14" s="29">
        <v>3556</v>
      </c>
      <c r="AB14" s="145">
        <f t="shared" si="13"/>
        <v>0.1102091788947861</v>
      </c>
      <c r="AC14" s="29">
        <v>945</v>
      </c>
      <c r="AD14" s="145">
        <f t="shared" si="14"/>
        <v>0.11438679245283012</v>
      </c>
      <c r="AE14" s="29">
        <v>1537</v>
      </c>
      <c r="AF14" s="145">
        <f t="shared" si="15"/>
        <v>0.10974729241877257</v>
      </c>
      <c r="AG14" s="29">
        <v>3623</v>
      </c>
      <c r="AH14" s="145">
        <f t="shared" si="16"/>
        <v>-6.479091378420232E-2</v>
      </c>
      <c r="AI14" s="29">
        <v>3312</v>
      </c>
      <c r="AJ14" s="145">
        <f t="shared" si="17"/>
        <v>-0.17714285714285716</v>
      </c>
      <c r="AK14" s="29">
        <v>2440</v>
      </c>
      <c r="AL14" s="145">
        <f t="shared" si="18"/>
        <v>-7.1537290715372959E-2</v>
      </c>
      <c r="AM14" s="29">
        <v>184</v>
      </c>
      <c r="AN14" s="145">
        <f t="shared" si="19"/>
        <v>-1.6042780748663055E-2</v>
      </c>
      <c r="AO14" s="29">
        <v>231</v>
      </c>
      <c r="AP14" s="145">
        <f t="shared" si="20"/>
        <v>-0.12167300380228141</v>
      </c>
      <c r="AQ14" s="29">
        <v>493</v>
      </c>
      <c r="AR14" s="145">
        <f t="shared" si="21"/>
        <v>-0.3806532663316583</v>
      </c>
      <c r="AS14" s="29">
        <f t="shared" si="22"/>
        <v>113588</v>
      </c>
      <c r="AT14" s="145">
        <f t="shared" si="23"/>
        <v>-4.8094731284621273E-2</v>
      </c>
      <c r="AU14" s="146">
        <v>131537</v>
      </c>
      <c r="AV14" s="147">
        <f>IFERROR(AU14/AU27-1,"-")</f>
        <v>-3.5256410256410242E-2</v>
      </c>
    </row>
    <row r="15" spans="2:49" customFormat="1" ht="30">
      <c r="B15" s="95" t="str">
        <f>actualizaciones!$A$2</f>
        <v xml:space="preserve">acumulado agosto 2010 </v>
      </c>
      <c r="C15" s="148">
        <v>275603</v>
      </c>
      <c r="D15" s="149">
        <v>5.3826388198496611E-2</v>
      </c>
      <c r="E15" s="148">
        <v>39541</v>
      </c>
      <c r="F15" s="149">
        <v>-4.9974772350496188E-2</v>
      </c>
      <c r="G15" s="148">
        <v>43488</v>
      </c>
      <c r="H15" s="149">
        <v>7.6702153998514433E-2</v>
      </c>
      <c r="I15" s="148">
        <v>149622</v>
      </c>
      <c r="J15" s="149">
        <v>5.349800033797103E-2</v>
      </c>
      <c r="K15" s="148">
        <v>28419</v>
      </c>
      <c r="L15" s="149">
        <v>-3.687260650015256E-2</v>
      </c>
      <c r="M15" s="148">
        <v>370653</v>
      </c>
      <c r="N15" s="149">
        <v>3.4101498200485469E-2</v>
      </c>
      <c r="O15" s="148">
        <v>17549</v>
      </c>
      <c r="P15" s="149">
        <v>-0.27498450733319557</v>
      </c>
      <c r="Q15" s="148">
        <v>29504</v>
      </c>
      <c r="R15" s="149">
        <v>-5.7586125131259269E-4</v>
      </c>
      <c r="S15" s="148">
        <f t="shared" si="8"/>
        <v>66220</v>
      </c>
      <c r="T15" s="149">
        <v>-0.12442152584953059</v>
      </c>
      <c r="U15" s="148">
        <v>22726</v>
      </c>
      <c r="V15" s="149">
        <v>-9.8782567315699676E-2</v>
      </c>
      <c r="W15" s="148">
        <v>12634</v>
      </c>
      <c r="X15" s="149">
        <v>-8.8455988455988455E-2</v>
      </c>
      <c r="Y15" s="148">
        <v>18335</v>
      </c>
      <c r="Z15" s="149">
        <v>-0.2478565861262666</v>
      </c>
      <c r="AA15" s="148">
        <v>12525</v>
      </c>
      <c r="AB15" s="149">
        <v>2.8662943495400883E-2</v>
      </c>
      <c r="AC15" s="148">
        <v>8144</v>
      </c>
      <c r="AD15" s="149">
        <v>-2.2446284959788732E-2</v>
      </c>
      <c r="AE15" s="148">
        <v>8897</v>
      </c>
      <c r="AF15" s="149">
        <v>0.30665295931854897</v>
      </c>
      <c r="AG15" s="148">
        <v>33059</v>
      </c>
      <c r="AH15" s="149">
        <v>0.2024952713516659</v>
      </c>
      <c r="AI15" s="148">
        <v>30648</v>
      </c>
      <c r="AJ15" s="149">
        <v>-7.8975838442120416E-2</v>
      </c>
      <c r="AK15" s="148">
        <v>30804</v>
      </c>
      <c r="AL15" s="149">
        <v>9.5019729124453445E-2</v>
      </c>
      <c r="AM15" s="148">
        <v>2124</v>
      </c>
      <c r="AN15" s="149">
        <v>-3.7523452157598447E-3</v>
      </c>
      <c r="AO15" s="148">
        <v>2023</v>
      </c>
      <c r="AP15" s="149">
        <v>-0.12424242424242427</v>
      </c>
      <c r="AQ15" s="148">
        <v>7629</v>
      </c>
      <c r="AR15" s="149">
        <v>0.60172160403107289</v>
      </c>
      <c r="AS15" s="148">
        <f t="shared" si="22"/>
        <v>868324</v>
      </c>
      <c r="AT15" s="149">
        <v>1.6092266070032668E-2</v>
      </c>
      <c r="AU15" s="148">
        <v>1143927</v>
      </c>
      <c r="AV15" s="149">
        <v>2.4934190366795672E-2</v>
      </c>
    </row>
    <row r="16" spans="2:49" customFormat="1" ht="15" hidden="1" customHeight="1" outlineLevel="1">
      <c r="B16" s="41" t="s">
        <v>72</v>
      </c>
      <c r="C16" s="29">
        <v>24038</v>
      </c>
      <c r="D16" s="145">
        <f t="shared" ref="D16:D67" si="25">IFERROR(C16/C29-1,"-")</f>
        <v>9.3978974195603637E-2</v>
      </c>
      <c r="E16" s="29">
        <v>4010</v>
      </c>
      <c r="F16" s="145">
        <f t="shared" ref="F16:F67" si="26">IFERROR(E16/E29-1,"-")</f>
        <v>-0.23165357348150983</v>
      </c>
      <c r="G16" s="29">
        <v>6014</v>
      </c>
      <c r="H16" s="145">
        <f t="shared" ref="H16:H67" si="27">IFERROR(G16/G29-1,"-")</f>
        <v>4.3915986807845808E-2</v>
      </c>
      <c r="I16" s="29">
        <v>18167</v>
      </c>
      <c r="J16" s="145">
        <f t="shared" ref="J16:J67" si="28">IFERROR(I16/I29-1,"-")</f>
        <v>-3.750993377483447E-2</v>
      </c>
      <c r="K16" s="29">
        <v>2885</v>
      </c>
      <c r="L16" s="145">
        <f t="shared" ref="L16:L67" si="29">IFERROR(K16/K29-1,"-")</f>
        <v>6.6543438077633965E-2</v>
      </c>
      <c r="M16" s="29">
        <v>45804</v>
      </c>
      <c r="N16" s="145">
        <f t="shared" ref="N16:N67" si="30">IFERROR(M16/M29-1,"-")</f>
        <v>-0.12669450323171083</v>
      </c>
      <c r="O16" s="29">
        <v>1884</v>
      </c>
      <c r="P16" s="145">
        <f t="shared" ref="P16:P67" si="31">IFERROR(O16/O29-1,"-")</f>
        <v>-0.13059529303184125</v>
      </c>
      <c r="Q16" s="29">
        <v>3032</v>
      </c>
      <c r="R16" s="145">
        <f t="shared" ref="R16:R67" si="32">IFERROR(Q16/Q29-1,"-")</f>
        <v>-0.12395261485119913</v>
      </c>
      <c r="S16" s="29">
        <f>U16+W16+Y16+AA16</f>
        <v>14617</v>
      </c>
      <c r="T16" s="145">
        <f t="shared" ref="T16:T67" si="33">IFERROR(S16/S29-1,"-")</f>
        <v>-0.13758923830314473</v>
      </c>
      <c r="U16" s="29">
        <v>5340</v>
      </c>
      <c r="V16" s="145">
        <f t="shared" ref="V16:V67" si="34">IFERROR(U16/U29-1,"-")</f>
        <v>-3.3594624860022737E-3</v>
      </c>
      <c r="W16" s="29">
        <v>2556</v>
      </c>
      <c r="X16" s="145">
        <f t="shared" ref="X16:X67" si="35">IFERROR(W16/W29-1,"-")</f>
        <v>-0.10971786833855801</v>
      </c>
      <c r="Y16" s="29">
        <v>3202</v>
      </c>
      <c r="Z16" s="145">
        <f t="shared" ref="Z16:Z67" si="36">IFERROR(Y16/Y29-1,"-")</f>
        <v>-0.38221107466718118</v>
      </c>
      <c r="AA16" s="29">
        <v>3519</v>
      </c>
      <c r="AB16" s="145">
        <f t="shared" ref="AB16:AB67" si="37">IFERROR(AA16/AA29-1,"-")</f>
        <v>-5.0890585241730735E-3</v>
      </c>
      <c r="AC16" s="29">
        <v>877</v>
      </c>
      <c r="AD16" s="145">
        <f t="shared" ref="AD16:AD67" si="38">IFERROR(AC16/AC29-1,"-")</f>
        <v>3.664302600472813E-2</v>
      </c>
      <c r="AE16" s="29">
        <v>1161</v>
      </c>
      <c r="AF16" s="145">
        <f t="shared" ref="AF16:AF67" si="39">IFERROR(AE16/AE29-1,"-")</f>
        <v>0.26058631921824094</v>
      </c>
      <c r="AG16" s="29">
        <v>2697</v>
      </c>
      <c r="AH16" s="145">
        <f t="shared" ref="AH16:AH67" si="40">IFERROR(AG16/AG29-1,"-")</f>
        <v>-0.19612518628912068</v>
      </c>
      <c r="AI16" s="29">
        <v>3498</v>
      </c>
      <c r="AJ16" s="145">
        <f t="shared" ref="AJ16:AJ67" si="41">IFERROR(AI16/AI29-1,"-")</f>
        <v>0.16135458167330685</v>
      </c>
      <c r="AK16" s="29">
        <v>2456</v>
      </c>
      <c r="AL16" s="145">
        <f t="shared" ref="AL16:AL67" si="42">IFERROR(AK16/AK29-1,"-")</f>
        <v>-0.21130378933847138</v>
      </c>
      <c r="AM16" s="29">
        <v>256</v>
      </c>
      <c r="AN16" s="145">
        <f t="shared" ref="AN16:AN67" si="43">IFERROR(AM16/AM29-1,"-")</f>
        <v>-0.21712538226299694</v>
      </c>
      <c r="AO16" s="29">
        <v>208</v>
      </c>
      <c r="AP16" s="145">
        <f t="shared" ref="AP16:AP67" si="44">IFERROR(AO16/AO29-1,"-")</f>
        <v>9.473684210526323E-2</v>
      </c>
      <c r="AQ16" s="29">
        <v>469</v>
      </c>
      <c r="AR16" s="145">
        <f t="shared" ref="AR16:AR67" si="45">IFERROR(AQ16/AQ29-1,"-")</f>
        <v>-7.6771653543307061E-2</v>
      </c>
      <c r="AS16" s="29">
        <f>AU16-C16</f>
        <v>108035</v>
      </c>
      <c r="AT16" s="145">
        <f t="shared" ref="AT16:AT67" si="46">IFERROR(AS16/AS29-1,"-")</f>
        <v>-9.8649246197615503E-2</v>
      </c>
      <c r="AU16" s="146">
        <v>132073</v>
      </c>
      <c r="AV16" s="147">
        <f t="shared" ref="AV16:AV67" si="47">IFERROR(AU16/AU29-1,"-")</f>
        <v>-6.8806757290315268E-2</v>
      </c>
    </row>
    <row r="17" spans="2:48" customFormat="1" ht="15" hidden="1" customHeight="1" outlineLevel="1">
      <c r="B17" s="41" t="s">
        <v>73</v>
      </c>
      <c r="C17" s="29">
        <v>18367</v>
      </c>
      <c r="D17" s="145">
        <f t="shared" si="25"/>
        <v>-0.20564830032004155</v>
      </c>
      <c r="E17" s="29">
        <v>3947</v>
      </c>
      <c r="F17" s="145">
        <f t="shared" si="26"/>
        <v>-0.20901803607214431</v>
      </c>
      <c r="G17" s="29">
        <v>6045</v>
      </c>
      <c r="H17" s="145">
        <f t="shared" si="27"/>
        <v>0.19845360824742264</v>
      </c>
      <c r="I17" s="29">
        <v>21499</v>
      </c>
      <c r="J17" s="145">
        <f t="shared" si="28"/>
        <v>-0.13022898292742136</v>
      </c>
      <c r="K17" s="29">
        <v>2795</v>
      </c>
      <c r="L17" s="145">
        <f t="shared" si="29"/>
        <v>-6.1135371179039333E-2</v>
      </c>
      <c r="M17" s="29">
        <v>44733</v>
      </c>
      <c r="N17" s="145">
        <f t="shared" si="30"/>
        <v>-8.2851519252060579E-2</v>
      </c>
      <c r="O17" s="29">
        <v>2361</v>
      </c>
      <c r="P17" s="145">
        <f t="shared" si="31"/>
        <v>-8.3462732919254656E-2</v>
      </c>
      <c r="Q17" s="29">
        <v>2167</v>
      </c>
      <c r="R17" s="145">
        <f t="shared" si="32"/>
        <v>-0.15942591155934838</v>
      </c>
      <c r="S17" s="29">
        <f t="shared" ref="S17:S28" si="48">U17+W17+Y17+AA17</f>
        <v>17237</v>
      </c>
      <c r="T17" s="145">
        <f t="shared" si="33"/>
        <v>-0.16044030977546153</v>
      </c>
      <c r="U17" s="29">
        <v>5413</v>
      </c>
      <c r="V17" s="145">
        <f t="shared" si="34"/>
        <v>-0.14418972332015811</v>
      </c>
      <c r="W17" s="29">
        <v>4044</v>
      </c>
      <c r="X17" s="145">
        <f t="shared" si="35"/>
        <v>-0.17553516819571868</v>
      </c>
      <c r="Y17" s="29">
        <v>3635</v>
      </c>
      <c r="Z17" s="145">
        <f t="shared" si="36"/>
        <v>-0.45899687453490101</v>
      </c>
      <c r="AA17" s="29">
        <v>4145</v>
      </c>
      <c r="AB17" s="145">
        <f t="shared" si="37"/>
        <v>0.60534469403563129</v>
      </c>
      <c r="AC17" s="29">
        <v>1209</v>
      </c>
      <c r="AD17" s="145">
        <f t="shared" si="38"/>
        <v>-5.7565789473684736E-3</v>
      </c>
      <c r="AE17" s="29">
        <v>1384</v>
      </c>
      <c r="AF17" s="145">
        <f t="shared" si="39"/>
        <v>0.13815789473684204</v>
      </c>
      <c r="AG17" s="29">
        <v>2776</v>
      </c>
      <c r="AH17" s="145">
        <f t="shared" si="40"/>
        <v>-0.29863567458312279</v>
      </c>
      <c r="AI17" s="29">
        <v>2865</v>
      </c>
      <c r="AJ17" s="145">
        <f t="shared" si="41"/>
        <v>-0.11135235732009929</v>
      </c>
      <c r="AK17" s="29">
        <v>2856</v>
      </c>
      <c r="AL17" s="145">
        <f t="shared" si="42"/>
        <v>-0.15602836879432624</v>
      </c>
      <c r="AM17" s="29">
        <v>130</v>
      </c>
      <c r="AN17" s="145">
        <f t="shared" si="43"/>
        <v>-0.59501557632398749</v>
      </c>
      <c r="AO17" s="29">
        <v>166</v>
      </c>
      <c r="AP17" s="145">
        <f t="shared" si="44"/>
        <v>5.7324840764331197E-2</v>
      </c>
      <c r="AQ17" s="29">
        <v>370</v>
      </c>
      <c r="AR17" s="145">
        <f t="shared" si="45"/>
        <v>0.20915032679738554</v>
      </c>
      <c r="AS17" s="29">
        <f t="shared" ref="AS17:AS28" si="49">AU17-C17</f>
        <v>112540</v>
      </c>
      <c r="AT17" s="145">
        <f t="shared" si="46"/>
        <v>-0.10661268556005399</v>
      </c>
      <c r="AU17" s="146">
        <v>130907</v>
      </c>
      <c r="AV17" s="147">
        <f t="shared" si="47"/>
        <v>-0.12197166849998664</v>
      </c>
    </row>
    <row r="18" spans="2:48" customFormat="1" ht="15" hidden="1" customHeight="1" outlineLevel="1">
      <c r="B18" s="41" t="s">
        <v>74</v>
      </c>
      <c r="C18" s="29">
        <v>27996</v>
      </c>
      <c r="D18" s="145">
        <f t="shared" si="25"/>
        <v>0.13321190042501518</v>
      </c>
      <c r="E18" s="29">
        <v>5676</v>
      </c>
      <c r="F18" s="145">
        <f t="shared" si="26"/>
        <v>-0.29621822690638566</v>
      </c>
      <c r="G18" s="29">
        <v>4533</v>
      </c>
      <c r="H18" s="145">
        <f t="shared" si="27"/>
        <v>-8.2202875075926274E-2</v>
      </c>
      <c r="I18" s="29">
        <v>20125</v>
      </c>
      <c r="J18" s="145">
        <f t="shared" si="28"/>
        <v>-7.2794287030638061E-2</v>
      </c>
      <c r="K18" s="29">
        <v>3398</v>
      </c>
      <c r="L18" s="145">
        <f t="shared" si="29"/>
        <v>-7.8133478024959291E-2</v>
      </c>
      <c r="M18" s="29">
        <v>54449</v>
      </c>
      <c r="N18" s="145">
        <f t="shared" si="30"/>
        <v>-0.10064087740741967</v>
      </c>
      <c r="O18" s="29">
        <v>1989</v>
      </c>
      <c r="P18" s="145">
        <f t="shared" si="31"/>
        <v>-0.42163419598720553</v>
      </c>
      <c r="Q18" s="29">
        <v>2420</v>
      </c>
      <c r="R18" s="145">
        <f t="shared" si="32"/>
        <v>7.2695035460992985E-2</v>
      </c>
      <c r="S18" s="29">
        <f t="shared" si="48"/>
        <v>10818</v>
      </c>
      <c r="T18" s="145">
        <f t="shared" si="33"/>
        <v>-8.7704503288918878E-2</v>
      </c>
      <c r="U18" s="29">
        <v>4521</v>
      </c>
      <c r="V18" s="145">
        <f t="shared" si="34"/>
        <v>0.21958456973293772</v>
      </c>
      <c r="W18" s="29">
        <v>1605</v>
      </c>
      <c r="X18" s="145">
        <f t="shared" si="35"/>
        <v>-0.4022346368715084</v>
      </c>
      <c r="Y18" s="29">
        <v>2250</v>
      </c>
      <c r="Z18" s="145">
        <f t="shared" si="36"/>
        <v>-0.34094903339191562</v>
      </c>
      <c r="AA18" s="29">
        <v>2442</v>
      </c>
      <c r="AB18" s="145">
        <f t="shared" si="37"/>
        <v>0.19005847953216382</v>
      </c>
      <c r="AC18" s="29">
        <v>1634</v>
      </c>
      <c r="AD18" s="145">
        <f t="shared" si="38"/>
        <v>0.35041322314049594</v>
      </c>
      <c r="AE18" s="29">
        <v>819</v>
      </c>
      <c r="AF18" s="145">
        <f t="shared" si="39"/>
        <v>5.4054054054053946E-2</v>
      </c>
      <c r="AG18" s="29">
        <v>3864</v>
      </c>
      <c r="AH18" s="145">
        <f t="shared" si="40"/>
        <v>-0.6068376068376069</v>
      </c>
      <c r="AI18" s="29">
        <v>4071</v>
      </c>
      <c r="AJ18" s="145">
        <f t="shared" si="41"/>
        <v>0.35835835835835828</v>
      </c>
      <c r="AK18" s="29">
        <v>2729</v>
      </c>
      <c r="AL18" s="145">
        <f t="shared" si="42"/>
        <v>-0.19284235433303754</v>
      </c>
      <c r="AM18" s="29">
        <v>224</v>
      </c>
      <c r="AN18" s="145">
        <f t="shared" si="43"/>
        <v>-0.37777777777777777</v>
      </c>
      <c r="AO18" s="29">
        <v>225</v>
      </c>
      <c r="AP18" s="145">
        <f t="shared" si="44"/>
        <v>8.9686098654708779E-3</v>
      </c>
      <c r="AQ18" s="29">
        <v>388</v>
      </c>
      <c r="AR18" s="145">
        <f t="shared" si="45"/>
        <v>-0.17796610169491522</v>
      </c>
      <c r="AS18" s="29">
        <f t="shared" si="49"/>
        <v>117362</v>
      </c>
      <c r="AT18" s="145">
        <f t="shared" si="46"/>
        <v>-0.13537844966037516</v>
      </c>
      <c r="AU18" s="146">
        <v>145358</v>
      </c>
      <c r="AV18" s="147">
        <f t="shared" si="47"/>
        <v>-9.402092955130481E-2</v>
      </c>
    </row>
    <row r="19" spans="2:48" customFormat="1" ht="15" hidden="1" customHeight="1" outlineLevel="1">
      <c r="B19" s="41" t="s">
        <v>75</v>
      </c>
      <c r="C19" s="29">
        <v>35046</v>
      </c>
      <c r="D19" s="145">
        <f t="shared" si="25"/>
        <v>-6.0882148025081739E-2</v>
      </c>
      <c r="E19" s="29">
        <v>3937</v>
      </c>
      <c r="F19" s="145">
        <f t="shared" si="26"/>
        <v>-0.17962075432381741</v>
      </c>
      <c r="G19" s="29">
        <v>4010</v>
      </c>
      <c r="H19" s="145">
        <f t="shared" si="27"/>
        <v>0.10957387935805207</v>
      </c>
      <c r="I19" s="29">
        <v>17237</v>
      </c>
      <c r="J19" s="145">
        <f t="shared" si="28"/>
        <v>-0.10130344108446299</v>
      </c>
      <c r="K19" s="29">
        <v>1922</v>
      </c>
      <c r="L19" s="145">
        <f t="shared" si="29"/>
        <v>-0.21294021294021293</v>
      </c>
      <c r="M19" s="29">
        <v>41479</v>
      </c>
      <c r="N19" s="145">
        <f t="shared" si="30"/>
        <v>-0.1080552210562532</v>
      </c>
      <c r="O19" s="29">
        <v>1822</v>
      </c>
      <c r="P19" s="145">
        <f t="shared" si="31"/>
        <v>-0.44332416743049186</v>
      </c>
      <c r="Q19" s="29">
        <v>2390</v>
      </c>
      <c r="R19" s="145">
        <f t="shared" si="32"/>
        <v>3.3585222502099388E-3</v>
      </c>
      <c r="S19" s="29">
        <f t="shared" si="48"/>
        <v>3204</v>
      </c>
      <c r="T19" s="145">
        <f t="shared" si="33"/>
        <v>0.29979716024340775</v>
      </c>
      <c r="U19" s="29">
        <v>1514</v>
      </c>
      <c r="V19" s="145">
        <f t="shared" si="34"/>
        <v>1.30441400304414</v>
      </c>
      <c r="W19" s="29">
        <v>500</v>
      </c>
      <c r="X19" s="145">
        <f t="shared" si="35"/>
        <v>-0.2503748125937032</v>
      </c>
      <c r="Y19" s="29">
        <v>1033</v>
      </c>
      <c r="Z19" s="145">
        <f t="shared" si="36"/>
        <v>-7.1043165467625902E-2</v>
      </c>
      <c r="AA19" s="29">
        <v>157</v>
      </c>
      <c r="AB19" s="145">
        <f t="shared" si="37"/>
        <v>4.4137931034482758</v>
      </c>
      <c r="AC19" s="29">
        <v>1069</v>
      </c>
      <c r="AD19" s="145">
        <f t="shared" si="38"/>
        <v>3.3849129593810368E-2</v>
      </c>
      <c r="AE19" s="29">
        <v>586</v>
      </c>
      <c r="AF19" s="145">
        <f t="shared" si="39"/>
        <v>-0.1769662921348315</v>
      </c>
      <c r="AG19" s="29">
        <v>2957</v>
      </c>
      <c r="AH19" s="145">
        <f t="shared" si="40"/>
        <v>-0.2700567761046655</v>
      </c>
      <c r="AI19" s="29">
        <v>4480</v>
      </c>
      <c r="AJ19" s="145">
        <f t="shared" si="41"/>
        <v>-1.3433164501211237E-2</v>
      </c>
      <c r="AK19" s="29">
        <v>3631</v>
      </c>
      <c r="AL19" s="145">
        <f t="shared" si="42"/>
        <v>-0.18422826331161535</v>
      </c>
      <c r="AM19" s="29">
        <v>212</v>
      </c>
      <c r="AN19" s="145">
        <f t="shared" si="43"/>
        <v>0.20454545454545459</v>
      </c>
      <c r="AO19" s="29">
        <v>187</v>
      </c>
      <c r="AP19" s="145">
        <f t="shared" si="44"/>
        <v>0.19871794871794868</v>
      </c>
      <c r="AQ19" s="29">
        <v>426</v>
      </c>
      <c r="AR19" s="145">
        <f t="shared" si="45"/>
        <v>0.2456140350877194</v>
      </c>
      <c r="AS19" s="29">
        <f t="shared" si="49"/>
        <v>89549</v>
      </c>
      <c r="AT19" s="145">
        <f t="shared" si="46"/>
        <v>-0.10560116657677632</v>
      </c>
      <c r="AU19" s="146">
        <v>124595</v>
      </c>
      <c r="AV19" s="147">
        <f t="shared" si="47"/>
        <v>-9.3458963911525084E-2</v>
      </c>
    </row>
    <row r="20" spans="2:48" customFormat="1" ht="15" hidden="1" customHeight="1" outlineLevel="1">
      <c r="B20" s="41" t="s">
        <v>76</v>
      </c>
      <c r="C20" s="29">
        <v>68499</v>
      </c>
      <c r="D20" s="145">
        <f t="shared" si="25"/>
        <v>7.5742823041648366E-2</v>
      </c>
      <c r="E20" s="29">
        <v>5915</v>
      </c>
      <c r="F20" s="145">
        <f t="shared" si="26"/>
        <v>4.9875754348597701E-2</v>
      </c>
      <c r="G20" s="29">
        <v>5707</v>
      </c>
      <c r="H20" s="145">
        <f t="shared" si="27"/>
        <v>0.11443077523921108</v>
      </c>
      <c r="I20" s="29">
        <v>16542</v>
      </c>
      <c r="J20" s="145">
        <f t="shared" si="28"/>
        <v>-0.20198755366877319</v>
      </c>
      <c r="K20" s="29">
        <v>4721</v>
      </c>
      <c r="L20" s="145">
        <f t="shared" si="29"/>
        <v>-0.21824805431362804</v>
      </c>
      <c r="M20" s="29">
        <v>42289</v>
      </c>
      <c r="N20" s="145">
        <f t="shared" si="30"/>
        <v>-0.25383325981473315</v>
      </c>
      <c r="O20" s="29">
        <v>2501</v>
      </c>
      <c r="P20" s="145">
        <f t="shared" si="31"/>
        <v>-0.19530244530244534</v>
      </c>
      <c r="Q20" s="29">
        <v>7030</v>
      </c>
      <c r="R20" s="145">
        <f t="shared" si="32"/>
        <v>2.7777777777777679E-2</v>
      </c>
      <c r="S20" s="29">
        <f t="shared" si="48"/>
        <v>1311</v>
      </c>
      <c r="T20" s="145">
        <f t="shared" si="33"/>
        <v>-0.24219653179190748</v>
      </c>
      <c r="U20" s="29">
        <v>418</v>
      </c>
      <c r="V20" s="145">
        <f t="shared" si="34"/>
        <v>0.10582010582010581</v>
      </c>
      <c r="W20" s="29">
        <v>187</v>
      </c>
      <c r="X20" s="145">
        <f t="shared" si="35"/>
        <v>-0.4281345565749235</v>
      </c>
      <c r="Y20" s="29">
        <v>680</v>
      </c>
      <c r="Z20" s="145">
        <f t="shared" si="36"/>
        <v>-0.31104356636271535</v>
      </c>
      <c r="AA20" s="29">
        <v>26</v>
      </c>
      <c r="AB20" s="145">
        <f t="shared" si="37"/>
        <v>-0.31578947368421051</v>
      </c>
      <c r="AC20" s="29">
        <v>942</v>
      </c>
      <c r="AD20" s="145">
        <f t="shared" si="38"/>
        <v>-4.2283298097252064E-3</v>
      </c>
      <c r="AE20" s="29">
        <v>574</v>
      </c>
      <c r="AF20" s="145">
        <f t="shared" si="39"/>
        <v>-0.38740661686232658</v>
      </c>
      <c r="AG20" s="29">
        <v>3668</v>
      </c>
      <c r="AH20" s="145">
        <f t="shared" si="40"/>
        <v>-0.33029030491144784</v>
      </c>
      <c r="AI20" s="29">
        <v>3594</v>
      </c>
      <c r="AJ20" s="145">
        <f t="shared" si="41"/>
        <v>-1.2637362637362592E-2</v>
      </c>
      <c r="AK20" s="29">
        <v>5495</v>
      </c>
      <c r="AL20" s="145">
        <f t="shared" si="42"/>
        <v>-0.10621340273259594</v>
      </c>
      <c r="AM20" s="29">
        <v>309</v>
      </c>
      <c r="AN20" s="145">
        <f t="shared" si="43"/>
        <v>3.0000000000000027E-2</v>
      </c>
      <c r="AO20" s="29">
        <v>358</v>
      </c>
      <c r="AP20" s="145">
        <f t="shared" si="44"/>
        <v>0.35094339622641502</v>
      </c>
      <c r="AQ20" s="29">
        <v>805</v>
      </c>
      <c r="AR20" s="145">
        <f t="shared" si="45"/>
        <v>9.8226466575716209E-2</v>
      </c>
      <c r="AS20" s="29">
        <f t="shared" si="49"/>
        <v>101761</v>
      </c>
      <c r="AT20" s="145">
        <f t="shared" si="46"/>
        <v>-0.18147230578658646</v>
      </c>
      <c r="AU20" s="146">
        <v>170260</v>
      </c>
      <c r="AV20" s="147">
        <f t="shared" si="47"/>
        <v>-9.4352067575186993E-2</v>
      </c>
    </row>
    <row r="21" spans="2:48" customFormat="1" ht="15" hidden="1" customHeight="1" outlineLevel="1">
      <c r="B21" s="41" t="s">
        <v>77</v>
      </c>
      <c r="C21" s="29">
        <v>47821</v>
      </c>
      <c r="D21" s="145">
        <f t="shared" si="25"/>
        <v>4.6342690851804091E-2</v>
      </c>
      <c r="E21" s="29">
        <v>6939</v>
      </c>
      <c r="F21" s="145">
        <f t="shared" si="26"/>
        <v>-7.9708222811671114E-2</v>
      </c>
      <c r="G21" s="29">
        <v>5674</v>
      </c>
      <c r="H21" s="145">
        <f t="shared" si="27"/>
        <v>0.28691313222953041</v>
      </c>
      <c r="I21" s="29">
        <v>17699</v>
      </c>
      <c r="J21" s="145">
        <f t="shared" si="28"/>
        <v>-9.6298187388307421E-2</v>
      </c>
      <c r="K21" s="29">
        <v>2986</v>
      </c>
      <c r="L21" s="145">
        <f t="shared" si="29"/>
        <v>-0.21524310118265444</v>
      </c>
      <c r="M21" s="29">
        <v>45475</v>
      </c>
      <c r="N21" s="145">
        <f t="shared" si="30"/>
        <v>-0.16108620657848616</v>
      </c>
      <c r="O21" s="29">
        <v>2273</v>
      </c>
      <c r="P21" s="145">
        <f t="shared" si="31"/>
        <v>-0.17465504720406677</v>
      </c>
      <c r="Q21" s="29">
        <v>2931</v>
      </c>
      <c r="R21" s="145">
        <f t="shared" si="32"/>
        <v>-8.7200249143568942E-2</v>
      </c>
      <c r="S21" s="29">
        <f t="shared" si="48"/>
        <v>3094</v>
      </c>
      <c r="T21" s="145">
        <f t="shared" si="33"/>
        <v>0.22099447513812165</v>
      </c>
      <c r="U21" s="29">
        <v>1241</v>
      </c>
      <c r="V21" s="145">
        <f t="shared" si="34"/>
        <v>1.4623015873015874</v>
      </c>
      <c r="W21" s="29">
        <v>736</v>
      </c>
      <c r="X21" s="145">
        <f t="shared" si="35"/>
        <v>0.21052631578947367</v>
      </c>
      <c r="Y21" s="29">
        <v>915</v>
      </c>
      <c r="Z21" s="145">
        <f t="shared" si="36"/>
        <v>-0.33887283236994215</v>
      </c>
      <c r="AA21" s="29">
        <v>202</v>
      </c>
      <c r="AB21" s="145">
        <f t="shared" si="37"/>
        <v>4.3157894736842106</v>
      </c>
      <c r="AC21" s="29">
        <v>1453</v>
      </c>
      <c r="AD21" s="145">
        <f t="shared" si="38"/>
        <v>0.15869218500797455</v>
      </c>
      <c r="AE21" s="29">
        <v>815</v>
      </c>
      <c r="AF21" s="145">
        <f t="shared" si="39"/>
        <v>-0.31165540540540537</v>
      </c>
      <c r="AG21" s="29">
        <v>4201</v>
      </c>
      <c r="AH21" s="145">
        <f t="shared" si="40"/>
        <v>-0.16063936063936068</v>
      </c>
      <c r="AI21" s="29">
        <v>5031</v>
      </c>
      <c r="AJ21" s="145">
        <f t="shared" si="41"/>
        <v>0.34375</v>
      </c>
      <c r="AK21" s="29">
        <v>4855</v>
      </c>
      <c r="AL21" s="145">
        <f t="shared" si="42"/>
        <v>-8.5859536810393489E-2</v>
      </c>
      <c r="AM21" s="29">
        <v>240</v>
      </c>
      <c r="AN21" s="145">
        <f t="shared" si="43"/>
        <v>-8.3969465648854991E-2</v>
      </c>
      <c r="AO21" s="29">
        <v>340</v>
      </c>
      <c r="AP21" s="145">
        <f t="shared" si="44"/>
        <v>0.7</v>
      </c>
      <c r="AQ21" s="29">
        <v>505</v>
      </c>
      <c r="AR21" s="145">
        <f t="shared" si="45"/>
        <v>-0.10619469026548678</v>
      </c>
      <c r="AS21" s="29">
        <f t="shared" si="49"/>
        <v>104511</v>
      </c>
      <c r="AT21" s="145">
        <f t="shared" si="46"/>
        <v>-9.569092324997841E-2</v>
      </c>
      <c r="AU21" s="146">
        <v>152332</v>
      </c>
      <c r="AV21" s="147">
        <f t="shared" si="47"/>
        <v>-5.5440154272568876E-2</v>
      </c>
    </row>
    <row r="22" spans="2:48" customFormat="1" ht="15" hidden="1" customHeight="1" outlineLevel="1">
      <c r="B22" s="41" t="s">
        <v>78</v>
      </c>
      <c r="C22" s="29">
        <v>33141</v>
      </c>
      <c r="D22" s="145">
        <f t="shared" si="25"/>
        <v>-0.17422071611890466</v>
      </c>
      <c r="E22" s="29">
        <v>3104</v>
      </c>
      <c r="F22" s="145">
        <f t="shared" si="26"/>
        <v>-0.303411131059246</v>
      </c>
      <c r="G22" s="29">
        <v>3336</v>
      </c>
      <c r="H22" s="145">
        <f t="shared" si="27"/>
        <v>-7.8453038674033193E-2</v>
      </c>
      <c r="I22" s="29">
        <v>15773</v>
      </c>
      <c r="J22" s="145">
        <f t="shared" si="28"/>
        <v>-0.26235794790253941</v>
      </c>
      <c r="K22" s="29">
        <v>1838</v>
      </c>
      <c r="L22" s="145">
        <f t="shared" si="29"/>
        <v>-0.21115879828326178</v>
      </c>
      <c r="M22" s="29">
        <v>40765</v>
      </c>
      <c r="N22" s="145">
        <f t="shared" si="30"/>
        <v>-0.19089772343846134</v>
      </c>
      <c r="O22" s="29">
        <v>2225</v>
      </c>
      <c r="P22" s="145">
        <f t="shared" si="31"/>
        <v>-0.28086619263089851</v>
      </c>
      <c r="Q22" s="29">
        <v>2516</v>
      </c>
      <c r="R22" s="145">
        <f t="shared" si="32"/>
        <v>-0.34101623886851751</v>
      </c>
      <c r="S22" s="29">
        <f t="shared" si="48"/>
        <v>2500</v>
      </c>
      <c r="T22" s="145">
        <f t="shared" si="33"/>
        <v>0.44592249855407751</v>
      </c>
      <c r="U22" s="29">
        <v>1046</v>
      </c>
      <c r="V22" s="145">
        <f t="shared" si="34"/>
        <v>1.5144230769230771</v>
      </c>
      <c r="W22" s="29">
        <v>409</v>
      </c>
      <c r="X22" s="145">
        <f t="shared" si="35"/>
        <v>0.12983425414364635</v>
      </c>
      <c r="Y22" s="29">
        <v>988</v>
      </c>
      <c r="Z22" s="145">
        <f t="shared" si="36"/>
        <v>6.580366774541524E-2</v>
      </c>
      <c r="AA22" s="29">
        <v>57</v>
      </c>
      <c r="AB22" s="145">
        <f t="shared" si="37"/>
        <v>1.375</v>
      </c>
      <c r="AC22" s="29">
        <v>1063</v>
      </c>
      <c r="AD22" s="145">
        <f t="shared" si="38"/>
        <v>0.19304152637485972</v>
      </c>
      <c r="AE22" s="29">
        <v>481</v>
      </c>
      <c r="AF22" s="145">
        <f t="shared" si="39"/>
        <v>-0.40099626400996269</v>
      </c>
      <c r="AG22" s="29">
        <v>3620</v>
      </c>
      <c r="AH22" s="145">
        <f t="shared" si="40"/>
        <v>-0.29186228482003129</v>
      </c>
      <c r="AI22" s="29">
        <v>5799</v>
      </c>
      <c r="AJ22" s="145">
        <f t="shared" si="41"/>
        <v>1.2812745869394178</v>
      </c>
      <c r="AK22" s="29">
        <v>4356</v>
      </c>
      <c r="AL22" s="145">
        <f t="shared" si="42"/>
        <v>-0.11463414634146341</v>
      </c>
      <c r="AM22" s="29">
        <v>273</v>
      </c>
      <c r="AN22" s="145">
        <f t="shared" si="43"/>
        <v>0.14225941422594146</v>
      </c>
      <c r="AO22" s="29">
        <v>179</v>
      </c>
      <c r="AP22" s="145">
        <f t="shared" si="44"/>
        <v>-6.770833333333337E-2</v>
      </c>
      <c r="AQ22" s="29">
        <v>418</v>
      </c>
      <c r="AR22" s="145">
        <f t="shared" si="45"/>
        <v>-0.4178272980501393</v>
      </c>
      <c r="AS22" s="29">
        <f t="shared" si="49"/>
        <v>88246</v>
      </c>
      <c r="AT22" s="145">
        <f t="shared" si="46"/>
        <v>-0.16929304339640405</v>
      </c>
      <c r="AU22" s="146">
        <v>121387</v>
      </c>
      <c r="AV22" s="147">
        <f t="shared" si="47"/>
        <v>-0.17064422019226166</v>
      </c>
    </row>
    <row r="23" spans="2:48" customFormat="1" ht="15" hidden="1" customHeight="1" outlineLevel="1">
      <c r="B23" s="41" t="s">
        <v>79</v>
      </c>
      <c r="C23" s="29">
        <v>35470</v>
      </c>
      <c r="D23" s="145">
        <f t="shared" si="25"/>
        <v>-6.2136435748281316E-2</v>
      </c>
      <c r="E23" s="29">
        <v>4040</v>
      </c>
      <c r="F23" s="145">
        <f t="shared" si="26"/>
        <v>-0.28609294928432583</v>
      </c>
      <c r="G23" s="29">
        <v>3425</v>
      </c>
      <c r="H23" s="145">
        <f t="shared" si="27"/>
        <v>0.12258275975090127</v>
      </c>
      <c r="I23" s="29">
        <v>15211</v>
      </c>
      <c r="J23" s="145">
        <f t="shared" si="28"/>
        <v>-0.33677785044691522</v>
      </c>
      <c r="K23" s="29">
        <v>2479</v>
      </c>
      <c r="L23" s="145">
        <f t="shared" si="29"/>
        <v>-0.13230661533076649</v>
      </c>
      <c r="M23" s="29">
        <v>44145</v>
      </c>
      <c r="N23" s="145">
        <f t="shared" si="30"/>
        <v>-0.19914008925655813</v>
      </c>
      <c r="O23" s="29">
        <v>2860</v>
      </c>
      <c r="P23" s="145">
        <f t="shared" si="31"/>
        <v>0.10169491525423724</v>
      </c>
      <c r="Q23" s="29">
        <v>2040</v>
      </c>
      <c r="R23" s="145">
        <f t="shared" si="32"/>
        <v>-0.13302167445813851</v>
      </c>
      <c r="S23" s="29">
        <f t="shared" si="48"/>
        <v>1869</v>
      </c>
      <c r="T23" s="145">
        <f t="shared" si="33"/>
        <v>0.14172266340867434</v>
      </c>
      <c r="U23" s="29">
        <v>805</v>
      </c>
      <c r="V23" s="145">
        <f t="shared" si="34"/>
        <v>1.9166666666666665</v>
      </c>
      <c r="W23" s="29">
        <v>65</v>
      </c>
      <c r="X23" s="145">
        <f t="shared" si="35"/>
        <v>-0.81690140845070425</v>
      </c>
      <c r="Y23" s="29">
        <v>841</v>
      </c>
      <c r="Z23" s="145">
        <f t="shared" si="36"/>
        <v>0.11538461538461542</v>
      </c>
      <c r="AA23" s="29">
        <v>158</v>
      </c>
      <c r="AB23" s="145">
        <f t="shared" si="37"/>
        <v>-0.37301587301587302</v>
      </c>
      <c r="AC23" s="29">
        <v>917</v>
      </c>
      <c r="AD23" s="145">
        <f t="shared" si="38"/>
        <v>-0.13653483992467041</v>
      </c>
      <c r="AE23" s="29">
        <v>653</v>
      </c>
      <c r="AF23" s="145">
        <f t="shared" si="39"/>
        <v>-0.51086142322097383</v>
      </c>
      <c r="AG23" s="29">
        <v>4491</v>
      </c>
      <c r="AH23" s="145">
        <f t="shared" si="40"/>
        <v>-0.21677711893965823</v>
      </c>
      <c r="AI23" s="29">
        <v>3323</v>
      </c>
      <c r="AJ23" s="145">
        <f t="shared" si="41"/>
        <v>-0.50557952685612262</v>
      </c>
      <c r="AK23" s="29">
        <v>2005</v>
      </c>
      <c r="AL23" s="145">
        <f t="shared" si="42"/>
        <v>-0.42351926394479589</v>
      </c>
      <c r="AM23" s="29">
        <v>236</v>
      </c>
      <c r="AN23" s="145">
        <f t="shared" si="43"/>
        <v>-7.086614173228345E-2</v>
      </c>
      <c r="AO23" s="29">
        <v>204</v>
      </c>
      <c r="AP23" s="145">
        <f t="shared" si="44"/>
        <v>-0.28671328671328666</v>
      </c>
      <c r="AQ23" s="29">
        <v>517</v>
      </c>
      <c r="AR23" s="145">
        <f t="shared" si="45"/>
        <v>-0.1454545454545455</v>
      </c>
      <c r="AS23" s="29">
        <f t="shared" si="49"/>
        <v>88415</v>
      </c>
      <c r="AT23" s="145">
        <f t="shared" si="46"/>
        <v>-0.23572632579850461</v>
      </c>
      <c r="AU23" s="146">
        <v>123885</v>
      </c>
      <c r="AV23" s="147">
        <f t="shared" si="47"/>
        <v>-0.19295788410800951</v>
      </c>
    </row>
    <row r="24" spans="2:48" customFormat="1" ht="15" hidden="1" customHeight="1" outlineLevel="1">
      <c r="B24" s="41" t="s">
        <v>80</v>
      </c>
      <c r="C24" s="29">
        <v>28804</v>
      </c>
      <c r="D24" s="145">
        <f t="shared" si="25"/>
        <v>0.16539893186599763</v>
      </c>
      <c r="E24" s="29">
        <v>6271</v>
      </c>
      <c r="F24" s="145">
        <f t="shared" si="26"/>
        <v>-0.23978664080494605</v>
      </c>
      <c r="G24" s="29">
        <v>6813</v>
      </c>
      <c r="H24" s="145">
        <f t="shared" si="27"/>
        <v>0.5375761679079214</v>
      </c>
      <c r="I24" s="29">
        <v>20387</v>
      </c>
      <c r="J24" s="145">
        <f t="shared" si="28"/>
        <v>-0.19868721012499013</v>
      </c>
      <c r="K24" s="29">
        <v>5416</v>
      </c>
      <c r="L24" s="145">
        <f t="shared" si="29"/>
        <v>4.5358038988612126E-2</v>
      </c>
      <c r="M24" s="29">
        <v>47192</v>
      </c>
      <c r="N24" s="145">
        <f t="shared" si="30"/>
        <v>-0.1888621519422482</v>
      </c>
      <c r="O24" s="29">
        <v>3057</v>
      </c>
      <c r="P24" s="145">
        <f t="shared" si="31"/>
        <v>0.36351471900089205</v>
      </c>
      <c r="Q24" s="29">
        <v>2814</v>
      </c>
      <c r="R24" s="145">
        <f t="shared" si="32"/>
        <v>0.1083103584088223</v>
      </c>
      <c r="S24" s="29">
        <f t="shared" si="48"/>
        <v>8618</v>
      </c>
      <c r="T24" s="145">
        <f t="shared" si="33"/>
        <v>0.16775067750677497</v>
      </c>
      <c r="U24" s="29">
        <v>3337</v>
      </c>
      <c r="V24" s="145">
        <f t="shared" si="34"/>
        <v>0.29592233009708746</v>
      </c>
      <c r="W24" s="29">
        <v>1386</v>
      </c>
      <c r="X24" s="145">
        <f t="shared" si="35"/>
        <v>0.3859999999999999</v>
      </c>
      <c r="Y24" s="29">
        <v>2309</v>
      </c>
      <c r="Z24" s="145">
        <f t="shared" si="36"/>
        <v>-0.14828476576908889</v>
      </c>
      <c r="AA24" s="29">
        <v>1586</v>
      </c>
      <c r="AB24" s="145">
        <f t="shared" si="37"/>
        <v>0.44972577696526517</v>
      </c>
      <c r="AC24" s="29">
        <v>1061</v>
      </c>
      <c r="AD24" s="145">
        <f t="shared" si="38"/>
        <v>0.12038014783526929</v>
      </c>
      <c r="AE24" s="29">
        <v>1093</v>
      </c>
      <c r="AF24" s="145">
        <f t="shared" si="39"/>
        <v>6.73828125E-2</v>
      </c>
      <c r="AG24" s="29">
        <v>2964</v>
      </c>
      <c r="AH24" s="145">
        <f t="shared" si="40"/>
        <v>-0.35170603674540679</v>
      </c>
      <c r="AI24" s="29">
        <v>3829</v>
      </c>
      <c r="AJ24" s="145">
        <f t="shared" si="41"/>
        <v>-4.2510627656914268E-2</v>
      </c>
      <c r="AK24" s="29">
        <v>3156</v>
      </c>
      <c r="AL24" s="145">
        <f t="shared" si="42"/>
        <v>-0.12624584717607978</v>
      </c>
      <c r="AM24" s="29">
        <v>422</v>
      </c>
      <c r="AN24" s="145">
        <f t="shared" si="43"/>
        <v>0.18539325842696619</v>
      </c>
      <c r="AO24" s="29">
        <v>586</v>
      </c>
      <c r="AP24" s="145">
        <f t="shared" si="44"/>
        <v>3.0413793103448272</v>
      </c>
      <c r="AQ24" s="29">
        <v>544</v>
      </c>
      <c r="AR24" s="145">
        <f t="shared" si="45"/>
        <v>-0.45978152929493543</v>
      </c>
      <c r="AS24" s="29">
        <f t="shared" si="49"/>
        <v>114223</v>
      </c>
      <c r="AT24" s="145">
        <f t="shared" si="46"/>
        <v>-0.11664578596507513</v>
      </c>
      <c r="AU24" s="146">
        <v>143027</v>
      </c>
      <c r="AV24" s="147">
        <f t="shared" si="47"/>
        <v>-7.1385905909545411E-2</v>
      </c>
    </row>
    <row r="25" spans="2:48" customFormat="1" ht="15" hidden="1" customHeight="1" outlineLevel="1">
      <c r="B25" s="41" t="s">
        <v>81</v>
      </c>
      <c r="C25" s="29">
        <v>15506</v>
      </c>
      <c r="D25" s="145">
        <f t="shared" si="25"/>
        <v>-0.42847665032619509</v>
      </c>
      <c r="E25" s="29">
        <v>4978</v>
      </c>
      <c r="F25" s="145">
        <f t="shared" si="26"/>
        <v>-0.24689863842662629</v>
      </c>
      <c r="G25" s="29">
        <v>4487</v>
      </c>
      <c r="H25" s="145">
        <f t="shared" si="27"/>
        <v>-0.34198562839125968</v>
      </c>
      <c r="I25" s="29">
        <v>18939</v>
      </c>
      <c r="J25" s="145">
        <f t="shared" si="28"/>
        <v>-0.37431035052363804</v>
      </c>
      <c r="K25" s="29">
        <v>3855</v>
      </c>
      <c r="L25" s="145">
        <f t="shared" si="29"/>
        <v>-0.10825815405968076</v>
      </c>
      <c r="M25" s="29">
        <v>47234</v>
      </c>
      <c r="N25" s="145">
        <f t="shared" si="30"/>
        <v>-0.26603993473700571</v>
      </c>
      <c r="O25" s="29">
        <v>3595</v>
      </c>
      <c r="P25" s="145">
        <f t="shared" si="31"/>
        <v>0.19953286619953281</v>
      </c>
      <c r="Q25" s="29">
        <v>3281</v>
      </c>
      <c r="R25" s="145">
        <f t="shared" si="32"/>
        <v>7.2572736188296849E-2</v>
      </c>
      <c r="S25" s="29">
        <f t="shared" si="48"/>
        <v>20678</v>
      </c>
      <c r="T25" s="145">
        <f t="shared" si="33"/>
        <v>-8.947600176133863E-2</v>
      </c>
      <c r="U25" s="29">
        <v>6455</v>
      </c>
      <c r="V25" s="145">
        <f t="shared" si="34"/>
        <v>-6.1929091190582319E-4</v>
      </c>
      <c r="W25" s="29">
        <v>4192</v>
      </c>
      <c r="X25" s="145">
        <f t="shared" si="35"/>
        <v>-4.0389641244951147E-3</v>
      </c>
      <c r="Y25" s="29">
        <v>6400</v>
      </c>
      <c r="Z25" s="145">
        <f t="shared" si="36"/>
        <v>-0.21903599755948744</v>
      </c>
      <c r="AA25" s="29">
        <v>3631</v>
      </c>
      <c r="AB25" s="145">
        <f t="shared" si="37"/>
        <v>-5.6147647517546195E-2</v>
      </c>
      <c r="AC25" s="29">
        <v>1061</v>
      </c>
      <c r="AD25" s="145">
        <f t="shared" si="38"/>
        <v>0.34987277353689561</v>
      </c>
      <c r="AE25" s="29">
        <v>737</v>
      </c>
      <c r="AF25" s="145">
        <f t="shared" si="39"/>
        <v>-0.39540607054963084</v>
      </c>
      <c r="AG25" s="29">
        <v>2810</v>
      </c>
      <c r="AH25" s="145">
        <f t="shared" si="40"/>
        <v>-0.18926716676283906</v>
      </c>
      <c r="AI25" s="29">
        <v>4077</v>
      </c>
      <c r="AJ25" s="145">
        <f t="shared" si="41"/>
        <v>0.15758091993185697</v>
      </c>
      <c r="AK25" s="29">
        <v>2775</v>
      </c>
      <c r="AL25" s="145">
        <f t="shared" si="42"/>
        <v>-0.38168449197860965</v>
      </c>
      <c r="AM25" s="29">
        <v>220</v>
      </c>
      <c r="AN25" s="145">
        <f t="shared" si="43"/>
        <v>-0.47242206235011985</v>
      </c>
      <c r="AO25" s="29">
        <v>161</v>
      </c>
      <c r="AP25" s="145">
        <f t="shared" si="44"/>
        <v>0.2384615384615385</v>
      </c>
      <c r="AQ25" s="29">
        <v>677</v>
      </c>
      <c r="AR25" s="145">
        <f t="shared" si="45"/>
        <v>-0.40924956369982546</v>
      </c>
      <c r="AS25" s="29">
        <f t="shared" si="49"/>
        <v>119565</v>
      </c>
      <c r="AT25" s="145">
        <f t="shared" si="46"/>
        <v>-0.23510709076486092</v>
      </c>
      <c r="AU25" s="146">
        <v>135071</v>
      </c>
      <c r="AV25" s="147">
        <f t="shared" si="47"/>
        <v>-0.2637055934411574</v>
      </c>
    </row>
    <row r="26" spans="2:48" customFormat="1" ht="15" hidden="1" customHeight="1" outlineLevel="1">
      <c r="B26" s="41" t="s">
        <v>82</v>
      </c>
      <c r="C26" s="29">
        <v>15268</v>
      </c>
      <c r="D26" s="145">
        <f t="shared" si="25"/>
        <v>-8.7497011714080752E-2</v>
      </c>
      <c r="E26" s="29">
        <v>5803</v>
      </c>
      <c r="F26" s="145">
        <f t="shared" si="26"/>
        <v>-0.29515364994534188</v>
      </c>
      <c r="G26" s="29">
        <v>4738</v>
      </c>
      <c r="H26" s="145">
        <f t="shared" si="27"/>
        <v>-0.20302775441547516</v>
      </c>
      <c r="I26" s="29">
        <v>17740</v>
      </c>
      <c r="J26" s="145">
        <f t="shared" si="28"/>
        <v>-0.216223380754617</v>
      </c>
      <c r="K26" s="29">
        <v>4571</v>
      </c>
      <c r="L26" s="145">
        <f t="shared" si="29"/>
        <v>-0.18141117478510027</v>
      </c>
      <c r="M26" s="29">
        <v>47411</v>
      </c>
      <c r="N26" s="145">
        <f t="shared" si="30"/>
        <v>-0.31448359624643951</v>
      </c>
      <c r="O26" s="29">
        <v>3808</v>
      </c>
      <c r="P26" s="145">
        <f t="shared" si="31"/>
        <v>0.61835954101147461</v>
      </c>
      <c r="Q26" s="29">
        <v>4002</v>
      </c>
      <c r="R26" s="145">
        <f t="shared" si="32"/>
        <v>0.11631799163179912</v>
      </c>
      <c r="S26" s="29">
        <f t="shared" si="48"/>
        <v>19106</v>
      </c>
      <c r="T26" s="145">
        <f t="shared" si="33"/>
        <v>1.9403219885678613E-3</v>
      </c>
      <c r="U26" s="29">
        <v>5776</v>
      </c>
      <c r="V26" s="145">
        <f t="shared" si="34"/>
        <v>0.17805425249847029</v>
      </c>
      <c r="W26" s="29">
        <v>3805</v>
      </c>
      <c r="X26" s="145">
        <f t="shared" si="35"/>
        <v>5.1104972375690672E-2</v>
      </c>
      <c r="Y26" s="29">
        <v>6212</v>
      </c>
      <c r="Z26" s="145">
        <f t="shared" si="36"/>
        <v>-7.915801956715085E-2</v>
      </c>
      <c r="AA26" s="29">
        <v>3313</v>
      </c>
      <c r="AB26" s="145">
        <f t="shared" si="37"/>
        <v>-0.12815789473684214</v>
      </c>
      <c r="AC26" s="29">
        <v>986</v>
      </c>
      <c r="AD26" s="145">
        <f t="shared" si="38"/>
        <v>0.2592592592592593</v>
      </c>
      <c r="AE26" s="29">
        <v>1071</v>
      </c>
      <c r="AF26" s="145">
        <f t="shared" si="39"/>
        <v>-0.23988644428672823</v>
      </c>
      <c r="AG26" s="29">
        <v>1864</v>
      </c>
      <c r="AH26" s="145">
        <f t="shared" si="40"/>
        <v>-0.42646153846153845</v>
      </c>
      <c r="AI26" s="29">
        <v>3598</v>
      </c>
      <c r="AJ26" s="145">
        <f t="shared" si="41"/>
        <v>3.5991937805931462E-2</v>
      </c>
      <c r="AK26" s="29">
        <v>2861</v>
      </c>
      <c r="AL26" s="145">
        <f t="shared" si="42"/>
        <v>-0.41814114297335769</v>
      </c>
      <c r="AM26" s="29">
        <v>245</v>
      </c>
      <c r="AN26" s="145">
        <f t="shared" si="43"/>
        <v>6.5217391304347894E-2</v>
      </c>
      <c r="AO26" s="29">
        <v>219</v>
      </c>
      <c r="AP26" s="145">
        <f t="shared" si="44"/>
        <v>0.65909090909090917</v>
      </c>
      <c r="AQ26" s="29">
        <v>501</v>
      </c>
      <c r="AR26" s="145">
        <f t="shared" si="45"/>
        <v>-0.34424083769633507</v>
      </c>
      <c r="AS26" s="29">
        <f t="shared" si="49"/>
        <v>118524</v>
      </c>
      <c r="AT26" s="145">
        <f t="shared" si="46"/>
        <v>-0.21777695648156703</v>
      </c>
      <c r="AU26" s="146">
        <v>133792</v>
      </c>
      <c r="AV26" s="147">
        <f t="shared" si="47"/>
        <v>-0.20482128210919204</v>
      </c>
    </row>
    <row r="27" spans="2:48" customFormat="1" ht="15" hidden="1" customHeight="1" outlineLevel="1">
      <c r="B27" s="41" t="s">
        <v>83</v>
      </c>
      <c r="C27" s="29">
        <v>17017</v>
      </c>
      <c r="D27" s="145">
        <f t="shared" si="25"/>
        <v>0.18659786625758312</v>
      </c>
      <c r="E27" s="29">
        <v>4571</v>
      </c>
      <c r="F27" s="145">
        <f t="shared" si="26"/>
        <v>-9.9310344827586161E-2</v>
      </c>
      <c r="G27" s="29">
        <v>6210</v>
      </c>
      <c r="H27" s="145">
        <f t="shared" si="27"/>
        <v>0.11170784103114939</v>
      </c>
      <c r="I27" s="29">
        <v>19733</v>
      </c>
      <c r="J27" s="145">
        <f t="shared" si="28"/>
        <v>-9.5687640346455272E-2</v>
      </c>
      <c r="K27" s="29">
        <v>3641</v>
      </c>
      <c r="L27" s="145">
        <f t="shared" si="29"/>
        <v>-0.12074378169524269</v>
      </c>
      <c r="M27" s="29">
        <v>43919</v>
      </c>
      <c r="N27" s="145">
        <f t="shared" si="30"/>
        <v>-0.20013477088948783</v>
      </c>
      <c r="O27" s="29">
        <v>3886</v>
      </c>
      <c r="P27" s="145">
        <f t="shared" si="31"/>
        <v>0.55564451561249006</v>
      </c>
      <c r="Q27" s="29">
        <v>4907</v>
      </c>
      <c r="R27" s="145">
        <f t="shared" si="32"/>
        <v>4.5599829533347513E-2</v>
      </c>
      <c r="S27" s="29">
        <f t="shared" si="48"/>
        <v>18454</v>
      </c>
      <c r="T27" s="145">
        <f t="shared" si="33"/>
        <v>2.9052584620532063E-2</v>
      </c>
      <c r="U27" s="29">
        <v>6139</v>
      </c>
      <c r="V27" s="145">
        <f t="shared" si="34"/>
        <v>0.18972868217054262</v>
      </c>
      <c r="W27" s="29">
        <v>3080</v>
      </c>
      <c r="X27" s="145">
        <f t="shared" si="35"/>
        <v>-6.0402684563758413E-2</v>
      </c>
      <c r="Y27" s="29">
        <v>6032</v>
      </c>
      <c r="Z27" s="145">
        <f t="shared" si="36"/>
        <v>-3.3023404937480016E-2</v>
      </c>
      <c r="AA27" s="29">
        <v>3203</v>
      </c>
      <c r="AB27" s="145">
        <f t="shared" si="37"/>
        <v>-1.6579674547129275E-2</v>
      </c>
      <c r="AC27" s="29">
        <v>848</v>
      </c>
      <c r="AD27" s="145">
        <f t="shared" si="38"/>
        <v>0.41806020066889626</v>
      </c>
      <c r="AE27" s="29">
        <v>1385</v>
      </c>
      <c r="AF27" s="145">
        <f t="shared" si="39"/>
        <v>8.2877247849882707E-2</v>
      </c>
      <c r="AG27" s="29">
        <v>3874</v>
      </c>
      <c r="AH27" s="145">
        <f t="shared" si="40"/>
        <v>-0.2048440065681445</v>
      </c>
      <c r="AI27" s="29">
        <v>4025</v>
      </c>
      <c r="AJ27" s="145">
        <f t="shared" si="41"/>
        <v>0.17415402567094507</v>
      </c>
      <c r="AK27" s="29">
        <v>2628</v>
      </c>
      <c r="AL27" s="145">
        <f t="shared" si="42"/>
        <v>-0.47815726767275613</v>
      </c>
      <c r="AM27" s="29">
        <v>187</v>
      </c>
      <c r="AN27" s="145">
        <f t="shared" si="43"/>
        <v>-2.604166666666663E-2</v>
      </c>
      <c r="AO27" s="29">
        <v>263</v>
      </c>
      <c r="AP27" s="145">
        <f t="shared" si="44"/>
        <v>0.28921568627450989</v>
      </c>
      <c r="AQ27" s="29">
        <v>796</v>
      </c>
      <c r="AR27" s="145">
        <f t="shared" si="45"/>
        <v>0.51330798479087458</v>
      </c>
      <c r="AS27" s="29">
        <f t="shared" si="49"/>
        <v>119327</v>
      </c>
      <c r="AT27" s="145">
        <f t="shared" si="46"/>
        <v>-0.10138564650952631</v>
      </c>
      <c r="AU27" s="146">
        <v>136344</v>
      </c>
      <c r="AV27" s="147">
        <f t="shared" si="47"/>
        <v>-7.3315616695325936E-2</v>
      </c>
    </row>
    <row r="28" spans="2:48" customFormat="1" collapsed="1">
      <c r="B28" s="150">
        <v>2009</v>
      </c>
      <c r="C28" s="151">
        <v>366973</v>
      </c>
      <c r="D28" s="152">
        <f t="shared" si="25"/>
        <v>-2.7551209688104539E-2</v>
      </c>
      <c r="E28" s="151">
        <v>59191</v>
      </c>
      <c r="F28" s="152">
        <f t="shared" si="26"/>
        <v>-0.20579908491996401</v>
      </c>
      <c r="G28" s="151">
        <v>60992</v>
      </c>
      <c r="H28" s="152">
        <f t="shared" si="27"/>
        <v>4.5457661981487929E-2</v>
      </c>
      <c r="I28" s="151">
        <v>219052</v>
      </c>
      <c r="J28" s="152">
        <f t="shared" si="28"/>
        <v>-0.18651495120248374</v>
      </c>
      <c r="K28" s="151">
        <v>40507</v>
      </c>
      <c r="L28" s="152">
        <f t="shared" si="29"/>
        <v>-0.12075103103972218</v>
      </c>
      <c r="M28" s="151">
        <v>544895</v>
      </c>
      <c r="N28" s="152">
        <f t="shared" si="30"/>
        <v>-0.18825045436939492</v>
      </c>
      <c r="O28" s="151">
        <v>32261</v>
      </c>
      <c r="P28" s="152">
        <f t="shared" si="31"/>
        <v>-2.5259086926307517E-2</v>
      </c>
      <c r="Q28" s="151">
        <v>39530</v>
      </c>
      <c r="R28" s="152">
        <f t="shared" si="32"/>
        <v>-3.0533415082771298E-2</v>
      </c>
      <c r="S28" s="151">
        <f t="shared" si="48"/>
        <v>121506</v>
      </c>
      <c r="T28" s="152">
        <f t="shared" si="33"/>
        <v>-3.9668049792531135E-2</v>
      </c>
      <c r="U28" s="151">
        <v>42005</v>
      </c>
      <c r="V28" s="152">
        <f t="shared" si="34"/>
        <v>0.14398932403725695</v>
      </c>
      <c r="W28" s="151">
        <v>22565</v>
      </c>
      <c r="X28" s="152">
        <f t="shared" si="35"/>
        <v>-9.3301723791537783E-2</v>
      </c>
      <c r="Y28" s="151">
        <v>34497</v>
      </c>
      <c r="Z28" s="152">
        <f t="shared" si="36"/>
        <v>-0.22251521298174437</v>
      </c>
      <c r="AA28" s="151">
        <v>22439</v>
      </c>
      <c r="AB28" s="152">
        <f t="shared" si="37"/>
        <v>9.1922141119221479E-2</v>
      </c>
      <c r="AC28" s="151">
        <v>13120</v>
      </c>
      <c r="AD28" s="152">
        <f t="shared" si="38"/>
        <v>0.13367320487341217</v>
      </c>
      <c r="AE28" s="151">
        <v>10759</v>
      </c>
      <c r="AF28" s="152">
        <f t="shared" si="39"/>
        <v>-0.16050249687890139</v>
      </c>
      <c r="AG28" s="151">
        <v>39786</v>
      </c>
      <c r="AH28" s="152">
        <f t="shared" si="40"/>
        <v>-0.32198364008179958</v>
      </c>
      <c r="AI28" s="151">
        <v>48190</v>
      </c>
      <c r="AJ28" s="152">
        <f t="shared" si="41"/>
        <v>7.463818210200035E-2</v>
      </c>
      <c r="AK28" s="151">
        <v>39803</v>
      </c>
      <c r="AL28" s="152">
        <f t="shared" si="42"/>
        <v>-0.23807427258805514</v>
      </c>
      <c r="AM28" s="151">
        <v>2954</v>
      </c>
      <c r="AN28" s="152">
        <f t="shared" si="43"/>
        <v>-0.13977868375072799</v>
      </c>
      <c r="AO28" s="151">
        <v>3096</v>
      </c>
      <c r="AP28" s="152">
        <f t="shared" si="44"/>
        <v>0.35789473684210527</v>
      </c>
      <c r="AQ28" s="151">
        <v>6416</v>
      </c>
      <c r="AR28" s="152">
        <f t="shared" si="45"/>
        <v>-0.1658866354654186</v>
      </c>
      <c r="AS28" s="151">
        <f t="shared" si="49"/>
        <v>1282058</v>
      </c>
      <c r="AT28" s="152">
        <f t="shared" si="46"/>
        <v>-0.15287922137132215</v>
      </c>
      <c r="AU28" s="153">
        <v>1649031</v>
      </c>
      <c r="AV28" s="154">
        <f t="shared" si="47"/>
        <v>-0.12786598265284532</v>
      </c>
    </row>
    <row r="29" spans="2:48" customFormat="1" ht="15" hidden="1" customHeight="1" outlineLevel="1">
      <c r="B29" s="41" t="s">
        <v>72</v>
      </c>
      <c r="C29" s="29">
        <v>21973</v>
      </c>
      <c r="D29" s="145">
        <f t="shared" si="25"/>
        <v>0.64198176655208483</v>
      </c>
      <c r="E29" s="29">
        <v>5219</v>
      </c>
      <c r="F29" s="145">
        <f t="shared" si="26"/>
        <v>8.120986119743101E-2</v>
      </c>
      <c r="G29" s="29">
        <v>5761</v>
      </c>
      <c r="H29" s="145">
        <f t="shared" si="27"/>
        <v>-6.6439799060119875E-2</v>
      </c>
      <c r="I29" s="29">
        <v>18875</v>
      </c>
      <c r="J29" s="145">
        <f t="shared" si="28"/>
        <v>-8.8428474838211146E-2</v>
      </c>
      <c r="K29" s="29">
        <v>2705</v>
      </c>
      <c r="L29" s="145">
        <f t="shared" si="29"/>
        <v>-0.21297643293569979</v>
      </c>
      <c r="M29" s="29">
        <v>52449</v>
      </c>
      <c r="N29" s="145">
        <f t="shared" si="30"/>
        <v>-0.15159897122337074</v>
      </c>
      <c r="O29" s="29">
        <v>2167</v>
      </c>
      <c r="P29" s="145">
        <f t="shared" si="31"/>
        <v>7.4900793650793718E-2</v>
      </c>
      <c r="Q29" s="29">
        <v>3461</v>
      </c>
      <c r="R29" s="145">
        <f t="shared" si="32"/>
        <v>-5.1520964647848722E-2</v>
      </c>
      <c r="S29" s="29">
        <f>U29+W29+Y29+AA29</f>
        <v>16949</v>
      </c>
      <c r="T29" s="145">
        <f t="shared" si="33"/>
        <v>-0.13591639051746107</v>
      </c>
      <c r="U29" s="29">
        <v>5358</v>
      </c>
      <c r="V29" s="145">
        <f t="shared" si="34"/>
        <v>-4.5260156806842478E-2</v>
      </c>
      <c r="W29" s="29">
        <v>2871</v>
      </c>
      <c r="X29" s="145">
        <f t="shared" si="35"/>
        <v>-0.15334709525213797</v>
      </c>
      <c r="Y29" s="29">
        <v>5183</v>
      </c>
      <c r="Z29" s="145">
        <f t="shared" si="36"/>
        <v>-0.22883499479244163</v>
      </c>
      <c r="AA29" s="29">
        <v>3537</v>
      </c>
      <c r="AB29" s="145">
        <f t="shared" si="37"/>
        <v>-9.0979182729375441E-2</v>
      </c>
      <c r="AC29" s="29">
        <v>846</v>
      </c>
      <c r="AD29" s="145">
        <f t="shared" si="38"/>
        <v>6.8181818181818121E-2</v>
      </c>
      <c r="AE29" s="29">
        <v>921</v>
      </c>
      <c r="AF29" s="145">
        <f t="shared" si="39"/>
        <v>-6.2118126272912466E-2</v>
      </c>
      <c r="AG29" s="29">
        <v>3355</v>
      </c>
      <c r="AH29" s="145">
        <f t="shared" si="40"/>
        <v>-9.7402597402597157E-3</v>
      </c>
      <c r="AI29" s="29">
        <v>3012</v>
      </c>
      <c r="AJ29" s="145">
        <f t="shared" si="41"/>
        <v>-9.7933513027852692E-2</v>
      </c>
      <c r="AK29" s="29">
        <v>3114</v>
      </c>
      <c r="AL29" s="145">
        <f t="shared" si="42"/>
        <v>-0.23601570166830221</v>
      </c>
      <c r="AM29" s="29">
        <v>327</v>
      </c>
      <c r="AN29" s="145">
        <f t="shared" si="43"/>
        <v>0.4598214285714286</v>
      </c>
      <c r="AO29" s="29">
        <v>190</v>
      </c>
      <c r="AP29" s="145">
        <f t="shared" si="44"/>
        <v>-0.15555555555555556</v>
      </c>
      <c r="AQ29" s="29">
        <v>508</v>
      </c>
      <c r="AR29" s="145">
        <f t="shared" si="45"/>
        <v>-0.46186440677966101</v>
      </c>
      <c r="AS29" s="29">
        <f>AU29-C29</f>
        <v>119859</v>
      </c>
      <c r="AT29" s="145">
        <f t="shared" si="46"/>
        <v>-0.12005550171791035</v>
      </c>
      <c r="AU29" s="146">
        <v>141832</v>
      </c>
      <c r="AV29" s="147">
        <f t="shared" si="47"/>
        <v>-5.1887107771702023E-2</v>
      </c>
    </row>
    <row r="30" spans="2:48" customFormat="1" ht="15" hidden="1" customHeight="1" outlineLevel="1">
      <c r="B30" s="41" t="s">
        <v>73</v>
      </c>
      <c r="C30" s="29">
        <v>23122</v>
      </c>
      <c r="D30" s="145">
        <f t="shared" si="25"/>
        <v>0.43847206669155159</v>
      </c>
      <c r="E30" s="29">
        <v>4990</v>
      </c>
      <c r="F30" s="145">
        <f t="shared" si="26"/>
        <v>-7.7974870657797513E-2</v>
      </c>
      <c r="G30" s="29">
        <v>5044</v>
      </c>
      <c r="H30" s="145">
        <f t="shared" si="27"/>
        <v>-3.5379613692866685E-2</v>
      </c>
      <c r="I30" s="29">
        <v>24718</v>
      </c>
      <c r="J30" s="145">
        <f t="shared" si="28"/>
        <v>-7.8168121130752555E-2</v>
      </c>
      <c r="K30" s="29">
        <v>2977</v>
      </c>
      <c r="L30" s="145">
        <f t="shared" si="29"/>
        <v>0.13625954198473278</v>
      </c>
      <c r="M30" s="29">
        <v>48774</v>
      </c>
      <c r="N30" s="145">
        <f t="shared" si="30"/>
        <v>-0.27691874342134526</v>
      </c>
      <c r="O30" s="29">
        <v>2576</v>
      </c>
      <c r="P30" s="145">
        <f t="shared" si="31"/>
        <v>0.5688185140073081</v>
      </c>
      <c r="Q30" s="29">
        <v>2578</v>
      </c>
      <c r="R30" s="145">
        <f t="shared" si="32"/>
        <v>-5.2554208011760362E-2</v>
      </c>
      <c r="S30" s="29">
        <f t="shared" ref="S30:S41" si="50">U30+W30+Y30+AA30</f>
        <v>20531</v>
      </c>
      <c r="T30" s="145">
        <f t="shared" si="33"/>
        <v>-3.7458977965307061E-2</v>
      </c>
      <c r="U30" s="29">
        <v>6325</v>
      </c>
      <c r="V30" s="145">
        <f t="shared" si="34"/>
        <v>-7.3802899399619259E-2</v>
      </c>
      <c r="W30" s="29">
        <v>4905</v>
      </c>
      <c r="X30" s="145">
        <f t="shared" si="35"/>
        <v>4.5396419437340185E-2</v>
      </c>
      <c r="Y30" s="29">
        <v>6719</v>
      </c>
      <c r="Z30" s="145">
        <f t="shared" si="36"/>
        <v>0.2437985931136617</v>
      </c>
      <c r="AA30" s="29">
        <v>2582</v>
      </c>
      <c r="AB30" s="145">
        <f t="shared" si="37"/>
        <v>-0.41411390968913098</v>
      </c>
      <c r="AC30" s="29">
        <v>1216</v>
      </c>
      <c r="AD30" s="145">
        <f t="shared" si="38"/>
        <v>0.2184368737474951</v>
      </c>
      <c r="AE30" s="29">
        <v>1216</v>
      </c>
      <c r="AF30" s="145">
        <f t="shared" si="39"/>
        <v>-0.29507246376811591</v>
      </c>
      <c r="AG30" s="29">
        <v>3958</v>
      </c>
      <c r="AH30" s="145">
        <f t="shared" si="40"/>
        <v>-0.19273913930246789</v>
      </c>
      <c r="AI30" s="29">
        <v>3224</v>
      </c>
      <c r="AJ30" s="145">
        <f t="shared" si="41"/>
        <v>-0.14934036939313988</v>
      </c>
      <c r="AK30" s="29">
        <v>3384</v>
      </c>
      <c r="AL30" s="145">
        <f t="shared" si="42"/>
        <v>-0.18634287088242363</v>
      </c>
      <c r="AM30" s="29">
        <v>321</v>
      </c>
      <c r="AN30" s="145">
        <f t="shared" si="43"/>
        <v>0.63775510204081631</v>
      </c>
      <c r="AO30" s="29">
        <v>157</v>
      </c>
      <c r="AP30" s="145">
        <f t="shared" si="44"/>
        <v>6.8027210884353817E-2</v>
      </c>
      <c r="AQ30" s="29">
        <v>306</v>
      </c>
      <c r="AR30" s="145">
        <f t="shared" si="45"/>
        <v>-0.45648312611012432</v>
      </c>
      <c r="AS30" s="29">
        <f t="shared" ref="AS30:AS41" si="51">AU30-C30</f>
        <v>125970</v>
      </c>
      <c r="AT30" s="145">
        <f t="shared" si="46"/>
        <v>-0.15852827617533505</v>
      </c>
      <c r="AU30" s="146">
        <v>149092</v>
      </c>
      <c r="AV30" s="147">
        <f t="shared" si="47"/>
        <v>-0.10064182993919502</v>
      </c>
    </row>
    <row r="31" spans="2:48" customFormat="1" ht="15" hidden="1" customHeight="1" outlineLevel="1">
      <c r="B31" s="41" t="s">
        <v>74</v>
      </c>
      <c r="C31" s="29">
        <v>24705</v>
      </c>
      <c r="D31" s="145">
        <f t="shared" si="25"/>
        <v>-0.17671954145561186</v>
      </c>
      <c r="E31" s="29">
        <v>8065</v>
      </c>
      <c r="F31" s="145">
        <f t="shared" si="26"/>
        <v>4.1451446280991844E-2</v>
      </c>
      <c r="G31" s="29">
        <v>4939</v>
      </c>
      <c r="H31" s="145">
        <f t="shared" si="27"/>
        <v>-9.723999268872241E-2</v>
      </c>
      <c r="I31" s="29">
        <v>21705</v>
      </c>
      <c r="J31" s="145">
        <f t="shared" si="28"/>
        <v>-3.691706970759201E-2</v>
      </c>
      <c r="K31" s="29">
        <v>3686</v>
      </c>
      <c r="L31" s="145">
        <f t="shared" si="29"/>
        <v>0.19056847545219635</v>
      </c>
      <c r="M31" s="29">
        <v>60542</v>
      </c>
      <c r="N31" s="145">
        <f t="shared" si="30"/>
        <v>-8.5854925409192484E-2</v>
      </c>
      <c r="O31" s="29">
        <v>3439</v>
      </c>
      <c r="P31" s="145">
        <f t="shared" si="31"/>
        <v>1.0531343283582091</v>
      </c>
      <c r="Q31" s="29">
        <v>2256</v>
      </c>
      <c r="R31" s="145">
        <f t="shared" si="32"/>
        <v>-0.18290474465773265</v>
      </c>
      <c r="S31" s="29">
        <f t="shared" si="50"/>
        <v>11858</v>
      </c>
      <c r="T31" s="145">
        <f t="shared" si="33"/>
        <v>-0.18226329218674575</v>
      </c>
      <c r="U31" s="29">
        <v>3707</v>
      </c>
      <c r="V31" s="145">
        <f t="shared" si="34"/>
        <v>-0.28889315173604446</v>
      </c>
      <c r="W31" s="29">
        <v>2685</v>
      </c>
      <c r="X31" s="145">
        <f t="shared" si="35"/>
        <v>-3.4867002156721782E-2</v>
      </c>
      <c r="Y31" s="29">
        <v>3414</v>
      </c>
      <c r="Z31" s="145">
        <f t="shared" si="36"/>
        <v>-2.2336769759450203E-2</v>
      </c>
      <c r="AA31" s="29">
        <v>2052</v>
      </c>
      <c r="AB31" s="145">
        <f t="shared" si="37"/>
        <v>-0.31917717319177175</v>
      </c>
      <c r="AC31" s="29">
        <v>1210</v>
      </c>
      <c r="AD31" s="145">
        <f t="shared" si="38"/>
        <v>-0.15087719298245617</v>
      </c>
      <c r="AE31" s="29">
        <v>777</v>
      </c>
      <c r="AF31" s="145">
        <f t="shared" si="39"/>
        <v>-0.3589108910891089</v>
      </c>
      <c r="AG31" s="29">
        <v>9828</v>
      </c>
      <c r="AH31" s="145">
        <f t="shared" si="40"/>
        <v>0.98907103825136611</v>
      </c>
      <c r="AI31" s="29">
        <v>2997</v>
      </c>
      <c r="AJ31" s="145">
        <f t="shared" si="41"/>
        <v>-0.22538123546135957</v>
      </c>
      <c r="AK31" s="29">
        <v>3381</v>
      </c>
      <c r="AL31" s="145">
        <f t="shared" si="42"/>
        <v>-0.18274111675126903</v>
      </c>
      <c r="AM31" s="29">
        <v>360</v>
      </c>
      <c r="AN31" s="145">
        <f t="shared" si="43"/>
        <v>0.6901408450704225</v>
      </c>
      <c r="AO31" s="29">
        <v>223</v>
      </c>
      <c r="AP31" s="145">
        <f t="shared" si="44"/>
        <v>0.27428571428571424</v>
      </c>
      <c r="AQ31" s="29">
        <v>472</v>
      </c>
      <c r="AR31" s="145">
        <f t="shared" si="45"/>
        <v>-0.4473067915690867</v>
      </c>
      <c r="AS31" s="29">
        <f t="shared" si="51"/>
        <v>135738</v>
      </c>
      <c r="AT31" s="145">
        <f t="shared" si="46"/>
        <v>-3.6218661024290166E-2</v>
      </c>
      <c r="AU31" s="146">
        <v>160443</v>
      </c>
      <c r="AV31" s="147">
        <f t="shared" si="47"/>
        <v>-6.0896591687299217E-2</v>
      </c>
    </row>
    <row r="32" spans="2:48" customFormat="1" ht="15" hidden="1" customHeight="1" outlineLevel="1">
      <c r="B32" s="41" t="s">
        <v>75</v>
      </c>
      <c r="C32" s="29">
        <v>37318</v>
      </c>
      <c r="D32" s="145">
        <f t="shared" si="25"/>
        <v>-2.4799435544986537E-2</v>
      </c>
      <c r="E32" s="29">
        <v>4799</v>
      </c>
      <c r="F32" s="145">
        <f t="shared" si="26"/>
        <v>5.7980599647266207E-2</v>
      </c>
      <c r="G32" s="29">
        <v>3614</v>
      </c>
      <c r="H32" s="145">
        <f t="shared" si="27"/>
        <v>-5.3678973553286213E-2</v>
      </c>
      <c r="I32" s="29">
        <v>19180</v>
      </c>
      <c r="J32" s="145">
        <f t="shared" si="28"/>
        <v>-9.4428706326723288E-2</v>
      </c>
      <c r="K32" s="29">
        <v>2442</v>
      </c>
      <c r="L32" s="145">
        <f t="shared" si="29"/>
        <v>-9.2193308550185926E-2</v>
      </c>
      <c r="M32" s="29">
        <v>46504</v>
      </c>
      <c r="N32" s="145">
        <f t="shared" si="30"/>
        <v>-3.6086641102704986E-2</v>
      </c>
      <c r="O32" s="29">
        <v>3273</v>
      </c>
      <c r="P32" s="145">
        <f t="shared" si="31"/>
        <v>0.98966565349544067</v>
      </c>
      <c r="Q32" s="29">
        <v>2382</v>
      </c>
      <c r="R32" s="145">
        <f t="shared" si="32"/>
        <v>-0.35166031573217205</v>
      </c>
      <c r="S32" s="29">
        <f t="shared" si="50"/>
        <v>2465</v>
      </c>
      <c r="T32" s="145">
        <f t="shared" si="33"/>
        <v>0.36263128800442224</v>
      </c>
      <c r="U32" s="29">
        <v>657</v>
      </c>
      <c r="V32" s="145">
        <f t="shared" si="34"/>
        <v>1.4243542435424352</v>
      </c>
      <c r="W32" s="29">
        <v>667</v>
      </c>
      <c r="X32" s="145">
        <f t="shared" si="35"/>
        <v>0.88418079096045199</v>
      </c>
      <c r="Y32" s="29">
        <v>1112</v>
      </c>
      <c r="Z32" s="145">
        <f t="shared" si="36"/>
        <v>-3.2201914708442136E-2</v>
      </c>
      <c r="AA32" s="29">
        <v>29</v>
      </c>
      <c r="AB32" s="145">
        <f t="shared" si="37"/>
        <v>-0.17142857142857137</v>
      </c>
      <c r="AC32" s="29">
        <v>1034</v>
      </c>
      <c r="AD32" s="145">
        <f t="shared" si="38"/>
        <v>0.10117145899893498</v>
      </c>
      <c r="AE32" s="29">
        <v>712</v>
      </c>
      <c r="AF32" s="145">
        <f t="shared" si="39"/>
        <v>-0.3473877176901925</v>
      </c>
      <c r="AG32" s="29">
        <v>4051</v>
      </c>
      <c r="AH32" s="145">
        <f t="shared" si="40"/>
        <v>-0.24463919448070115</v>
      </c>
      <c r="AI32" s="29">
        <v>4541</v>
      </c>
      <c r="AJ32" s="145">
        <f t="shared" si="41"/>
        <v>0.15723751274209996</v>
      </c>
      <c r="AK32" s="29">
        <v>4451</v>
      </c>
      <c r="AL32" s="145">
        <f t="shared" si="42"/>
        <v>0.10501489572989087</v>
      </c>
      <c r="AM32" s="29">
        <v>176</v>
      </c>
      <c r="AN32" s="145">
        <f t="shared" si="43"/>
        <v>-4.3478260869565188E-2</v>
      </c>
      <c r="AO32" s="29">
        <v>156</v>
      </c>
      <c r="AP32" s="145">
        <f t="shared" si="44"/>
        <v>-0.38095238095238093</v>
      </c>
      <c r="AQ32" s="29">
        <v>342</v>
      </c>
      <c r="AR32" s="145">
        <f t="shared" si="45"/>
        <v>-0.52957359009628613</v>
      </c>
      <c r="AS32" s="29">
        <f t="shared" si="51"/>
        <v>100122</v>
      </c>
      <c r="AT32" s="145">
        <f t="shared" si="46"/>
        <v>-3.8268687683706948E-2</v>
      </c>
      <c r="AU32" s="146">
        <v>137440</v>
      </c>
      <c r="AV32" s="147">
        <f t="shared" si="47"/>
        <v>-3.4648423507266157E-2</v>
      </c>
    </row>
    <row r="33" spans="2:48" customFormat="1" ht="15" hidden="1" customHeight="1" outlineLevel="1">
      <c r="B33" s="41" t="s">
        <v>76</v>
      </c>
      <c r="C33" s="29">
        <v>63676</v>
      </c>
      <c r="D33" s="145">
        <f t="shared" si="25"/>
        <v>4.1172046175479871E-2</v>
      </c>
      <c r="E33" s="29">
        <v>5634</v>
      </c>
      <c r="F33" s="145">
        <f t="shared" si="26"/>
        <v>6.6641423703142744E-2</v>
      </c>
      <c r="G33" s="29">
        <v>5121</v>
      </c>
      <c r="H33" s="145">
        <f t="shared" si="27"/>
        <v>-0.31792754395311662</v>
      </c>
      <c r="I33" s="29">
        <v>20729</v>
      </c>
      <c r="J33" s="145">
        <f t="shared" si="28"/>
        <v>-3.289166744424743E-2</v>
      </c>
      <c r="K33" s="29">
        <v>6039</v>
      </c>
      <c r="L33" s="145">
        <f t="shared" si="29"/>
        <v>0.31769583242417632</v>
      </c>
      <c r="M33" s="29">
        <v>56675</v>
      </c>
      <c r="N33" s="145">
        <f t="shared" si="30"/>
        <v>1.5353470206743269E-2</v>
      </c>
      <c r="O33" s="29">
        <v>3108</v>
      </c>
      <c r="P33" s="145">
        <f t="shared" si="31"/>
        <v>1.1568355308813323</v>
      </c>
      <c r="Q33" s="29">
        <v>6840</v>
      </c>
      <c r="R33" s="145">
        <f t="shared" si="32"/>
        <v>-0.26782273603082851</v>
      </c>
      <c r="S33" s="29">
        <f t="shared" si="50"/>
        <v>1730</v>
      </c>
      <c r="T33" s="145">
        <f t="shared" si="33"/>
        <v>0.84829059829059839</v>
      </c>
      <c r="U33" s="29">
        <v>378</v>
      </c>
      <c r="V33" s="145">
        <f t="shared" si="34"/>
        <v>0.37454545454545451</v>
      </c>
      <c r="W33" s="29">
        <v>327</v>
      </c>
      <c r="X33" s="145">
        <f t="shared" si="35"/>
        <v>0.3292682926829269</v>
      </c>
      <c r="Y33" s="29">
        <v>987</v>
      </c>
      <c r="Z33" s="145">
        <f t="shared" si="36"/>
        <v>1.5703125</v>
      </c>
      <c r="AA33" s="29">
        <v>38</v>
      </c>
      <c r="AB33" s="145">
        <f t="shared" si="37"/>
        <v>0.22580645161290325</v>
      </c>
      <c r="AC33" s="29">
        <v>946</v>
      </c>
      <c r="AD33" s="145">
        <f t="shared" si="38"/>
        <v>0.26133333333333342</v>
      </c>
      <c r="AE33" s="29">
        <v>937</v>
      </c>
      <c r="AF33" s="145">
        <f t="shared" si="39"/>
        <v>-0.22561983471074376</v>
      </c>
      <c r="AG33" s="29">
        <v>5477</v>
      </c>
      <c r="AH33" s="145">
        <f t="shared" si="40"/>
        <v>7.8786685050226568E-2</v>
      </c>
      <c r="AI33" s="29">
        <v>3640</v>
      </c>
      <c r="AJ33" s="145">
        <f t="shared" si="41"/>
        <v>-6.1855670103092786E-2</v>
      </c>
      <c r="AK33" s="29">
        <v>6148</v>
      </c>
      <c r="AL33" s="145">
        <f t="shared" si="42"/>
        <v>5.1479391140755837E-2</v>
      </c>
      <c r="AM33" s="29">
        <v>300</v>
      </c>
      <c r="AN33" s="145">
        <f t="shared" si="43"/>
        <v>0.13207547169811318</v>
      </c>
      <c r="AO33" s="29">
        <v>265</v>
      </c>
      <c r="AP33" s="145">
        <f t="shared" si="44"/>
        <v>7.7235772357723498E-2</v>
      </c>
      <c r="AQ33" s="29">
        <v>733</v>
      </c>
      <c r="AR33" s="145">
        <f t="shared" si="45"/>
        <v>-0.1526011560693642</v>
      </c>
      <c r="AS33" s="29">
        <f t="shared" si="51"/>
        <v>124322</v>
      </c>
      <c r="AT33" s="145">
        <f t="shared" si="46"/>
        <v>-1.3013720638797022E-3</v>
      </c>
      <c r="AU33" s="146">
        <v>187998</v>
      </c>
      <c r="AV33" s="147">
        <f t="shared" si="47"/>
        <v>1.26910936102822E-2</v>
      </c>
    </row>
    <row r="34" spans="2:48" customFormat="1" ht="15" hidden="1" customHeight="1" outlineLevel="1">
      <c r="B34" s="41" t="s">
        <v>77</v>
      </c>
      <c r="C34" s="29">
        <v>45703</v>
      </c>
      <c r="D34" s="145">
        <f t="shared" si="25"/>
        <v>-7.0302487845562367E-2</v>
      </c>
      <c r="E34" s="29">
        <v>7540</v>
      </c>
      <c r="F34" s="145">
        <f t="shared" si="26"/>
        <v>-6.8330656122575051E-2</v>
      </c>
      <c r="G34" s="29">
        <v>4409</v>
      </c>
      <c r="H34" s="145">
        <f t="shared" si="27"/>
        <v>-0.32418761496014714</v>
      </c>
      <c r="I34" s="29">
        <v>19585</v>
      </c>
      <c r="J34" s="145">
        <f t="shared" si="28"/>
        <v>2.3784631468896977E-2</v>
      </c>
      <c r="K34" s="29">
        <v>3805</v>
      </c>
      <c r="L34" s="145">
        <f t="shared" si="29"/>
        <v>0.19541313226515866</v>
      </c>
      <c r="M34" s="29">
        <v>54207</v>
      </c>
      <c r="N34" s="145">
        <f t="shared" si="30"/>
        <v>0.11743970315398888</v>
      </c>
      <c r="O34" s="29">
        <v>2754</v>
      </c>
      <c r="P34" s="145">
        <f t="shared" si="31"/>
        <v>0.92452830188679247</v>
      </c>
      <c r="Q34" s="29">
        <v>3211</v>
      </c>
      <c r="R34" s="145">
        <f t="shared" si="32"/>
        <v>-0.41060939794419971</v>
      </c>
      <c r="S34" s="29">
        <f t="shared" si="50"/>
        <v>2534</v>
      </c>
      <c r="T34" s="145">
        <f t="shared" si="33"/>
        <v>1.0353413654618473</v>
      </c>
      <c r="U34" s="29">
        <v>504</v>
      </c>
      <c r="V34" s="145">
        <f t="shared" si="34"/>
        <v>0.8</v>
      </c>
      <c r="W34" s="29">
        <v>608</v>
      </c>
      <c r="X34" s="145">
        <f t="shared" si="35"/>
        <v>0.76744186046511631</v>
      </c>
      <c r="Y34" s="29">
        <v>1384</v>
      </c>
      <c r="Z34" s="145">
        <f t="shared" si="36"/>
        <v>1.3378378378378377</v>
      </c>
      <c r="AA34" s="29">
        <v>38</v>
      </c>
      <c r="AB34" s="145">
        <f t="shared" si="37"/>
        <v>0.31034482758620685</v>
      </c>
      <c r="AC34" s="29">
        <v>1254</v>
      </c>
      <c r="AD34" s="145">
        <f t="shared" si="38"/>
        <v>8.3837510803802973E-2</v>
      </c>
      <c r="AE34" s="29">
        <v>1184</v>
      </c>
      <c r="AF34" s="145">
        <f t="shared" si="39"/>
        <v>-5.2041633306645352E-2</v>
      </c>
      <c r="AG34" s="29">
        <v>5005</v>
      </c>
      <c r="AH34" s="145">
        <f t="shared" si="40"/>
        <v>9.9033816425120769E-2</v>
      </c>
      <c r="AI34" s="29">
        <v>3744</v>
      </c>
      <c r="AJ34" s="145">
        <f t="shared" si="41"/>
        <v>1.8498367791077275E-2</v>
      </c>
      <c r="AK34" s="29">
        <v>5311</v>
      </c>
      <c r="AL34" s="145">
        <f t="shared" si="42"/>
        <v>-1.024972046216921E-2</v>
      </c>
      <c r="AM34" s="29">
        <v>262</v>
      </c>
      <c r="AN34" s="145">
        <f t="shared" si="43"/>
        <v>-0.17350157728706628</v>
      </c>
      <c r="AO34" s="29">
        <v>200</v>
      </c>
      <c r="AP34" s="145">
        <f t="shared" si="44"/>
        <v>-0.31972789115646261</v>
      </c>
      <c r="AQ34" s="29">
        <v>565</v>
      </c>
      <c r="AR34" s="145">
        <f t="shared" si="45"/>
        <v>-0.42522889114954221</v>
      </c>
      <c r="AS34" s="29">
        <f t="shared" si="51"/>
        <v>115570</v>
      </c>
      <c r="AT34" s="145">
        <f t="shared" si="46"/>
        <v>3.9672544080604499E-2</v>
      </c>
      <c r="AU34" s="146">
        <v>161273</v>
      </c>
      <c r="AV34" s="147">
        <f t="shared" si="47"/>
        <v>5.9506359196352943E-3</v>
      </c>
    </row>
    <row r="35" spans="2:48" customFormat="1" ht="15" hidden="1" customHeight="1" outlineLevel="1">
      <c r="B35" s="41" t="s">
        <v>78</v>
      </c>
      <c r="C35" s="29">
        <v>40133</v>
      </c>
      <c r="D35" s="145">
        <f t="shared" si="25"/>
        <v>1.6334076175040568E-2</v>
      </c>
      <c r="E35" s="29">
        <v>4456</v>
      </c>
      <c r="F35" s="145">
        <f t="shared" si="26"/>
        <v>0.22182615848642717</v>
      </c>
      <c r="G35" s="29">
        <v>3620</v>
      </c>
      <c r="H35" s="145">
        <f t="shared" si="27"/>
        <v>-8.2615306639635122E-2</v>
      </c>
      <c r="I35" s="29">
        <v>21383</v>
      </c>
      <c r="J35" s="145">
        <f t="shared" si="28"/>
        <v>3.0953184513764942E-2</v>
      </c>
      <c r="K35" s="29">
        <v>2330</v>
      </c>
      <c r="L35" s="145">
        <f t="shared" si="29"/>
        <v>6.3926940639269514E-2</v>
      </c>
      <c r="M35" s="29">
        <v>50383</v>
      </c>
      <c r="N35" s="145">
        <f t="shared" si="30"/>
        <v>-5.2505876821814734E-2</v>
      </c>
      <c r="O35" s="29">
        <v>3094</v>
      </c>
      <c r="P35" s="145">
        <f t="shared" si="31"/>
        <v>1.1912181303116149</v>
      </c>
      <c r="Q35" s="29">
        <v>3818</v>
      </c>
      <c r="R35" s="145">
        <f t="shared" si="32"/>
        <v>8.0973952434881147E-2</v>
      </c>
      <c r="S35" s="29">
        <f t="shared" si="50"/>
        <v>1729</v>
      </c>
      <c r="T35" s="145">
        <f t="shared" si="33"/>
        <v>1.9305084745762713</v>
      </c>
      <c r="U35" s="29">
        <v>416</v>
      </c>
      <c r="V35" s="145">
        <f t="shared" si="34"/>
        <v>2.6814159292035398</v>
      </c>
      <c r="W35" s="29">
        <v>362</v>
      </c>
      <c r="X35" s="145">
        <f t="shared" si="35"/>
        <v>5.8301886792452828</v>
      </c>
      <c r="Y35" s="29">
        <v>927</v>
      </c>
      <c r="Z35" s="145">
        <f t="shared" si="36"/>
        <v>1.3953488372093021</v>
      </c>
      <c r="AA35" s="29">
        <v>24</v>
      </c>
      <c r="AB35" s="145">
        <f t="shared" si="37"/>
        <v>-0.35135135135135132</v>
      </c>
      <c r="AC35" s="29">
        <v>891</v>
      </c>
      <c r="AD35" s="145">
        <f t="shared" si="38"/>
        <v>2.2497187851517886E-3</v>
      </c>
      <c r="AE35" s="29">
        <v>803</v>
      </c>
      <c r="AF35" s="145">
        <f t="shared" si="39"/>
        <v>-0.27527075812274371</v>
      </c>
      <c r="AG35" s="29">
        <v>5112</v>
      </c>
      <c r="AH35" s="145">
        <f t="shared" si="40"/>
        <v>0.15708465368945235</v>
      </c>
      <c r="AI35" s="29">
        <v>2542</v>
      </c>
      <c r="AJ35" s="145">
        <f t="shared" si="41"/>
        <v>-0.28895104895104895</v>
      </c>
      <c r="AK35" s="29">
        <v>4920</v>
      </c>
      <c r="AL35" s="145">
        <f t="shared" si="42"/>
        <v>0.13181504485852313</v>
      </c>
      <c r="AM35" s="29">
        <v>239</v>
      </c>
      <c r="AN35" s="145">
        <f t="shared" si="43"/>
        <v>-0.30523255813953487</v>
      </c>
      <c r="AO35" s="29">
        <v>192</v>
      </c>
      <c r="AP35" s="145">
        <f t="shared" si="44"/>
        <v>-0.19999999999999996</v>
      </c>
      <c r="AQ35" s="29">
        <v>718</v>
      </c>
      <c r="AR35" s="145">
        <f t="shared" si="45"/>
        <v>-0.16898148148148151</v>
      </c>
      <c r="AS35" s="29">
        <f t="shared" si="51"/>
        <v>106230</v>
      </c>
      <c r="AT35" s="145">
        <f t="shared" si="46"/>
        <v>1.154087870650744E-2</v>
      </c>
      <c r="AU35" s="146">
        <v>146363</v>
      </c>
      <c r="AV35" s="147">
        <f t="shared" si="47"/>
        <v>1.2850677480519934E-2</v>
      </c>
    </row>
    <row r="36" spans="2:48" customFormat="1" ht="15" hidden="1" customHeight="1" outlineLevel="1">
      <c r="B36" s="41" t="s">
        <v>79</v>
      </c>
      <c r="C36" s="29">
        <v>37820</v>
      </c>
      <c r="D36" s="145">
        <f t="shared" si="25"/>
        <v>0.41977625947893982</v>
      </c>
      <c r="E36" s="29">
        <v>5659</v>
      </c>
      <c r="F36" s="145">
        <f t="shared" si="26"/>
        <v>0.20970500213766563</v>
      </c>
      <c r="G36" s="29">
        <v>3051</v>
      </c>
      <c r="H36" s="145">
        <f t="shared" si="27"/>
        <v>-0.14249578414839803</v>
      </c>
      <c r="I36" s="29">
        <v>22935</v>
      </c>
      <c r="J36" s="145">
        <f t="shared" si="28"/>
        <v>0.27615179167594039</v>
      </c>
      <c r="K36" s="29">
        <v>2857</v>
      </c>
      <c r="L36" s="145">
        <f t="shared" si="29"/>
        <v>0.47420020639834881</v>
      </c>
      <c r="M36" s="29">
        <v>55122</v>
      </c>
      <c r="N36" s="145">
        <f t="shared" si="30"/>
        <v>0.16372157831401601</v>
      </c>
      <c r="O36" s="29">
        <v>2596</v>
      </c>
      <c r="P36" s="145">
        <f t="shared" si="31"/>
        <v>0.94602698650674655</v>
      </c>
      <c r="Q36" s="29">
        <v>2353</v>
      </c>
      <c r="R36" s="145">
        <f t="shared" si="32"/>
        <v>-0.11006051437216335</v>
      </c>
      <c r="S36" s="29">
        <f t="shared" si="50"/>
        <v>1637</v>
      </c>
      <c r="T36" s="145">
        <f t="shared" si="33"/>
        <v>2.3892339544513459</v>
      </c>
      <c r="U36" s="29">
        <v>276</v>
      </c>
      <c r="V36" s="145">
        <f t="shared" si="34"/>
        <v>1.4642857142857144</v>
      </c>
      <c r="W36" s="29">
        <v>355</v>
      </c>
      <c r="X36" s="145">
        <f t="shared" si="35"/>
        <v>12.653846153846153</v>
      </c>
      <c r="Y36" s="29">
        <v>754</v>
      </c>
      <c r="Z36" s="145">
        <f t="shared" si="36"/>
        <v>1.4166666666666665</v>
      </c>
      <c r="AA36" s="29">
        <v>252</v>
      </c>
      <c r="AB36" s="145">
        <f t="shared" si="37"/>
        <v>6.6363636363636367</v>
      </c>
      <c r="AC36" s="29">
        <v>1062</v>
      </c>
      <c r="AD36" s="145">
        <f t="shared" si="38"/>
        <v>0.33249686323713923</v>
      </c>
      <c r="AE36" s="29">
        <v>1335</v>
      </c>
      <c r="AF36" s="145">
        <f t="shared" si="39"/>
        <v>0.83631361760660239</v>
      </c>
      <c r="AG36" s="29">
        <v>5734</v>
      </c>
      <c r="AH36" s="145">
        <f t="shared" si="40"/>
        <v>0.92158176943699721</v>
      </c>
      <c r="AI36" s="29">
        <v>6721</v>
      </c>
      <c r="AJ36" s="145">
        <f t="shared" si="41"/>
        <v>3.5845839017735335</v>
      </c>
      <c r="AK36" s="29">
        <v>3478</v>
      </c>
      <c r="AL36" s="145">
        <f t="shared" si="42"/>
        <v>0.4743535396354388</v>
      </c>
      <c r="AM36" s="29">
        <v>254</v>
      </c>
      <c r="AN36" s="145">
        <f t="shared" si="43"/>
        <v>-0.36020151133501255</v>
      </c>
      <c r="AO36" s="29">
        <v>286</v>
      </c>
      <c r="AP36" s="145">
        <f t="shared" si="44"/>
        <v>0</v>
      </c>
      <c r="AQ36" s="29">
        <v>605</v>
      </c>
      <c r="AR36" s="145">
        <f t="shared" si="45"/>
        <v>0.20999999999999996</v>
      </c>
      <c r="AS36" s="29">
        <f t="shared" si="51"/>
        <v>115685</v>
      </c>
      <c r="AT36" s="145">
        <f t="shared" si="46"/>
        <v>0.29271426975081005</v>
      </c>
      <c r="AU36" s="146">
        <v>153505</v>
      </c>
      <c r="AV36" s="147">
        <f t="shared" si="47"/>
        <v>0.32186036098098647</v>
      </c>
    </row>
    <row r="37" spans="2:48" customFormat="1" ht="15" hidden="1" customHeight="1" outlineLevel="1">
      <c r="B37" s="41" t="s">
        <v>80</v>
      </c>
      <c r="C37" s="29">
        <v>24716</v>
      </c>
      <c r="D37" s="145">
        <f t="shared" si="25"/>
        <v>-0.24621061941504774</v>
      </c>
      <c r="E37" s="29">
        <v>8249</v>
      </c>
      <c r="F37" s="145">
        <f t="shared" si="26"/>
        <v>0.30233659614777397</v>
      </c>
      <c r="G37" s="29">
        <v>4431</v>
      </c>
      <c r="H37" s="145">
        <f t="shared" si="27"/>
        <v>-0.28416801292407112</v>
      </c>
      <c r="I37" s="29">
        <v>25442</v>
      </c>
      <c r="J37" s="145">
        <f t="shared" si="28"/>
        <v>-1.5719562996152625E-4</v>
      </c>
      <c r="K37" s="29">
        <v>5181</v>
      </c>
      <c r="L37" s="145">
        <f t="shared" si="29"/>
        <v>0.13320209973753272</v>
      </c>
      <c r="M37" s="29">
        <v>58180</v>
      </c>
      <c r="N37" s="145">
        <f t="shared" si="30"/>
        <v>-1.6182762060977018E-2</v>
      </c>
      <c r="O37" s="29">
        <v>2242</v>
      </c>
      <c r="P37" s="145">
        <f t="shared" si="31"/>
        <v>0.65217391304347827</v>
      </c>
      <c r="Q37" s="29">
        <v>2539</v>
      </c>
      <c r="R37" s="145">
        <f t="shared" si="32"/>
        <v>-0.37277667984189722</v>
      </c>
      <c r="S37" s="29">
        <f t="shared" si="50"/>
        <v>7380</v>
      </c>
      <c r="T37" s="145">
        <f t="shared" si="33"/>
        <v>-0.18218085106382975</v>
      </c>
      <c r="U37" s="29">
        <v>2575</v>
      </c>
      <c r="V37" s="145">
        <f t="shared" si="34"/>
        <v>-0.24663545933294329</v>
      </c>
      <c r="W37" s="29">
        <v>1000</v>
      </c>
      <c r="X37" s="145">
        <f t="shared" si="35"/>
        <v>-0.34340118187787261</v>
      </c>
      <c r="Y37" s="29">
        <v>2711</v>
      </c>
      <c r="Z37" s="145">
        <f t="shared" si="36"/>
        <v>1.5355805243445708E-2</v>
      </c>
      <c r="AA37" s="29">
        <v>1094</v>
      </c>
      <c r="AB37" s="145">
        <f t="shared" si="37"/>
        <v>-0.22576079263977356</v>
      </c>
      <c r="AC37" s="29">
        <v>947</v>
      </c>
      <c r="AD37" s="145">
        <f t="shared" si="38"/>
        <v>7.9817559863169851E-2</v>
      </c>
      <c r="AE37" s="29">
        <v>1024</v>
      </c>
      <c r="AF37" s="145">
        <f t="shared" si="39"/>
        <v>-6.0550458715596278E-2</v>
      </c>
      <c r="AG37" s="29">
        <v>4572</v>
      </c>
      <c r="AH37" s="145">
        <f t="shared" si="40"/>
        <v>0.29116068907088399</v>
      </c>
      <c r="AI37" s="29">
        <v>3999</v>
      </c>
      <c r="AJ37" s="145">
        <f t="shared" si="41"/>
        <v>0.55482115085536554</v>
      </c>
      <c r="AK37" s="29">
        <v>3612</v>
      </c>
      <c r="AL37" s="145">
        <f t="shared" si="42"/>
        <v>0.36870026525198929</v>
      </c>
      <c r="AM37" s="29">
        <v>356</v>
      </c>
      <c r="AN37" s="145">
        <f t="shared" si="43"/>
        <v>3.488372093023262E-2</v>
      </c>
      <c r="AO37" s="29">
        <v>145</v>
      </c>
      <c r="AP37" s="145">
        <f t="shared" si="44"/>
        <v>-0.36403508771929827</v>
      </c>
      <c r="AQ37" s="29">
        <v>1007</v>
      </c>
      <c r="AR37" s="145">
        <f t="shared" si="45"/>
        <v>0.25404732254047313</v>
      </c>
      <c r="AS37" s="29">
        <f t="shared" si="51"/>
        <v>129306</v>
      </c>
      <c r="AT37" s="145">
        <f t="shared" si="46"/>
        <v>8.6114101184069369E-3</v>
      </c>
      <c r="AU37" s="146">
        <v>154022</v>
      </c>
      <c r="AV37" s="147">
        <f t="shared" si="47"/>
        <v>-4.3288134119298549E-2</v>
      </c>
    </row>
    <row r="38" spans="2:48" customFormat="1" ht="15" hidden="1" customHeight="1" outlineLevel="1">
      <c r="B38" s="41" t="s">
        <v>81</v>
      </c>
      <c r="C38" s="29">
        <v>27131</v>
      </c>
      <c r="D38" s="145">
        <f t="shared" si="25"/>
        <v>0.58512502921243281</v>
      </c>
      <c r="E38" s="29">
        <v>6610</v>
      </c>
      <c r="F38" s="145">
        <f t="shared" si="26"/>
        <v>0.11410753413113106</v>
      </c>
      <c r="G38" s="29">
        <v>6819</v>
      </c>
      <c r="H38" s="145">
        <f t="shared" si="27"/>
        <v>0.25234159779614318</v>
      </c>
      <c r="I38" s="29">
        <v>30269</v>
      </c>
      <c r="J38" s="145">
        <f t="shared" si="28"/>
        <v>0.10543422686436354</v>
      </c>
      <c r="K38" s="29">
        <v>4323</v>
      </c>
      <c r="L38" s="145">
        <f t="shared" si="29"/>
        <v>-8.0212765957446863E-2</v>
      </c>
      <c r="M38" s="29">
        <v>64355</v>
      </c>
      <c r="N38" s="145">
        <f t="shared" si="30"/>
        <v>-0.14807852689268075</v>
      </c>
      <c r="O38" s="29">
        <v>2997</v>
      </c>
      <c r="P38" s="145">
        <f t="shared" si="31"/>
        <v>0.94232015554115356</v>
      </c>
      <c r="Q38" s="29">
        <v>3059</v>
      </c>
      <c r="R38" s="145">
        <f t="shared" si="32"/>
        <v>-0.30477272727272731</v>
      </c>
      <c r="S38" s="29">
        <f t="shared" si="50"/>
        <v>22710</v>
      </c>
      <c r="T38" s="145">
        <f t="shared" si="33"/>
        <v>0.14841972187104924</v>
      </c>
      <c r="U38" s="29">
        <v>6459</v>
      </c>
      <c r="V38" s="145">
        <f t="shared" si="34"/>
        <v>2.9815051020408267E-2</v>
      </c>
      <c r="W38" s="29">
        <v>4209</v>
      </c>
      <c r="X38" s="145">
        <f t="shared" si="35"/>
        <v>0.14999999999999991</v>
      </c>
      <c r="Y38" s="29">
        <v>8195</v>
      </c>
      <c r="Z38" s="145">
        <f t="shared" si="36"/>
        <v>0.33035714285714279</v>
      </c>
      <c r="AA38" s="29">
        <v>3847</v>
      </c>
      <c r="AB38" s="145">
        <f t="shared" si="37"/>
        <v>4.4528916644040129E-2</v>
      </c>
      <c r="AC38" s="29">
        <v>786</v>
      </c>
      <c r="AD38" s="145">
        <f t="shared" si="38"/>
        <v>-8.8272383354350836E-3</v>
      </c>
      <c r="AE38" s="29">
        <v>1219</v>
      </c>
      <c r="AF38" s="145">
        <f t="shared" si="39"/>
        <v>-8.8938714499252614E-2</v>
      </c>
      <c r="AG38" s="29">
        <v>3466</v>
      </c>
      <c r="AH38" s="145">
        <f t="shared" si="40"/>
        <v>9.8573692551505498E-2</v>
      </c>
      <c r="AI38" s="29">
        <v>3522</v>
      </c>
      <c r="AJ38" s="145">
        <f t="shared" si="41"/>
        <v>0.2673623605613531</v>
      </c>
      <c r="AK38" s="29">
        <v>4488</v>
      </c>
      <c r="AL38" s="145">
        <f t="shared" si="42"/>
        <v>0.75862068965517238</v>
      </c>
      <c r="AM38" s="29">
        <v>417</v>
      </c>
      <c r="AN38" s="145">
        <f t="shared" si="43"/>
        <v>-0.22920517560073939</v>
      </c>
      <c r="AO38" s="29">
        <v>130</v>
      </c>
      <c r="AP38" s="145">
        <f t="shared" si="44"/>
        <v>-0.48207171314741037</v>
      </c>
      <c r="AQ38" s="29">
        <v>1146</v>
      </c>
      <c r="AR38" s="145">
        <f t="shared" si="45"/>
        <v>3.5230352303523116E-2</v>
      </c>
      <c r="AS38" s="29">
        <f t="shared" si="51"/>
        <v>156316</v>
      </c>
      <c r="AT38" s="145">
        <f t="shared" si="46"/>
        <v>-5.8447546665818528E-3</v>
      </c>
      <c r="AU38" s="146">
        <v>183447</v>
      </c>
      <c r="AV38" s="147">
        <f t="shared" si="47"/>
        <v>5.2170621332828571E-2</v>
      </c>
    </row>
    <row r="39" spans="2:48" customFormat="1" ht="15" hidden="1" customHeight="1" outlineLevel="1">
      <c r="B39" s="41" t="s">
        <v>82</v>
      </c>
      <c r="C39" s="29">
        <v>16732</v>
      </c>
      <c r="D39" s="145">
        <f t="shared" si="25"/>
        <v>1.5563270681191455E-3</v>
      </c>
      <c r="E39" s="29">
        <v>8233</v>
      </c>
      <c r="F39" s="145">
        <f t="shared" si="26"/>
        <v>0.44743319268635728</v>
      </c>
      <c r="G39" s="29">
        <v>5945</v>
      </c>
      <c r="H39" s="145">
        <f t="shared" si="27"/>
        <v>7.3492235464066358E-2</v>
      </c>
      <c r="I39" s="29">
        <v>22634</v>
      </c>
      <c r="J39" s="145">
        <f t="shared" si="28"/>
        <v>9.9538498906971196E-2</v>
      </c>
      <c r="K39" s="29">
        <v>5584</v>
      </c>
      <c r="L39" s="145">
        <f t="shared" si="29"/>
        <v>0.26851431167651074</v>
      </c>
      <c r="M39" s="29">
        <v>69161</v>
      </c>
      <c r="N39" s="145">
        <f t="shared" si="30"/>
        <v>0.10687707056319318</v>
      </c>
      <c r="O39" s="29">
        <v>2353</v>
      </c>
      <c r="P39" s="145">
        <f t="shared" si="31"/>
        <v>0.81979891724671305</v>
      </c>
      <c r="Q39" s="29">
        <v>3585</v>
      </c>
      <c r="R39" s="145">
        <f t="shared" si="32"/>
        <v>-0.26717089125102211</v>
      </c>
      <c r="S39" s="29">
        <f t="shared" si="50"/>
        <v>19069</v>
      </c>
      <c r="T39" s="145">
        <f t="shared" si="33"/>
        <v>-2.5600408788962747E-2</v>
      </c>
      <c r="U39" s="29">
        <v>4903</v>
      </c>
      <c r="V39" s="145">
        <f t="shared" si="34"/>
        <v>-0.20341186027619818</v>
      </c>
      <c r="W39" s="29">
        <v>3620</v>
      </c>
      <c r="X39" s="145">
        <f t="shared" si="35"/>
        <v>7.5460487225193162E-2</v>
      </c>
      <c r="Y39" s="29">
        <v>6746</v>
      </c>
      <c r="Z39" s="145">
        <f t="shared" si="36"/>
        <v>8.334671591456555E-2</v>
      </c>
      <c r="AA39" s="29">
        <v>3800</v>
      </c>
      <c r="AB39" s="145">
        <f t="shared" si="37"/>
        <v>-5.7561486132914341E-3</v>
      </c>
      <c r="AC39" s="29">
        <v>783</v>
      </c>
      <c r="AD39" s="145">
        <f t="shared" si="38"/>
        <v>6.3858695652173836E-2</v>
      </c>
      <c r="AE39" s="29">
        <v>1409</v>
      </c>
      <c r="AF39" s="145">
        <f t="shared" si="39"/>
        <v>0.15302782324058928</v>
      </c>
      <c r="AG39" s="29">
        <v>3250</v>
      </c>
      <c r="AH39" s="145">
        <f t="shared" si="40"/>
        <v>0.50812064965197212</v>
      </c>
      <c r="AI39" s="29">
        <v>3473</v>
      </c>
      <c r="AJ39" s="145">
        <f t="shared" si="41"/>
        <v>0.41466395112016285</v>
      </c>
      <c r="AK39" s="29">
        <v>4917</v>
      </c>
      <c r="AL39" s="145">
        <f t="shared" si="42"/>
        <v>1.0668348045397225</v>
      </c>
      <c r="AM39" s="29">
        <v>230</v>
      </c>
      <c r="AN39" s="145">
        <f t="shared" si="43"/>
        <v>-0.22818791946308725</v>
      </c>
      <c r="AO39" s="29">
        <v>132</v>
      </c>
      <c r="AP39" s="145">
        <f t="shared" si="44"/>
        <v>-0.37142857142857144</v>
      </c>
      <c r="AQ39" s="29">
        <v>764</v>
      </c>
      <c r="AR39" s="145">
        <f t="shared" si="45"/>
        <v>-4.3804755944931162E-2</v>
      </c>
      <c r="AS39" s="29">
        <f t="shared" si="51"/>
        <v>151522</v>
      </c>
      <c r="AT39" s="145">
        <f t="shared" si="46"/>
        <v>0.12484317582866256</v>
      </c>
      <c r="AU39" s="146">
        <v>168254</v>
      </c>
      <c r="AV39" s="147">
        <f t="shared" si="47"/>
        <v>0.11124026655923291</v>
      </c>
    </row>
    <row r="40" spans="2:48" customFormat="1" ht="15" hidden="1" customHeight="1" outlineLevel="1">
      <c r="B40" s="41" t="s">
        <v>83</v>
      </c>
      <c r="C40" s="29">
        <v>14341</v>
      </c>
      <c r="D40" s="145">
        <f t="shared" si="25"/>
        <v>2.1365999572680039E-2</v>
      </c>
      <c r="E40" s="29">
        <v>5075</v>
      </c>
      <c r="F40" s="145">
        <f t="shared" si="26"/>
        <v>0.10614646904969494</v>
      </c>
      <c r="G40" s="29">
        <v>5586</v>
      </c>
      <c r="H40" s="145">
        <f t="shared" si="27"/>
        <v>3.5932446999640266E-3</v>
      </c>
      <c r="I40" s="29">
        <v>21821</v>
      </c>
      <c r="J40" s="145">
        <f t="shared" si="28"/>
        <v>8.3196823033010681E-2</v>
      </c>
      <c r="K40" s="29">
        <v>4141</v>
      </c>
      <c r="L40" s="145">
        <f t="shared" si="29"/>
        <v>0.23648850403105404</v>
      </c>
      <c r="M40" s="29">
        <v>54908</v>
      </c>
      <c r="N40" s="145">
        <f t="shared" si="30"/>
        <v>-6.1946902654867242E-2</v>
      </c>
      <c r="O40" s="29">
        <v>2498</v>
      </c>
      <c r="P40" s="145">
        <f t="shared" si="31"/>
        <v>1.0886287625418061</v>
      </c>
      <c r="Q40" s="29">
        <v>4693</v>
      </c>
      <c r="R40" s="145">
        <f t="shared" si="32"/>
        <v>-0.35358126721763083</v>
      </c>
      <c r="S40" s="29">
        <f t="shared" si="50"/>
        <v>17933</v>
      </c>
      <c r="T40" s="145">
        <f t="shared" si="33"/>
        <v>-4.3011900314851359E-2</v>
      </c>
      <c r="U40" s="29">
        <v>5160</v>
      </c>
      <c r="V40" s="145">
        <f t="shared" si="34"/>
        <v>-9.1229306093694951E-2</v>
      </c>
      <c r="W40" s="29">
        <v>3278</v>
      </c>
      <c r="X40" s="145">
        <f t="shared" si="35"/>
        <v>0.11953551912568305</v>
      </c>
      <c r="Y40" s="29">
        <v>6238</v>
      </c>
      <c r="Z40" s="145">
        <f t="shared" si="36"/>
        <v>-1.4378258808658506E-2</v>
      </c>
      <c r="AA40" s="29">
        <v>3257</v>
      </c>
      <c r="AB40" s="145">
        <f t="shared" si="37"/>
        <v>-0.14379600420609884</v>
      </c>
      <c r="AC40" s="29">
        <v>598</v>
      </c>
      <c r="AD40" s="145">
        <f t="shared" si="38"/>
        <v>-0.24399494310998737</v>
      </c>
      <c r="AE40" s="29">
        <v>1279</v>
      </c>
      <c r="AF40" s="145">
        <f t="shared" si="39"/>
        <v>-0.1629581151832461</v>
      </c>
      <c r="AG40" s="29">
        <v>4872</v>
      </c>
      <c r="AH40" s="145">
        <f t="shared" si="40"/>
        <v>0.36165455561766358</v>
      </c>
      <c r="AI40" s="29">
        <v>3428</v>
      </c>
      <c r="AJ40" s="145">
        <f t="shared" si="41"/>
        <v>5.5743763473975916E-2</v>
      </c>
      <c r="AK40" s="29">
        <v>5036</v>
      </c>
      <c r="AL40" s="145">
        <f t="shared" si="42"/>
        <v>1.028191703584374</v>
      </c>
      <c r="AM40" s="29">
        <v>192</v>
      </c>
      <c r="AN40" s="145">
        <f t="shared" si="43"/>
        <v>-0.2992700729927007</v>
      </c>
      <c r="AO40" s="29">
        <v>204</v>
      </c>
      <c r="AP40" s="145">
        <f t="shared" si="44"/>
        <v>4.6153846153846212E-2</v>
      </c>
      <c r="AQ40" s="29">
        <v>526</v>
      </c>
      <c r="AR40" s="145">
        <f t="shared" si="45"/>
        <v>-0.27945205479452051</v>
      </c>
      <c r="AS40" s="29">
        <f t="shared" si="51"/>
        <v>132790</v>
      </c>
      <c r="AT40" s="145">
        <f t="shared" si="46"/>
        <v>4.440141297852529E-3</v>
      </c>
      <c r="AU40" s="146">
        <v>147131</v>
      </c>
      <c r="AV40" s="147">
        <f t="shared" si="47"/>
        <v>6.0652060939252461E-3</v>
      </c>
    </row>
    <row r="41" spans="2:48" customFormat="1" collapsed="1">
      <c r="B41" s="155">
        <v>2008</v>
      </c>
      <c r="C41" s="156">
        <v>377370</v>
      </c>
      <c r="D41" s="157">
        <f t="shared" si="25"/>
        <v>6.3535366630404821E-2</v>
      </c>
      <c r="E41" s="156">
        <v>74529</v>
      </c>
      <c r="F41" s="157">
        <f t="shared" si="26"/>
        <v>0.11633863575087622</v>
      </c>
      <c r="G41" s="156">
        <v>58340</v>
      </c>
      <c r="H41" s="157">
        <f t="shared" si="27"/>
        <v>-0.10197798814746406</v>
      </c>
      <c r="I41" s="156">
        <v>269276</v>
      </c>
      <c r="J41" s="157">
        <f t="shared" si="28"/>
        <v>1.9706746644854389E-2</v>
      </c>
      <c r="K41" s="156">
        <v>46070</v>
      </c>
      <c r="L41" s="157">
        <f t="shared" si="29"/>
        <v>0.1302747791952894</v>
      </c>
      <c r="M41" s="156">
        <v>671260</v>
      </c>
      <c r="N41" s="157">
        <f t="shared" si="30"/>
        <v>-4.6928065970762933E-2</v>
      </c>
      <c r="O41" s="156">
        <v>33097</v>
      </c>
      <c r="P41" s="157">
        <f t="shared" si="31"/>
        <v>0.84025576869613561</v>
      </c>
      <c r="Q41" s="156">
        <v>40775</v>
      </c>
      <c r="R41" s="157">
        <f t="shared" si="32"/>
        <v>-0.250059774512148</v>
      </c>
      <c r="S41" s="156">
        <f t="shared" si="50"/>
        <v>126525</v>
      </c>
      <c r="T41" s="157">
        <f t="shared" si="33"/>
        <v>-8.5568537107125753E-3</v>
      </c>
      <c r="U41" s="156">
        <v>36718</v>
      </c>
      <c r="V41" s="157">
        <f t="shared" si="34"/>
        <v>-8.7252659838918167E-2</v>
      </c>
      <c r="W41" s="156">
        <v>24887</v>
      </c>
      <c r="X41" s="157">
        <f t="shared" si="35"/>
        <v>6.5140166916327846E-2</v>
      </c>
      <c r="Y41" s="156">
        <v>44370</v>
      </c>
      <c r="Z41" s="157">
        <f t="shared" si="36"/>
        <v>0.11412429378531064</v>
      </c>
      <c r="AA41" s="156">
        <v>20550</v>
      </c>
      <c r="AB41" s="157">
        <f t="shared" si="37"/>
        <v>-0.15079135501467</v>
      </c>
      <c r="AC41" s="156">
        <v>11573</v>
      </c>
      <c r="AD41" s="157">
        <f t="shared" si="38"/>
        <v>5.7474415204678442E-2</v>
      </c>
      <c r="AE41" s="156">
        <v>12816</v>
      </c>
      <c r="AF41" s="157">
        <f t="shared" si="39"/>
        <v>-0.11503935920452979</v>
      </c>
      <c r="AG41" s="156">
        <v>58680</v>
      </c>
      <c r="AH41" s="157">
        <f t="shared" si="40"/>
        <v>0.22105000312129341</v>
      </c>
      <c r="AI41" s="156">
        <v>44843</v>
      </c>
      <c r="AJ41" s="157">
        <f t="shared" si="41"/>
        <v>0.16257907290262374</v>
      </c>
      <c r="AK41" s="156">
        <v>52240</v>
      </c>
      <c r="AL41" s="157">
        <f t="shared" si="42"/>
        <v>0.1773190300189309</v>
      </c>
      <c r="AM41" s="156">
        <v>3434</v>
      </c>
      <c r="AN41" s="157">
        <f t="shared" si="43"/>
        <v>-4.5315540728384729E-2</v>
      </c>
      <c r="AO41" s="156">
        <v>2280</v>
      </c>
      <c r="AP41" s="157">
        <f t="shared" si="44"/>
        <v>-0.1706074936340487</v>
      </c>
      <c r="AQ41" s="156">
        <v>7692</v>
      </c>
      <c r="AR41" s="157">
        <f t="shared" si="45"/>
        <v>-0.2101858507033576</v>
      </c>
      <c r="AS41" s="156">
        <f t="shared" si="51"/>
        <v>1513430</v>
      </c>
      <c r="AT41" s="157">
        <f t="shared" si="46"/>
        <v>4.8897946022030681E-5</v>
      </c>
      <c r="AU41" s="153">
        <v>1890800</v>
      </c>
      <c r="AV41" s="154">
        <f t="shared" si="47"/>
        <v>1.2106957459176781E-2</v>
      </c>
    </row>
    <row r="42" spans="2:48" customFormat="1" hidden="1" outlineLevel="1">
      <c r="B42" s="41" t="s">
        <v>72</v>
      </c>
      <c r="C42" s="158">
        <v>13382</v>
      </c>
      <c r="D42" s="159">
        <f t="shared" si="25"/>
        <v>-0.36327734690964453</v>
      </c>
      <c r="E42" s="158">
        <v>4827</v>
      </c>
      <c r="F42" s="159">
        <f t="shared" si="26"/>
        <v>5.9714599341383012E-2</v>
      </c>
      <c r="G42" s="158">
        <v>6171</v>
      </c>
      <c r="H42" s="159">
        <f t="shared" si="27"/>
        <v>4.8776342624065272E-2</v>
      </c>
      <c r="I42" s="158">
        <v>20706</v>
      </c>
      <c r="J42" s="159">
        <f t="shared" si="28"/>
        <v>9.3761555121229634E-2</v>
      </c>
      <c r="K42" s="158">
        <v>3437</v>
      </c>
      <c r="L42" s="159">
        <f t="shared" si="29"/>
        <v>0.15142378559463987</v>
      </c>
      <c r="M42" s="158">
        <v>61821</v>
      </c>
      <c r="N42" s="159">
        <f t="shared" si="30"/>
        <v>-0.11385528352732066</v>
      </c>
      <c r="O42" s="158">
        <v>2016</v>
      </c>
      <c r="P42" s="159">
        <f t="shared" si="31"/>
        <v>0.58490566037735858</v>
      </c>
      <c r="Q42" s="158">
        <v>3649</v>
      </c>
      <c r="R42" s="159">
        <f t="shared" si="32"/>
        <v>-0.27742574257425745</v>
      </c>
      <c r="S42" s="158">
        <f>U42+W42+Y42+AA42</f>
        <v>19615</v>
      </c>
      <c r="T42" s="159">
        <f t="shared" si="33"/>
        <v>0.16603257638806324</v>
      </c>
      <c r="U42" s="158">
        <v>5612</v>
      </c>
      <c r="V42" s="159">
        <f t="shared" si="34"/>
        <v>-4.035567715458277E-2</v>
      </c>
      <c r="W42" s="158">
        <v>3391</v>
      </c>
      <c r="X42" s="159">
        <f t="shared" si="35"/>
        <v>0.35315243415802078</v>
      </c>
      <c r="Y42" s="158">
        <v>6721</v>
      </c>
      <c r="Z42" s="159">
        <f t="shared" si="36"/>
        <v>0.38434603501544795</v>
      </c>
      <c r="AA42" s="158">
        <v>3891</v>
      </c>
      <c r="AB42" s="159">
        <f t="shared" si="37"/>
        <v>7.6944367561583071E-2</v>
      </c>
      <c r="AC42" s="158">
        <v>792</v>
      </c>
      <c r="AD42" s="159">
        <f t="shared" si="38"/>
        <v>-0.28065395095367851</v>
      </c>
      <c r="AE42" s="158">
        <v>982</v>
      </c>
      <c r="AF42" s="159">
        <f t="shared" si="39"/>
        <v>-0.16354344122657583</v>
      </c>
      <c r="AG42" s="158">
        <v>3388</v>
      </c>
      <c r="AH42" s="159">
        <f t="shared" si="40"/>
        <v>-0.1728515625</v>
      </c>
      <c r="AI42" s="158">
        <v>3339</v>
      </c>
      <c r="AJ42" s="159">
        <f t="shared" si="41"/>
        <v>0.15496368038740926</v>
      </c>
      <c r="AK42" s="158">
        <v>4076</v>
      </c>
      <c r="AL42" s="159">
        <f t="shared" si="42"/>
        <v>0.46618705035971231</v>
      </c>
      <c r="AM42" s="158">
        <v>224</v>
      </c>
      <c r="AN42" s="159">
        <f t="shared" si="43"/>
        <v>-0.3107692307692308</v>
      </c>
      <c r="AO42" s="158">
        <v>225</v>
      </c>
      <c r="AP42" s="159">
        <f t="shared" si="44"/>
        <v>0.2931034482758621</v>
      </c>
      <c r="AQ42" s="158">
        <v>944</v>
      </c>
      <c r="AR42" s="159">
        <f t="shared" si="45"/>
        <v>-8.1712062256809381E-2</v>
      </c>
      <c r="AS42" s="158">
        <f>AU42-C42</f>
        <v>136212</v>
      </c>
      <c r="AT42" s="159">
        <f t="shared" si="46"/>
        <v>-1.8871729860550857E-2</v>
      </c>
      <c r="AU42" s="146">
        <v>149594</v>
      </c>
      <c r="AV42" s="147">
        <f t="shared" si="47"/>
        <v>-6.4154295616488111E-2</v>
      </c>
    </row>
    <row r="43" spans="2:48" customFormat="1" hidden="1" outlineLevel="1">
      <c r="B43" s="41" t="s">
        <v>73</v>
      </c>
      <c r="C43" s="158">
        <v>16074</v>
      </c>
      <c r="D43" s="159">
        <f t="shared" si="25"/>
        <v>-6.8605863947154955E-2</v>
      </c>
      <c r="E43" s="158">
        <v>5412</v>
      </c>
      <c r="F43" s="159">
        <f t="shared" si="26"/>
        <v>0.35775213246362259</v>
      </c>
      <c r="G43" s="158">
        <v>5229</v>
      </c>
      <c r="H43" s="159">
        <f t="shared" si="27"/>
        <v>0.1233082706766917</v>
      </c>
      <c r="I43" s="158">
        <v>26814</v>
      </c>
      <c r="J43" s="159">
        <f t="shared" si="28"/>
        <v>5.3222828862091953E-2</v>
      </c>
      <c r="K43" s="158">
        <v>2620</v>
      </c>
      <c r="L43" s="159">
        <f t="shared" si="29"/>
        <v>6.20186461289014E-2</v>
      </c>
      <c r="M43" s="158">
        <v>67453</v>
      </c>
      <c r="N43" s="159">
        <f t="shared" si="30"/>
        <v>5.944901677451786E-2</v>
      </c>
      <c r="O43" s="158">
        <v>1642</v>
      </c>
      <c r="P43" s="159">
        <f t="shared" si="31"/>
        <v>0.40702656383890323</v>
      </c>
      <c r="Q43" s="158">
        <v>2721</v>
      </c>
      <c r="R43" s="159">
        <f t="shared" si="32"/>
        <v>-0.23352112676056336</v>
      </c>
      <c r="S43" s="158">
        <f t="shared" ref="S43:S54" si="52">U43+W43+Y43+AA43</f>
        <v>21330</v>
      </c>
      <c r="T43" s="159">
        <f t="shared" si="33"/>
        <v>0.30386942967174035</v>
      </c>
      <c r="U43" s="158">
        <v>6829</v>
      </c>
      <c r="V43" s="159">
        <f t="shared" si="34"/>
        <v>8.4829229547259688E-2</v>
      </c>
      <c r="W43" s="158">
        <v>4692</v>
      </c>
      <c r="X43" s="159">
        <f t="shared" si="35"/>
        <v>0.36633663366336644</v>
      </c>
      <c r="Y43" s="158">
        <v>5402</v>
      </c>
      <c r="Z43" s="159">
        <f t="shared" si="36"/>
        <v>0.4455445544554455</v>
      </c>
      <c r="AA43" s="158">
        <v>4407</v>
      </c>
      <c r="AB43" s="159">
        <f t="shared" si="37"/>
        <v>0.52333218112685786</v>
      </c>
      <c r="AC43" s="158">
        <v>998</v>
      </c>
      <c r="AD43" s="159">
        <f t="shared" si="38"/>
        <v>-0.1990369181380417</v>
      </c>
      <c r="AE43" s="158">
        <v>1725</v>
      </c>
      <c r="AF43" s="159">
        <f t="shared" si="39"/>
        <v>9.6630642085187457E-2</v>
      </c>
      <c r="AG43" s="158">
        <v>4903</v>
      </c>
      <c r="AH43" s="159">
        <f t="shared" si="40"/>
        <v>0.37454443509952351</v>
      </c>
      <c r="AI43" s="158">
        <v>3790</v>
      </c>
      <c r="AJ43" s="159">
        <f t="shared" si="41"/>
        <v>-7.6735688185140094E-2</v>
      </c>
      <c r="AK43" s="158">
        <v>4159</v>
      </c>
      <c r="AL43" s="159">
        <f t="shared" si="42"/>
        <v>1.0327468230694037</v>
      </c>
      <c r="AM43" s="158">
        <v>196</v>
      </c>
      <c r="AN43" s="159">
        <f t="shared" si="43"/>
        <v>-0.36774193548387102</v>
      </c>
      <c r="AO43" s="158">
        <v>147</v>
      </c>
      <c r="AP43" s="159">
        <f t="shared" si="44"/>
        <v>0.12213740458015265</v>
      </c>
      <c r="AQ43" s="158">
        <v>563</v>
      </c>
      <c r="AR43" s="159">
        <f t="shared" si="45"/>
        <v>-0.22770919067215367</v>
      </c>
      <c r="AS43" s="158">
        <f t="shared" ref="AS43:AS54" si="53">AU43-C43</f>
        <v>149702</v>
      </c>
      <c r="AT43" s="159">
        <f t="shared" si="46"/>
        <v>0.10875586958775862</v>
      </c>
      <c r="AU43" s="146">
        <v>165776</v>
      </c>
      <c r="AV43" s="147">
        <f t="shared" si="47"/>
        <v>8.8654811001076972E-2</v>
      </c>
    </row>
    <row r="44" spans="2:48" customFormat="1" hidden="1" outlineLevel="1">
      <c r="B44" s="41" t="s">
        <v>74</v>
      </c>
      <c r="C44" s="158">
        <v>30008</v>
      </c>
      <c r="D44" s="159">
        <f t="shared" si="25"/>
        <v>4.8937360178970879E-2</v>
      </c>
      <c r="E44" s="158">
        <v>7744</v>
      </c>
      <c r="F44" s="159">
        <f t="shared" si="26"/>
        <v>-0.1165868126853753</v>
      </c>
      <c r="G44" s="158">
        <v>5471</v>
      </c>
      <c r="H44" s="159">
        <f t="shared" si="27"/>
        <v>-5.4605149472956582E-2</v>
      </c>
      <c r="I44" s="158">
        <v>22537</v>
      </c>
      <c r="J44" s="159">
        <f t="shared" si="28"/>
        <v>-6.5087530075499833E-2</v>
      </c>
      <c r="K44" s="158">
        <v>3096</v>
      </c>
      <c r="L44" s="159">
        <f t="shared" si="29"/>
        <v>-0.11870196413321943</v>
      </c>
      <c r="M44" s="158">
        <v>66228</v>
      </c>
      <c r="N44" s="159">
        <f t="shared" si="30"/>
        <v>-0.10501493263422479</v>
      </c>
      <c r="O44" s="158">
        <v>1675</v>
      </c>
      <c r="P44" s="159">
        <f t="shared" si="31"/>
        <v>-4.7754405912450282E-2</v>
      </c>
      <c r="Q44" s="158">
        <v>2761</v>
      </c>
      <c r="R44" s="159">
        <f t="shared" si="32"/>
        <v>-0.42226407198158611</v>
      </c>
      <c r="S44" s="158">
        <f t="shared" si="52"/>
        <v>14501</v>
      </c>
      <c r="T44" s="159">
        <f t="shared" si="33"/>
        <v>0.2371811278901117</v>
      </c>
      <c r="U44" s="158">
        <v>5213</v>
      </c>
      <c r="V44" s="159">
        <f t="shared" si="34"/>
        <v>0.13474096647801481</v>
      </c>
      <c r="W44" s="158">
        <v>2782</v>
      </c>
      <c r="X44" s="159">
        <f t="shared" si="35"/>
        <v>0.30794546309355897</v>
      </c>
      <c r="Y44" s="158">
        <v>3492</v>
      </c>
      <c r="Z44" s="159">
        <f t="shared" si="36"/>
        <v>9.1591122225695543E-2</v>
      </c>
      <c r="AA44" s="158">
        <v>3014</v>
      </c>
      <c r="AB44" s="159">
        <f t="shared" si="37"/>
        <v>0.67351471404775132</v>
      </c>
      <c r="AC44" s="158">
        <v>1425</v>
      </c>
      <c r="AD44" s="159">
        <f t="shared" si="38"/>
        <v>-0.18988061398521883</v>
      </c>
      <c r="AE44" s="158">
        <v>1212</v>
      </c>
      <c r="AF44" s="159">
        <f t="shared" si="39"/>
        <v>-0.1709986320109439</v>
      </c>
      <c r="AG44" s="158">
        <v>4941</v>
      </c>
      <c r="AH44" s="159">
        <f t="shared" si="40"/>
        <v>0.33576642335766427</v>
      </c>
      <c r="AI44" s="158">
        <v>3869</v>
      </c>
      <c r="AJ44" s="159">
        <f t="shared" si="41"/>
        <v>0.18753836709637817</v>
      </c>
      <c r="AK44" s="158">
        <v>4137</v>
      </c>
      <c r="AL44" s="159">
        <f t="shared" si="42"/>
        <v>0.84358288770053469</v>
      </c>
      <c r="AM44" s="158">
        <v>213</v>
      </c>
      <c r="AN44" s="159">
        <f t="shared" si="43"/>
        <v>-0.31290322580645158</v>
      </c>
      <c r="AO44" s="158">
        <v>175</v>
      </c>
      <c r="AP44" s="159">
        <f t="shared" si="44"/>
        <v>0.54867256637168138</v>
      </c>
      <c r="AQ44" s="158">
        <v>854</v>
      </c>
      <c r="AR44" s="159">
        <f t="shared" si="45"/>
        <v>-0.12678936605316971</v>
      </c>
      <c r="AS44" s="158">
        <f t="shared" si="53"/>
        <v>140839</v>
      </c>
      <c r="AT44" s="159">
        <f t="shared" si="46"/>
        <v>-5.0009106055189489E-2</v>
      </c>
      <c r="AU44" s="146">
        <v>170847</v>
      </c>
      <c r="AV44" s="147">
        <f t="shared" si="47"/>
        <v>-3.4004104918551881E-2</v>
      </c>
    </row>
    <row r="45" spans="2:48" customFormat="1" hidden="1" outlineLevel="1">
      <c r="B45" s="41" t="s">
        <v>75</v>
      </c>
      <c r="C45" s="158">
        <v>38267</v>
      </c>
      <c r="D45" s="159">
        <f t="shared" si="25"/>
        <v>-7.437956557496006E-2</v>
      </c>
      <c r="E45" s="158">
        <v>4536</v>
      </c>
      <c r="F45" s="159">
        <f t="shared" si="26"/>
        <v>-8.7874522421073853E-2</v>
      </c>
      <c r="G45" s="158">
        <v>3819</v>
      </c>
      <c r="H45" s="159">
        <f t="shared" si="27"/>
        <v>-0.18397435897435899</v>
      </c>
      <c r="I45" s="158">
        <v>21180</v>
      </c>
      <c r="J45" s="159">
        <f t="shared" si="28"/>
        <v>-0.10843576359656504</v>
      </c>
      <c r="K45" s="158">
        <v>2690</v>
      </c>
      <c r="L45" s="159">
        <f t="shared" si="29"/>
        <v>0.25232774674115466</v>
      </c>
      <c r="M45" s="158">
        <v>48245</v>
      </c>
      <c r="N45" s="159">
        <f t="shared" si="30"/>
        <v>-0.26265837294248906</v>
      </c>
      <c r="O45" s="158">
        <v>1645</v>
      </c>
      <c r="P45" s="159">
        <f t="shared" si="31"/>
        <v>0.16090331686661963</v>
      </c>
      <c r="Q45" s="158">
        <v>3674</v>
      </c>
      <c r="R45" s="159">
        <f t="shared" si="32"/>
        <v>0</v>
      </c>
      <c r="S45" s="158">
        <f t="shared" si="52"/>
        <v>1809</v>
      </c>
      <c r="T45" s="159">
        <f t="shared" si="33"/>
        <v>5.6042031523642732E-2</v>
      </c>
      <c r="U45" s="158">
        <v>271</v>
      </c>
      <c r="V45" s="159">
        <f t="shared" si="34"/>
        <v>-0.28496042216358841</v>
      </c>
      <c r="W45" s="158">
        <v>354</v>
      </c>
      <c r="X45" s="159">
        <f t="shared" si="35"/>
        <v>-0.1428571428571429</v>
      </c>
      <c r="Y45" s="158">
        <v>1149</v>
      </c>
      <c r="Z45" s="159">
        <f t="shared" si="36"/>
        <v>0.58046767537826693</v>
      </c>
      <c r="AA45" s="158">
        <v>35</v>
      </c>
      <c r="AB45" s="159">
        <f t="shared" si="37"/>
        <v>-0.81958762886597936</v>
      </c>
      <c r="AC45" s="158">
        <v>939</v>
      </c>
      <c r="AD45" s="159">
        <f t="shared" si="38"/>
        <v>-0.15860215053763438</v>
      </c>
      <c r="AE45" s="158">
        <v>1091</v>
      </c>
      <c r="AF45" s="159">
        <f t="shared" si="39"/>
        <v>6.8560235063663155E-2</v>
      </c>
      <c r="AG45" s="158">
        <v>5363</v>
      </c>
      <c r="AH45" s="159">
        <f t="shared" si="40"/>
        <v>0.23315704759714873</v>
      </c>
      <c r="AI45" s="158">
        <v>3924</v>
      </c>
      <c r="AJ45" s="159">
        <f t="shared" si="41"/>
        <v>6.4568638090070518E-2</v>
      </c>
      <c r="AK45" s="158">
        <v>4028</v>
      </c>
      <c r="AL45" s="159">
        <f t="shared" si="42"/>
        <v>0.39521995150675449</v>
      </c>
      <c r="AM45" s="158">
        <v>184</v>
      </c>
      <c r="AN45" s="159">
        <f t="shared" si="43"/>
        <v>-0.31851851851851853</v>
      </c>
      <c r="AO45" s="158">
        <v>252</v>
      </c>
      <c r="AP45" s="159">
        <f t="shared" si="44"/>
        <v>8.1545064377682497E-2</v>
      </c>
      <c r="AQ45" s="158">
        <v>727</v>
      </c>
      <c r="AR45" s="159">
        <f t="shared" si="45"/>
        <v>-0.2298728813559322</v>
      </c>
      <c r="AS45" s="158">
        <f t="shared" si="53"/>
        <v>104106</v>
      </c>
      <c r="AT45" s="159">
        <f t="shared" si="46"/>
        <v>-0.1487514104891331</v>
      </c>
      <c r="AU45" s="146">
        <v>142373</v>
      </c>
      <c r="AV45" s="147">
        <f t="shared" si="47"/>
        <v>-0.12996211195306773</v>
      </c>
    </row>
    <row r="46" spans="2:48" customFormat="1" hidden="1" outlineLevel="1">
      <c r="B46" s="41" t="s">
        <v>76</v>
      </c>
      <c r="C46" s="158">
        <v>61158</v>
      </c>
      <c r="D46" s="159">
        <f t="shared" si="25"/>
        <v>5.5103167483265381E-2</v>
      </c>
      <c r="E46" s="158">
        <v>5282</v>
      </c>
      <c r="F46" s="159">
        <f t="shared" si="26"/>
        <v>9.7495698719174406E-3</v>
      </c>
      <c r="G46" s="158">
        <v>7508</v>
      </c>
      <c r="H46" s="159">
        <f t="shared" si="27"/>
        <v>0.2622730329522529</v>
      </c>
      <c r="I46" s="158">
        <v>21434</v>
      </c>
      <c r="J46" s="159">
        <f t="shared" si="28"/>
        <v>1.6552051221247366E-2</v>
      </c>
      <c r="K46" s="158">
        <v>4583</v>
      </c>
      <c r="L46" s="159">
        <f t="shared" si="29"/>
        <v>0.27023281596452331</v>
      </c>
      <c r="M46" s="158">
        <v>55818</v>
      </c>
      <c r="N46" s="159">
        <f t="shared" si="30"/>
        <v>-6.3644903710662337E-2</v>
      </c>
      <c r="O46" s="158">
        <v>1441</v>
      </c>
      <c r="P46" s="159">
        <f t="shared" si="31"/>
        <v>8.4273890142964714E-2</v>
      </c>
      <c r="Q46" s="158">
        <v>9342</v>
      </c>
      <c r="R46" s="159">
        <f t="shared" si="32"/>
        <v>-4.7706422018348627E-2</v>
      </c>
      <c r="S46" s="158">
        <f t="shared" si="52"/>
        <v>936</v>
      </c>
      <c r="T46" s="159">
        <f t="shared" si="33"/>
        <v>-0.4595842956120092</v>
      </c>
      <c r="U46" s="158">
        <v>275</v>
      </c>
      <c r="V46" s="159">
        <f t="shared" si="34"/>
        <v>-0.38063063063063063</v>
      </c>
      <c r="W46" s="158">
        <v>246</v>
      </c>
      <c r="X46" s="159">
        <f t="shared" si="35"/>
        <v>-0.1398601398601399</v>
      </c>
      <c r="Y46" s="158">
        <v>384</v>
      </c>
      <c r="Z46" s="159">
        <f t="shared" si="36"/>
        <v>-0.60935910478128186</v>
      </c>
      <c r="AA46" s="158">
        <v>31</v>
      </c>
      <c r="AB46" s="159">
        <f t="shared" si="37"/>
        <v>0.63157894736842102</v>
      </c>
      <c r="AC46" s="158">
        <v>750</v>
      </c>
      <c r="AD46" s="159">
        <f t="shared" si="38"/>
        <v>-9.9639855942376898E-2</v>
      </c>
      <c r="AE46" s="158">
        <v>1210</v>
      </c>
      <c r="AF46" s="159">
        <f t="shared" si="39"/>
        <v>4.0412725709372266E-2</v>
      </c>
      <c r="AG46" s="158">
        <v>5077</v>
      </c>
      <c r="AH46" s="159">
        <f t="shared" si="40"/>
        <v>0.29317371370351508</v>
      </c>
      <c r="AI46" s="158">
        <v>3880</v>
      </c>
      <c r="AJ46" s="159">
        <f t="shared" si="41"/>
        <v>7.8676675006950303E-2</v>
      </c>
      <c r="AK46" s="158">
        <v>5847</v>
      </c>
      <c r="AL46" s="159">
        <f t="shared" si="42"/>
        <v>0.2504277159965782</v>
      </c>
      <c r="AM46" s="158">
        <v>265</v>
      </c>
      <c r="AN46" s="159">
        <f t="shared" si="43"/>
        <v>0</v>
      </c>
      <c r="AO46" s="158">
        <v>246</v>
      </c>
      <c r="AP46" s="159">
        <f t="shared" si="44"/>
        <v>-0.57439446366781999</v>
      </c>
      <c r="AQ46" s="158">
        <v>865</v>
      </c>
      <c r="AR46" s="159">
        <f t="shared" si="45"/>
        <v>-1.4806378132118492E-2</v>
      </c>
      <c r="AS46" s="158">
        <f t="shared" si="53"/>
        <v>124484</v>
      </c>
      <c r="AT46" s="159">
        <f t="shared" si="46"/>
        <v>1.7139960248166997E-3</v>
      </c>
      <c r="AU46" s="146">
        <v>185642</v>
      </c>
      <c r="AV46" s="147">
        <f t="shared" si="47"/>
        <v>1.8695640244738909E-2</v>
      </c>
    </row>
    <row r="47" spans="2:48" customFormat="1" hidden="1" outlineLevel="1">
      <c r="B47" s="41" t="s">
        <v>77</v>
      </c>
      <c r="C47" s="158">
        <v>49159</v>
      </c>
      <c r="D47" s="159">
        <f t="shared" si="25"/>
        <v>7.5783438375350176E-2</v>
      </c>
      <c r="E47" s="158">
        <v>8093</v>
      </c>
      <c r="F47" s="159">
        <f t="shared" si="26"/>
        <v>1.1498562679665092E-2</v>
      </c>
      <c r="G47" s="158">
        <v>6524</v>
      </c>
      <c r="H47" s="159">
        <f t="shared" si="27"/>
        <v>-7.3032111395282762E-2</v>
      </c>
      <c r="I47" s="158">
        <v>19130</v>
      </c>
      <c r="J47" s="159">
        <f t="shared" si="28"/>
        <v>-4.0862371521684593E-2</v>
      </c>
      <c r="K47" s="158">
        <v>3183</v>
      </c>
      <c r="L47" s="159">
        <f t="shared" si="29"/>
        <v>4.0196078431372628E-2</v>
      </c>
      <c r="M47" s="158">
        <v>48510</v>
      </c>
      <c r="N47" s="159">
        <f t="shared" si="30"/>
        <v>-0.18058816574044356</v>
      </c>
      <c r="O47" s="158">
        <v>1431</v>
      </c>
      <c r="P47" s="159">
        <f t="shared" si="31"/>
        <v>-0.20367278797996657</v>
      </c>
      <c r="Q47" s="158">
        <v>5448</v>
      </c>
      <c r="R47" s="159">
        <f t="shared" si="32"/>
        <v>4.9306625577812069E-2</v>
      </c>
      <c r="S47" s="158">
        <f t="shared" si="52"/>
        <v>1245</v>
      </c>
      <c r="T47" s="159">
        <f t="shared" si="33"/>
        <v>-0.30563301728945902</v>
      </c>
      <c r="U47" s="158">
        <v>280</v>
      </c>
      <c r="V47" s="159">
        <f t="shared" si="34"/>
        <v>-0.20679886685552407</v>
      </c>
      <c r="W47" s="158">
        <v>344</v>
      </c>
      <c r="X47" s="159">
        <f t="shared" si="35"/>
        <v>-0.14640198511166258</v>
      </c>
      <c r="Y47" s="158">
        <v>592</v>
      </c>
      <c r="Z47" s="159">
        <f t="shared" si="36"/>
        <v>-0.3318284424379232</v>
      </c>
      <c r="AA47" s="158">
        <v>29</v>
      </c>
      <c r="AB47" s="159">
        <f t="shared" si="37"/>
        <v>-0.80794701986754969</v>
      </c>
      <c r="AC47" s="158">
        <v>1157</v>
      </c>
      <c r="AD47" s="159">
        <f t="shared" si="38"/>
        <v>-0.11881188118811881</v>
      </c>
      <c r="AE47" s="158">
        <v>1249</v>
      </c>
      <c r="AF47" s="159">
        <f t="shared" si="39"/>
        <v>-7.8908554572271417E-2</v>
      </c>
      <c r="AG47" s="158">
        <v>4554</v>
      </c>
      <c r="AH47" s="159">
        <f t="shared" si="40"/>
        <v>0.3123919308357348</v>
      </c>
      <c r="AI47" s="158">
        <v>3676</v>
      </c>
      <c r="AJ47" s="159">
        <f t="shared" si="41"/>
        <v>3.0013642564801213E-3</v>
      </c>
      <c r="AK47" s="158">
        <v>5366</v>
      </c>
      <c r="AL47" s="159">
        <f t="shared" si="42"/>
        <v>0.24443413729128016</v>
      </c>
      <c r="AM47" s="158">
        <v>317</v>
      </c>
      <c r="AN47" s="159">
        <f t="shared" si="43"/>
        <v>-0.36599999999999999</v>
      </c>
      <c r="AO47" s="158">
        <v>294</v>
      </c>
      <c r="AP47" s="159">
        <f t="shared" si="44"/>
        <v>-0.1502890173410405</v>
      </c>
      <c r="AQ47" s="158">
        <v>983</v>
      </c>
      <c r="AR47" s="159">
        <f t="shared" si="45"/>
        <v>-0.24904507257448438</v>
      </c>
      <c r="AS47" s="158">
        <f t="shared" si="53"/>
        <v>111160</v>
      </c>
      <c r="AT47" s="159">
        <f t="shared" si="46"/>
        <v>-9.10726258810447E-2</v>
      </c>
      <c r="AU47" s="146">
        <v>160319</v>
      </c>
      <c r="AV47" s="147">
        <f t="shared" si="47"/>
        <v>-4.5686155457932975E-2</v>
      </c>
    </row>
    <row r="48" spans="2:48" customFormat="1" hidden="1" outlineLevel="1">
      <c r="B48" s="41" t="s">
        <v>78</v>
      </c>
      <c r="C48" s="158">
        <v>39488</v>
      </c>
      <c r="D48" s="159">
        <f t="shared" si="25"/>
        <v>0.14315490837506872</v>
      </c>
      <c r="E48" s="158">
        <v>3647</v>
      </c>
      <c r="F48" s="159">
        <f t="shared" si="26"/>
        <v>-0.19189009528030132</v>
      </c>
      <c r="G48" s="158">
        <v>3946</v>
      </c>
      <c r="H48" s="159">
        <f t="shared" si="27"/>
        <v>-7.0435806831566583E-2</v>
      </c>
      <c r="I48" s="158">
        <v>20741</v>
      </c>
      <c r="J48" s="159">
        <f t="shared" si="28"/>
        <v>-3.2647730982696688E-2</v>
      </c>
      <c r="K48" s="158">
        <v>2190</v>
      </c>
      <c r="L48" s="159">
        <f t="shared" si="29"/>
        <v>0.19803063457330405</v>
      </c>
      <c r="M48" s="158">
        <v>53175</v>
      </c>
      <c r="N48" s="159">
        <f t="shared" si="30"/>
        <v>-0.16839998123328592</v>
      </c>
      <c r="O48" s="158">
        <v>1412</v>
      </c>
      <c r="P48" s="159">
        <f t="shared" si="31"/>
        <v>-4.6590141796083673E-2</v>
      </c>
      <c r="Q48" s="158">
        <v>3532</v>
      </c>
      <c r="R48" s="159">
        <f t="shared" si="32"/>
        <v>-2.2959889349930873E-2</v>
      </c>
      <c r="S48" s="158">
        <f t="shared" si="52"/>
        <v>590</v>
      </c>
      <c r="T48" s="159">
        <f t="shared" si="33"/>
        <v>-0.47879858657243812</v>
      </c>
      <c r="U48" s="158">
        <v>113</v>
      </c>
      <c r="V48" s="159">
        <f t="shared" si="34"/>
        <v>9.7087378640776656E-2</v>
      </c>
      <c r="W48" s="158">
        <v>53</v>
      </c>
      <c r="X48" s="159">
        <f t="shared" si="35"/>
        <v>0.17777777777777781</v>
      </c>
      <c r="Y48" s="158">
        <v>387</v>
      </c>
      <c r="Z48" s="159">
        <f t="shared" si="36"/>
        <v>-0.41979010494752622</v>
      </c>
      <c r="AA48" s="158">
        <v>37</v>
      </c>
      <c r="AB48" s="159">
        <f t="shared" si="37"/>
        <v>-0.88328075709779186</v>
      </c>
      <c r="AC48" s="158">
        <v>889</v>
      </c>
      <c r="AD48" s="159">
        <f t="shared" si="38"/>
        <v>0.13248407643312099</v>
      </c>
      <c r="AE48" s="158">
        <v>1108</v>
      </c>
      <c r="AF48" s="159">
        <f t="shared" si="39"/>
        <v>7.3643410852713087E-2</v>
      </c>
      <c r="AG48" s="158">
        <v>4418</v>
      </c>
      <c r="AH48" s="159">
        <f t="shared" si="40"/>
        <v>3.7332707208264759E-2</v>
      </c>
      <c r="AI48" s="158">
        <v>3575</v>
      </c>
      <c r="AJ48" s="159">
        <f t="shared" si="41"/>
        <v>8.9939024390243816E-2</v>
      </c>
      <c r="AK48" s="158">
        <v>4347</v>
      </c>
      <c r="AL48" s="159">
        <f t="shared" si="42"/>
        <v>0.58476121035362749</v>
      </c>
      <c r="AM48" s="158">
        <v>344</v>
      </c>
      <c r="AN48" s="159">
        <f t="shared" si="43"/>
        <v>-0.36414048059149717</v>
      </c>
      <c r="AO48" s="158">
        <v>240</v>
      </c>
      <c r="AP48" s="159">
        <f t="shared" si="44"/>
        <v>0.37142857142857144</v>
      </c>
      <c r="AQ48" s="158">
        <v>864</v>
      </c>
      <c r="AR48" s="159">
        <f t="shared" si="45"/>
        <v>-0.41857335127860029</v>
      </c>
      <c r="AS48" s="158">
        <f t="shared" si="53"/>
        <v>105018</v>
      </c>
      <c r="AT48" s="159">
        <f t="shared" si="46"/>
        <v>-9.8550202147657973E-2</v>
      </c>
      <c r="AU48" s="146">
        <v>144506</v>
      </c>
      <c r="AV48" s="147">
        <f t="shared" si="47"/>
        <v>-4.3272732087763721E-2</v>
      </c>
    </row>
    <row r="49" spans="2:48" customFormat="1" hidden="1" outlineLevel="1">
      <c r="B49" s="41" t="s">
        <v>79</v>
      </c>
      <c r="C49" s="158">
        <v>26638</v>
      </c>
      <c r="D49" s="159">
        <f t="shared" si="25"/>
        <v>-9.9976348954285865E-2</v>
      </c>
      <c r="E49" s="158">
        <v>4678</v>
      </c>
      <c r="F49" s="159">
        <f t="shared" si="26"/>
        <v>-0.25969298939705654</v>
      </c>
      <c r="G49" s="158">
        <v>3558</v>
      </c>
      <c r="H49" s="159">
        <f t="shared" si="27"/>
        <v>-0.10737581535373808</v>
      </c>
      <c r="I49" s="158">
        <v>17972</v>
      </c>
      <c r="J49" s="159">
        <f t="shared" si="28"/>
        <v>-6.7939010476091743E-2</v>
      </c>
      <c r="K49" s="158">
        <v>1938</v>
      </c>
      <c r="L49" s="159">
        <f t="shared" si="29"/>
        <v>-0.33969335604770012</v>
      </c>
      <c r="M49" s="158">
        <v>47367</v>
      </c>
      <c r="N49" s="159">
        <f t="shared" si="30"/>
        <v>-0.13196378830083566</v>
      </c>
      <c r="O49" s="158">
        <v>1334</v>
      </c>
      <c r="P49" s="159">
        <f t="shared" si="31"/>
        <v>1.5220700152207112E-2</v>
      </c>
      <c r="Q49" s="158">
        <v>2644</v>
      </c>
      <c r="R49" s="159">
        <f t="shared" si="32"/>
        <v>-0.27282728272827284</v>
      </c>
      <c r="S49" s="158">
        <f t="shared" si="52"/>
        <v>483</v>
      </c>
      <c r="T49" s="159">
        <f t="shared" si="33"/>
        <v>-0.59377628259041204</v>
      </c>
      <c r="U49" s="158">
        <v>112</v>
      </c>
      <c r="V49" s="159">
        <f t="shared" si="34"/>
        <v>0.67164179104477606</v>
      </c>
      <c r="W49" s="158">
        <v>26</v>
      </c>
      <c r="X49" s="159">
        <f t="shared" si="35"/>
        <v>0</v>
      </c>
      <c r="Y49" s="158">
        <v>312</v>
      </c>
      <c r="Z49" s="159">
        <f t="shared" si="36"/>
        <v>-0.61811505507955933</v>
      </c>
      <c r="AA49" s="158">
        <v>33</v>
      </c>
      <c r="AB49" s="159">
        <f t="shared" si="37"/>
        <v>-0.88172043010752688</v>
      </c>
      <c r="AC49" s="158">
        <v>797</v>
      </c>
      <c r="AD49" s="159">
        <f t="shared" si="38"/>
        <v>0</v>
      </c>
      <c r="AE49" s="158">
        <v>727</v>
      </c>
      <c r="AF49" s="159">
        <f t="shared" si="39"/>
        <v>-0.21405405405405409</v>
      </c>
      <c r="AG49" s="158">
        <v>2984</v>
      </c>
      <c r="AH49" s="159">
        <f t="shared" si="40"/>
        <v>-0.11820330969267134</v>
      </c>
      <c r="AI49" s="158">
        <v>1466</v>
      </c>
      <c r="AJ49" s="159">
        <f t="shared" si="41"/>
        <v>-2.7851458885941649E-2</v>
      </c>
      <c r="AK49" s="158">
        <v>2359</v>
      </c>
      <c r="AL49" s="159">
        <f t="shared" si="42"/>
        <v>0.40249702734839476</v>
      </c>
      <c r="AM49" s="158">
        <v>397</v>
      </c>
      <c r="AN49" s="159">
        <f t="shared" si="43"/>
        <v>6.149732620320858E-2</v>
      </c>
      <c r="AO49" s="158">
        <v>286</v>
      </c>
      <c r="AP49" s="159">
        <f t="shared" si="44"/>
        <v>0.22746781115879822</v>
      </c>
      <c r="AQ49" s="158">
        <v>500</v>
      </c>
      <c r="AR49" s="159">
        <f t="shared" si="45"/>
        <v>-0.15110356536502545</v>
      </c>
      <c r="AS49" s="158">
        <f t="shared" si="53"/>
        <v>89490</v>
      </c>
      <c r="AT49" s="159">
        <f t="shared" si="46"/>
        <v>-0.12880521022965119</v>
      </c>
      <c r="AU49" s="146">
        <v>116128</v>
      </c>
      <c r="AV49" s="147">
        <f t="shared" si="47"/>
        <v>-0.12235674662555363</v>
      </c>
    </row>
    <row r="50" spans="2:48" customFormat="1" hidden="1" outlineLevel="1">
      <c r="B50" s="41" t="s">
        <v>80</v>
      </c>
      <c r="C50" s="158">
        <v>32789</v>
      </c>
      <c r="D50" s="159">
        <f t="shared" si="25"/>
        <v>-0.16232787471578569</v>
      </c>
      <c r="E50" s="158">
        <v>6334</v>
      </c>
      <c r="F50" s="159">
        <f t="shared" si="26"/>
        <v>5.9728961017232685E-2</v>
      </c>
      <c r="G50" s="158">
        <v>6190</v>
      </c>
      <c r="H50" s="159">
        <f t="shared" si="27"/>
        <v>-8.5131540053207222E-2</v>
      </c>
      <c r="I50" s="158">
        <v>25446</v>
      </c>
      <c r="J50" s="159">
        <f t="shared" si="28"/>
        <v>-0.12975376196990429</v>
      </c>
      <c r="K50" s="158">
        <v>4572</v>
      </c>
      <c r="L50" s="159">
        <f t="shared" si="29"/>
        <v>-7.8225806451612923E-2</v>
      </c>
      <c r="M50" s="158">
        <v>59137</v>
      </c>
      <c r="N50" s="159">
        <f t="shared" si="30"/>
        <v>-2.2690464386051934E-2</v>
      </c>
      <c r="O50" s="158">
        <v>1357</v>
      </c>
      <c r="P50" s="159">
        <f t="shared" si="31"/>
        <v>0.30230326295585419</v>
      </c>
      <c r="Q50" s="158">
        <v>4048</v>
      </c>
      <c r="R50" s="159">
        <f t="shared" si="32"/>
        <v>9.1105121293800551E-2</v>
      </c>
      <c r="S50" s="158">
        <f t="shared" si="52"/>
        <v>9024</v>
      </c>
      <c r="T50" s="159">
        <f t="shared" si="33"/>
        <v>-0.14747283892300422</v>
      </c>
      <c r="U50" s="158">
        <v>3418</v>
      </c>
      <c r="V50" s="159">
        <f t="shared" si="34"/>
        <v>-0.112668743509865</v>
      </c>
      <c r="W50" s="158">
        <v>1523</v>
      </c>
      <c r="X50" s="159">
        <f t="shared" si="35"/>
        <v>4.6016483516483575E-2</v>
      </c>
      <c r="Y50" s="158">
        <v>2670</v>
      </c>
      <c r="Z50" s="159">
        <f t="shared" si="36"/>
        <v>-0.2325380856567979</v>
      </c>
      <c r="AA50" s="158">
        <v>1413</v>
      </c>
      <c r="AB50" s="159">
        <f t="shared" si="37"/>
        <v>-0.21412680756395996</v>
      </c>
      <c r="AC50" s="158">
        <v>877</v>
      </c>
      <c r="AD50" s="159">
        <f t="shared" si="38"/>
        <v>-6.0021436227224001E-2</v>
      </c>
      <c r="AE50" s="158">
        <v>1090</v>
      </c>
      <c r="AF50" s="159">
        <f t="shared" si="39"/>
        <v>-0.19852941176470584</v>
      </c>
      <c r="AG50" s="158">
        <v>3541</v>
      </c>
      <c r="AH50" s="159">
        <f t="shared" si="40"/>
        <v>-8.5721662793699971E-2</v>
      </c>
      <c r="AI50" s="158">
        <v>2572</v>
      </c>
      <c r="AJ50" s="159">
        <f t="shared" si="41"/>
        <v>0.65614938828074698</v>
      </c>
      <c r="AK50" s="158">
        <v>2639</v>
      </c>
      <c r="AL50" s="159">
        <f t="shared" si="42"/>
        <v>-5.4121863799283187E-2</v>
      </c>
      <c r="AM50" s="158">
        <v>344</v>
      </c>
      <c r="AN50" s="159">
        <f t="shared" si="43"/>
        <v>-0.44065040650406506</v>
      </c>
      <c r="AO50" s="158">
        <v>228</v>
      </c>
      <c r="AP50" s="159">
        <f t="shared" si="44"/>
        <v>-0.21917808219178081</v>
      </c>
      <c r="AQ50" s="158">
        <v>803</v>
      </c>
      <c r="AR50" s="159">
        <f t="shared" si="45"/>
        <v>0.15873015873015883</v>
      </c>
      <c r="AS50" s="158">
        <f t="shared" si="53"/>
        <v>128202</v>
      </c>
      <c r="AT50" s="159">
        <f t="shared" si="46"/>
        <v>-4.964454888472114E-2</v>
      </c>
      <c r="AU50" s="146">
        <v>160991</v>
      </c>
      <c r="AV50" s="147">
        <f t="shared" si="47"/>
        <v>-7.4987646660001572E-2</v>
      </c>
    </row>
    <row r="51" spans="2:48" customFormat="1" hidden="1" outlineLevel="1">
      <c r="B51" s="41" t="s">
        <v>81</v>
      </c>
      <c r="C51" s="158">
        <v>17116</v>
      </c>
      <c r="D51" s="159">
        <f t="shared" si="25"/>
        <v>-8.7341367175002627E-2</v>
      </c>
      <c r="E51" s="158">
        <v>5933</v>
      </c>
      <c r="F51" s="159">
        <f t="shared" si="26"/>
        <v>-3.1922043010752521E-3</v>
      </c>
      <c r="G51" s="158">
        <v>5445</v>
      </c>
      <c r="H51" s="159">
        <f t="shared" si="27"/>
        <v>-1.5904572564612307E-2</v>
      </c>
      <c r="I51" s="158">
        <v>27382</v>
      </c>
      <c r="J51" s="159">
        <f t="shared" si="28"/>
        <v>2.3060873384823655E-3</v>
      </c>
      <c r="K51" s="158">
        <v>4700</v>
      </c>
      <c r="L51" s="159">
        <f t="shared" si="29"/>
        <v>0.35018672795173811</v>
      </c>
      <c r="M51" s="158">
        <v>75541</v>
      </c>
      <c r="N51" s="159">
        <f t="shared" si="30"/>
        <v>8.1815317637623952E-2</v>
      </c>
      <c r="O51" s="158">
        <v>1543</v>
      </c>
      <c r="P51" s="159">
        <f t="shared" si="31"/>
        <v>0.69003285870755748</v>
      </c>
      <c r="Q51" s="158">
        <v>4400</v>
      </c>
      <c r="R51" s="159">
        <f t="shared" si="32"/>
        <v>3.0203699367829628E-2</v>
      </c>
      <c r="S51" s="158">
        <f t="shared" si="52"/>
        <v>19775</v>
      </c>
      <c r="T51" s="159">
        <f t="shared" si="33"/>
        <v>-3.1254592661539182E-2</v>
      </c>
      <c r="U51" s="158">
        <v>6272</v>
      </c>
      <c r="V51" s="159">
        <f t="shared" si="34"/>
        <v>-8.0217040621792024E-2</v>
      </c>
      <c r="W51" s="158">
        <v>3660</v>
      </c>
      <c r="X51" s="159">
        <f t="shared" si="35"/>
        <v>0.28286014721345953</v>
      </c>
      <c r="Y51" s="158">
        <v>6160</v>
      </c>
      <c r="Z51" s="159">
        <f t="shared" si="36"/>
        <v>9.8430813124108507E-2</v>
      </c>
      <c r="AA51" s="158">
        <v>3683</v>
      </c>
      <c r="AB51" s="159">
        <f t="shared" si="37"/>
        <v>-0.28248587570621464</v>
      </c>
      <c r="AC51" s="158">
        <v>793</v>
      </c>
      <c r="AD51" s="159">
        <f t="shared" si="38"/>
        <v>-7.509386733416723E-3</v>
      </c>
      <c r="AE51" s="158">
        <v>1338</v>
      </c>
      <c r="AF51" s="159">
        <f t="shared" si="39"/>
        <v>0.31822660098522171</v>
      </c>
      <c r="AG51" s="158">
        <v>3155</v>
      </c>
      <c r="AH51" s="159">
        <f t="shared" si="40"/>
        <v>7.8263841421736258E-2</v>
      </c>
      <c r="AI51" s="158">
        <v>2779</v>
      </c>
      <c r="AJ51" s="159">
        <f t="shared" si="41"/>
        <v>0.57808063600227144</v>
      </c>
      <c r="AK51" s="158">
        <v>2552</v>
      </c>
      <c r="AL51" s="159">
        <f t="shared" si="42"/>
        <v>-5.094830792116023E-2</v>
      </c>
      <c r="AM51" s="158">
        <v>541</v>
      </c>
      <c r="AN51" s="159">
        <f t="shared" si="43"/>
        <v>-0.12175324675324672</v>
      </c>
      <c r="AO51" s="158">
        <v>251</v>
      </c>
      <c r="AP51" s="159">
        <f t="shared" si="44"/>
        <v>-0.53518518518518521</v>
      </c>
      <c r="AQ51" s="158">
        <v>1107</v>
      </c>
      <c r="AR51" s="159">
        <f t="shared" si="45"/>
        <v>0.17891373801916943</v>
      </c>
      <c r="AS51" s="158">
        <f t="shared" si="53"/>
        <v>157235</v>
      </c>
      <c r="AT51" s="159">
        <f t="shared" si="46"/>
        <v>5.530386925735753E-2</v>
      </c>
      <c r="AU51" s="146">
        <v>174351</v>
      </c>
      <c r="AV51" s="147">
        <f t="shared" si="47"/>
        <v>3.9356419412336363E-2</v>
      </c>
    </row>
    <row r="52" spans="2:48" customFormat="1" hidden="1" outlineLevel="1">
      <c r="B52" s="41" t="s">
        <v>82</v>
      </c>
      <c r="C52" s="158">
        <v>16706</v>
      </c>
      <c r="D52" s="159">
        <f t="shared" si="25"/>
        <v>2.8757928443869707E-2</v>
      </c>
      <c r="E52" s="158">
        <v>5688</v>
      </c>
      <c r="F52" s="159">
        <f t="shared" si="26"/>
        <v>-9.4267515923566858E-2</v>
      </c>
      <c r="G52" s="158">
        <v>5538</v>
      </c>
      <c r="H52" s="159">
        <f t="shared" si="27"/>
        <v>9.0366889571669162E-4</v>
      </c>
      <c r="I52" s="158">
        <v>20585</v>
      </c>
      <c r="J52" s="159">
        <f t="shared" si="28"/>
        <v>-0.14691255698300876</v>
      </c>
      <c r="K52" s="158">
        <v>4402</v>
      </c>
      <c r="L52" s="159">
        <f t="shared" si="29"/>
        <v>4.3127962085308003E-2</v>
      </c>
      <c r="M52" s="158">
        <v>62483</v>
      </c>
      <c r="N52" s="159">
        <f t="shared" si="30"/>
        <v>5.1813820385489429E-2</v>
      </c>
      <c r="O52" s="158">
        <v>1293</v>
      </c>
      <c r="P52" s="159">
        <f t="shared" si="31"/>
        <v>0.32208588957055206</v>
      </c>
      <c r="Q52" s="158">
        <v>4892</v>
      </c>
      <c r="R52" s="159">
        <f t="shared" si="32"/>
        <v>-9.222490257932825E-2</v>
      </c>
      <c r="S52" s="158">
        <f t="shared" si="52"/>
        <v>19570</v>
      </c>
      <c r="T52" s="159">
        <f t="shared" si="33"/>
        <v>1.8942302769671127E-3</v>
      </c>
      <c r="U52" s="158">
        <v>6155</v>
      </c>
      <c r="V52" s="159">
        <f t="shared" si="34"/>
        <v>2.4808524808524801E-2</v>
      </c>
      <c r="W52" s="158">
        <v>3366</v>
      </c>
      <c r="X52" s="159">
        <f t="shared" si="35"/>
        <v>6.9590085795996126E-2</v>
      </c>
      <c r="Y52" s="158">
        <v>6227</v>
      </c>
      <c r="Z52" s="159">
        <f t="shared" si="36"/>
        <v>0.11554998208527412</v>
      </c>
      <c r="AA52" s="158">
        <v>3822</v>
      </c>
      <c r="AB52" s="159">
        <f t="shared" si="37"/>
        <v>-0.20341809087119633</v>
      </c>
      <c r="AC52" s="158">
        <v>736</v>
      </c>
      <c r="AD52" s="159">
        <f t="shared" si="38"/>
        <v>0.20458265139116194</v>
      </c>
      <c r="AE52" s="158">
        <v>1222</v>
      </c>
      <c r="AF52" s="159">
        <f t="shared" si="39"/>
        <v>1.9182652210175233E-2</v>
      </c>
      <c r="AG52" s="158">
        <v>2155</v>
      </c>
      <c r="AH52" s="159">
        <f t="shared" si="40"/>
        <v>0.12473903966597066</v>
      </c>
      <c r="AI52" s="158">
        <v>2455</v>
      </c>
      <c r="AJ52" s="159">
        <f t="shared" si="41"/>
        <v>0.55972045743329102</v>
      </c>
      <c r="AK52" s="158">
        <v>2379</v>
      </c>
      <c r="AL52" s="159">
        <f t="shared" si="42"/>
        <v>0.20273003033367032</v>
      </c>
      <c r="AM52" s="158">
        <v>298</v>
      </c>
      <c r="AN52" s="159">
        <f t="shared" si="43"/>
        <v>-0.62749999999999995</v>
      </c>
      <c r="AO52" s="158">
        <v>210</v>
      </c>
      <c r="AP52" s="159">
        <f t="shared" si="44"/>
        <v>0.2068965517241379</v>
      </c>
      <c r="AQ52" s="158">
        <v>799</v>
      </c>
      <c r="AR52" s="159">
        <f t="shared" si="45"/>
        <v>1.653944020356235E-2</v>
      </c>
      <c r="AS52" s="158">
        <f t="shared" si="53"/>
        <v>134705</v>
      </c>
      <c r="AT52" s="159">
        <f t="shared" si="46"/>
        <v>1.4794879038853015E-3</v>
      </c>
      <c r="AU52" s="146">
        <v>151411</v>
      </c>
      <c r="AV52" s="147">
        <f t="shared" si="47"/>
        <v>4.4180569836478334E-3</v>
      </c>
    </row>
    <row r="53" spans="2:48" customFormat="1" hidden="1" outlineLevel="1">
      <c r="B53" s="41" t="s">
        <v>83</v>
      </c>
      <c r="C53" s="158">
        <v>14041</v>
      </c>
      <c r="D53" s="159">
        <f t="shared" si="25"/>
        <v>-0.13343208047892363</v>
      </c>
      <c r="E53" s="158">
        <v>4588</v>
      </c>
      <c r="F53" s="159">
        <f t="shared" si="26"/>
        <v>-0.20691443388072606</v>
      </c>
      <c r="G53" s="158">
        <v>5566</v>
      </c>
      <c r="H53" s="159">
        <f t="shared" si="27"/>
        <v>-5.5008488964346403E-2</v>
      </c>
      <c r="I53" s="158">
        <v>20145</v>
      </c>
      <c r="J53" s="159">
        <f t="shared" si="28"/>
        <v>-0.15929388197980132</v>
      </c>
      <c r="K53" s="158">
        <v>3349</v>
      </c>
      <c r="L53" s="159">
        <f t="shared" si="29"/>
        <v>0.15125472671020979</v>
      </c>
      <c r="M53" s="158">
        <v>58534</v>
      </c>
      <c r="N53" s="159">
        <f t="shared" si="30"/>
        <v>3.4626601855943351E-2</v>
      </c>
      <c r="O53" s="158">
        <v>1196</v>
      </c>
      <c r="P53" s="159">
        <f t="shared" si="31"/>
        <v>0.44969696969696971</v>
      </c>
      <c r="Q53" s="158">
        <v>7260</v>
      </c>
      <c r="R53" s="159">
        <f t="shared" si="32"/>
        <v>-5.5302537410540031E-2</v>
      </c>
      <c r="S53" s="158">
        <f t="shared" si="52"/>
        <v>18739</v>
      </c>
      <c r="T53" s="159">
        <f t="shared" si="33"/>
        <v>-0.14261530014641288</v>
      </c>
      <c r="U53" s="158">
        <v>5678</v>
      </c>
      <c r="V53" s="159">
        <f t="shared" si="34"/>
        <v>-0.30185663346858482</v>
      </c>
      <c r="W53" s="158">
        <v>2928</v>
      </c>
      <c r="X53" s="159">
        <f t="shared" si="35"/>
        <v>-0.11165048543689315</v>
      </c>
      <c r="Y53" s="158">
        <v>6329</v>
      </c>
      <c r="Z53" s="159">
        <f t="shared" si="36"/>
        <v>0.15492700729927011</v>
      </c>
      <c r="AA53" s="158">
        <v>3804</v>
      </c>
      <c r="AB53" s="159">
        <f t="shared" si="37"/>
        <v>-0.23104912067919947</v>
      </c>
      <c r="AC53" s="158">
        <v>791</v>
      </c>
      <c r="AD53" s="159">
        <f t="shared" si="38"/>
        <v>-1.6169154228855676E-2</v>
      </c>
      <c r="AE53" s="158">
        <v>1528</v>
      </c>
      <c r="AF53" s="159">
        <f t="shared" si="39"/>
        <v>0.38030713640469749</v>
      </c>
      <c r="AG53" s="158">
        <v>3578</v>
      </c>
      <c r="AH53" s="159">
        <f t="shared" si="40"/>
        <v>0.16623207301173393</v>
      </c>
      <c r="AI53" s="158">
        <v>3247</v>
      </c>
      <c r="AJ53" s="159">
        <f t="shared" si="41"/>
        <v>0.59479371316306473</v>
      </c>
      <c r="AK53" s="158">
        <v>2483</v>
      </c>
      <c r="AL53" s="159">
        <f t="shared" si="42"/>
        <v>9.3495934959348936E-3</v>
      </c>
      <c r="AM53" s="158">
        <v>274</v>
      </c>
      <c r="AN53" s="159">
        <f t="shared" si="43"/>
        <v>-0.27704485488126651</v>
      </c>
      <c r="AO53" s="158">
        <v>195</v>
      </c>
      <c r="AP53" s="159">
        <f t="shared" si="44"/>
        <v>0.40287769784172656</v>
      </c>
      <c r="AQ53" s="158">
        <v>730</v>
      </c>
      <c r="AR53" s="159">
        <f t="shared" si="45"/>
        <v>-0.25888324873096447</v>
      </c>
      <c r="AS53" s="158">
        <f t="shared" si="53"/>
        <v>132203</v>
      </c>
      <c r="AT53" s="159">
        <f t="shared" si="46"/>
        <v>-3.1231451287875966E-2</v>
      </c>
      <c r="AU53" s="146">
        <v>146244</v>
      </c>
      <c r="AV53" s="147">
        <f t="shared" si="47"/>
        <v>-4.2078235124584085E-2</v>
      </c>
    </row>
    <row r="54" spans="2:48" customFormat="1" collapsed="1">
      <c r="B54" s="155">
        <v>2007</v>
      </c>
      <c r="C54" s="156">
        <v>354826</v>
      </c>
      <c r="D54" s="157">
        <f t="shared" si="25"/>
        <v>-3.1493268989311152E-2</v>
      </c>
      <c r="E54" s="156">
        <v>66762</v>
      </c>
      <c r="F54" s="157">
        <f t="shared" si="26"/>
        <v>-5.0840228610423921E-2</v>
      </c>
      <c r="G54" s="156">
        <v>64965</v>
      </c>
      <c r="H54" s="157">
        <f t="shared" si="27"/>
        <v>-1.4860868905906433E-2</v>
      </c>
      <c r="I54" s="156">
        <v>264072</v>
      </c>
      <c r="J54" s="157">
        <f t="shared" si="28"/>
        <v>-5.2336931557188771E-2</v>
      </c>
      <c r="K54" s="156">
        <v>40760</v>
      </c>
      <c r="L54" s="157">
        <f t="shared" si="29"/>
        <v>6.9423309020307578E-2</v>
      </c>
      <c r="M54" s="156">
        <v>704312</v>
      </c>
      <c r="N54" s="157">
        <f t="shared" si="30"/>
        <v>-6.8991043008364783E-2</v>
      </c>
      <c r="O54" s="156">
        <v>17985</v>
      </c>
      <c r="P54" s="157">
        <f t="shared" si="31"/>
        <v>0.17595135347194968</v>
      </c>
      <c r="Q54" s="156">
        <v>54371</v>
      </c>
      <c r="R54" s="157">
        <f t="shared" si="32"/>
        <v>-9.9236261824688143E-2</v>
      </c>
      <c r="S54" s="156">
        <f t="shared" si="52"/>
        <v>127617</v>
      </c>
      <c r="T54" s="157">
        <f t="shared" si="33"/>
        <v>2.2178969627066447E-2</v>
      </c>
      <c r="U54" s="156">
        <v>40228</v>
      </c>
      <c r="V54" s="157">
        <f t="shared" si="34"/>
        <v>-6.2131350103746485E-2</v>
      </c>
      <c r="W54" s="156">
        <v>23365</v>
      </c>
      <c r="X54" s="157">
        <f t="shared" si="35"/>
        <v>0.16871748699479783</v>
      </c>
      <c r="Y54" s="156">
        <v>39825</v>
      </c>
      <c r="Z54" s="157">
        <f t="shared" si="36"/>
        <v>0.10563575791227087</v>
      </c>
      <c r="AA54" s="156">
        <v>24199</v>
      </c>
      <c r="AB54" s="157">
        <f t="shared" si="37"/>
        <v>-6.7224299425663991E-2</v>
      </c>
      <c r="AC54" s="156">
        <v>10944</v>
      </c>
      <c r="AD54" s="157">
        <f t="shared" si="38"/>
        <v>-9.5312887492766785E-2</v>
      </c>
      <c r="AE54" s="156">
        <v>14482</v>
      </c>
      <c r="AF54" s="157">
        <f t="shared" si="39"/>
        <v>6.603183429484849E-3</v>
      </c>
      <c r="AG54" s="156">
        <v>48057</v>
      </c>
      <c r="AH54" s="157">
        <f t="shared" si="40"/>
        <v>0.12987562598452973</v>
      </c>
      <c r="AI54" s="156">
        <v>38572</v>
      </c>
      <c r="AJ54" s="157">
        <f t="shared" si="41"/>
        <v>0.17190253387616217</v>
      </c>
      <c r="AK54" s="156">
        <v>44372</v>
      </c>
      <c r="AL54" s="157">
        <f t="shared" si="42"/>
        <v>0.33301288791420069</v>
      </c>
      <c r="AM54" s="156">
        <v>3597</v>
      </c>
      <c r="AN54" s="157">
        <f t="shared" si="43"/>
        <v>-0.32196041470311032</v>
      </c>
      <c r="AO54" s="156">
        <v>2749</v>
      </c>
      <c r="AP54" s="157">
        <f t="shared" si="44"/>
        <v>-0.12116368286445012</v>
      </c>
      <c r="AQ54" s="156">
        <v>9739</v>
      </c>
      <c r="AR54" s="157">
        <f t="shared" si="45"/>
        <v>-0.14148448519040902</v>
      </c>
      <c r="AS54" s="156">
        <f t="shared" si="53"/>
        <v>1513356</v>
      </c>
      <c r="AT54" s="157">
        <f t="shared" si="46"/>
        <v>-3.3033343876093801E-2</v>
      </c>
      <c r="AU54" s="153">
        <v>1868182</v>
      </c>
      <c r="AV54" s="154">
        <f t="shared" si="47"/>
        <v>-3.2741212548908383E-2</v>
      </c>
    </row>
    <row r="55" spans="2:48" customFormat="1" hidden="1" outlineLevel="1">
      <c r="B55" s="41" t="s">
        <v>72</v>
      </c>
      <c r="C55" s="158">
        <v>21017</v>
      </c>
      <c r="D55" s="159" t="str">
        <f t="shared" si="25"/>
        <v>-</v>
      </c>
      <c r="E55" s="158">
        <v>4555</v>
      </c>
      <c r="F55" s="159" t="str">
        <f t="shared" si="26"/>
        <v>-</v>
      </c>
      <c r="G55" s="158">
        <v>5884</v>
      </c>
      <c r="H55" s="159" t="str">
        <f t="shared" si="27"/>
        <v>-</v>
      </c>
      <c r="I55" s="158">
        <v>18931</v>
      </c>
      <c r="J55" s="159" t="str">
        <f t="shared" si="28"/>
        <v>-</v>
      </c>
      <c r="K55" s="158">
        <v>2985</v>
      </c>
      <c r="L55" s="159" t="str">
        <f t="shared" si="29"/>
        <v>-</v>
      </c>
      <c r="M55" s="158">
        <v>69764</v>
      </c>
      <c r="N55" s="159" t="str">
        <f t="shared" si="30"/>
        <v>-</v>
      </c>
      <c r="O55" s="158">
        <v>1272</v>
      </c>
      <c r="P55" s="159" t="str">
        <f t="shared" si="31"/>
        <v>-</v>
      </c>
      <c r="Q55" s="158">
        <v>5050</v>
      </c>
      <c r="R55" s="159" t="str">
        <f t="shared" si="32"/>
        <v>-</v>
      </c>
      <c r="S55" s="158">
        <f>U55+W55+Y55+AA55</f>
        <v>16822</v>
      </c>
      <c r="T55" s="159" t="str">
        <f t="shared" si="33"/>
        <v>-</v>
      </c>
      <c r="U55" s="158">
        <v>5848</v>
      </c>
      <c r="V55" s="159" t="str">
        <f t="shared" si="34"/>
        <v>-</v>
      </c>
      <c r="W55" s="158">
        <v>2506</v>
      </c>
      <c r="X55" s="159" t="str">
        <f t="shared" si="35"/>
        <v>-</v>
      </c>
      <c r="Y55" s="158">
        <v>4855</v>
      </c>
      <c r="Z55" s="159" t="str">
        <f t="shared" si="36"/>
        <v>-</v>
      </c>
      <c r="AA55" s="158">
        <v>3613</v>
      </c>
      <c r="AB55" s="159" t="str">
        <f t="shared" si="37"/>
        <v>-</v>
      </c>
      <c r="AC55" s="158">
        <v>1101</v>
      </c>
      <c r="AD55" s="159" t="str">
        <f t="shared" si="38"/>
        <v>-</v>
      </c>
      <c r="AE55" s="158">
        <v>1174</v>
      </c>
      <c r="AF55" s="159" t="str">
        <f t="shared" si="39"/>
        <v>-</v>
      </c>
      <c r="AG55" s="158">
        <v>4096</v>
      </c>
      <c r="AH55" s="159" t="str">
        <f t="shared" si="40"/>
        <v>-</v>
      </c>
      <c r="AI55" s="158">
        <v>2891</v>
      </c>
      <c r="AJ55" s="159" t="str">
        <f t="shared" si="41"/>
        <v>-</v>
      </c>
      <c r="AK55" s="158">
        <v>2780</v>
      </c>
      <c r="AL55" s="159" t="str">
        <f t="shared" si="42"/>
        <v>-</v>
      </c>
      <c r="AM55" s="158">
        <v>325</v>
      </c>
      <c r="AN55" s="159" t="str">
        <f t="shared" si="43"/>
        <v>-</v>
      </c>
      <c r="AO55" s="158">
        <v>174</v>
      </c>
      <c r="AP55" s="159" t="str">
        <f t="shared" si="44"/>
        <v>-</v>
      </c>
      <c r="AQ55" s="158">
        <v>1028</v>
      </c>
      <c r="AR55" s="159" t="str">
        <f t="shared" si="45"/>
        <v>-</v>
      </c>
      <c r="AS55" s="158">
        <f>AU55-C55</f>
        <v>138832</v>
      </c>
      <c r="AT55" s="159" t="str">
        <f t="shared" si="46"/>
        <v>-</v>
      </c>
      <c r="AU55" s="146">
        <v>159849</v>
      </c>
      <c r="AV55" s="147" t="str">
        <f t="shared" si="47"/>
        <v>-</v>
      </c>
    </row>
    <row r="56" spans="2:48" customFormat="1" hidden="1" outlineLevel="1">
      <c r="B56" s="41" t="s">
        <v>73</v>
      </c>
      <c r="C56" s="158">
        <v>17258</v>
      </c>
      <c r="D56" s="159" t="str">
        <f t="shared" si="25"/>
        <v>-</v>
      </c>
      <c r="E56" s="158">
        <v>3986</v>
      </c>
      <c r="F56" s="159" t="str">
        <f t="shared" si="26"/>
        <v>-</v>
      </c>
      <c r="G56" s="158">
        <v>4655</v>
      </c>
      <c r="H56" s="159" t="str">
        <f t="shared" si="27"/>
        <v>-</v>
      </c>
      <c r="I56" s="158">
        <v>25459</v>
      </c>
      <c r="J56" s="159" t="str">
        <f t="shared" si="28"/>
        <v>-</v>
      </c>
      <c r="K56" s="158">
        <v>2467</v>
      </c>
      <c r="L56" s="159" t="str">
        <f t="shared" si="29"/>
        <v>-</v>
      </c>
      <c r="M56" s="158">
        <v>63668</v>
      </c>
      <c r="N56" s="159" t="str">
        <f t="shared" si="30"/>
        <v>-</v>
      </c>
      <c r="O56" s="158">
        <v>1167</v>
      </c>
      <c r="P56" s="159" t="str">
        <f t="shared" si="31"/>
        <v>-</v>
      </c>
      <c r="Q56" s="158">
        <v>3550</v>
      </c>
      <c r="R56" s="159" t="str">
        <f t="shared" si="32"/>
        <v>-</v>
      </c>
      <c r="S56" s="158">
        <f t="shared" ref="S56:S67" si="54">U56+W56+Y56+AA56</f>
        <v>16359</v>
      </c>
      <c r="T56" s="159" t="str">
        <f t="shared" si="33"/>
        <v>-</v>
      </c>
      <c r="U56" s="158">
        <v>6295</v>
      </c>
      <c r="V56" s="159" t="str">
        <f t="shared" si="34"/>
        <v>-</v>
      </c>
      <c r="W56" s="158">
        <v>3434</v>
      </c>
      <c r="X56" s="159" t="str">
        <f t="shared" si="35"/>
        <v>-</v>
      </c>
      <c r="Y56" s="158">
        <v>3737</v>
      </c>
      <c r="Z56" s="159" t="str">
        <f t="shared" si="36"/>
        <v>-</v>
      </c>
      <c r="AA56" s="158">
        <v>2893</v>
      </c>
      <c r="AB56" s="159" t="str">
        <f t="shared" si="37"/>
        <v>-</v>
      </c>
      <c r="AC56" s="158">
        <v>1246</v>
      </c>
      <c r="AD56" s="159" t="str">
        <f t="shared" si="38"/>
        <v>-</v>
      </c>
      <c r="AE56" s="158">
        <v>1573</v>
      </c>
      <c r="AF56" s="159" t="str">
        <f t="shared" si="39"/>
        <v>-</v>
      </c>
      <c r="AG56" s="158">
        <v>3567</v>
      </c>
      <c r="AH56" s="159" t="str">
        <f t="shared" si="40"/>
        <v>-</v>
      </c>
      <c r="AI56" s="158">
        <v>4105</v>
      </c>
      <c r="AJ56" s="159" t="str">
        <f t="shared" si="41"/>
        <v>-</v>
      </c>
      <c r="AK56" s="158">
        <v>2046</v>
      </c>
      <c r="AL56" s="159" t="str">
        <f t="shared" si="42"/>
        <v>-</v>
      </c>
      <c r="AM56" s="158">
        <v>310</v>
      </c>
      <c r="AN56" s="159" t="str">
        <f t="shared" si="43"/>
        <v>-</v>
      </c>
      <c r="AO56" s="158">
        <v>131</v>
      </c>
      <c r="AP56" s="159" t="str">
        <f t="shared" si="44"/>
        <v>-</v>
      </c>
      <c r="AQ56" s="158">
        <v>729</v>
      </c>
      <c r="AR56" s="159" t="str">
        <f t="shared" si="45"/>
        <v>-</v>
      </c>
      <c r="AS56" s="158">
        <f t="shared" ref="AS56:AS67" si="55">AU56-C56</f>
        <v>135018</v>
      </c>
      <c r="AT56" s="159" t="str">
        <f t="shared" si="46"/>
        <v>-</v>
      </c>
      <c r="AU56" s="146">
        <v>152276</v>
      </c>
      <c r="AV56" s="147" t="str">
        <f t="shared" si="47"/>
        <v>-</v>
      </c>
    </row>
    <row r="57" spans="2:48" customFormat="1" hidden="1" outlineLevel="1">
      <c r="B57" s="41" t="s">
        <v>74</v>
      </c>
      <c r="C57" s="158">
        <v>28608</v>
      </c>
      <c r="D57" s="159" t="str">
        <f t="shared" si="25"/>
        <v>-</v>
      </c>
      <c r="E57" s="158">
        <v>8766</v>
      </c>
      <c r="F57" s="159" t="str">
        <f t="shared" si="26"/>
        <v>-</v>
      </c>
      <c r="G57" s="158">
        <v>5787</v>
      </c>
      <c r="H57" s="159" t="str">
        <f t="shared" si="27"/>
        <v>-</v>
      </c>
      <c r="I57" s="158">
        <v>24106</v>
      </c>
      <c r="J57" s="159" t="str">
        <f t="shared" si="28"/>
        <v>-</v>
      </c>
      <c r="K57" s="158">
        <v>3513</v>
      </c>
      <c r="L57" s="159" t="str">
        <f t="shared" si="29"/>
        <v>-</v>
      </c>
      <c r="M57" s="158">
        <v>73999</v>
      </c>
      <c r="N57" s="159" t="str">
        <f t="shared" si="30"/>
        <v>-</v>
      </c>
      <c r="O57" s="158">
        <v>1759</v>
      </c>
      <c r="P57" s="159" t="str">
        <f t="shared" si="31"/>
        <v>-</v>
      </c>
      <c r="Q57" s="158">
        <v>4779</v>
      </c>
      <c r="R57" s="159" t="str">
        <f t="shared" si="32"/>
        <v>-</v>
      </c>
      <c r="S57" s="158">
        <f t="shared" si="54"/>
        <v>11721</v>
      </c>
      <c r="T57" s="159" t="str">
        <f t="shared" si="33"/>
        <v>-</v>
      </c>
      <c r="U57" s="158">
        <v>4594</v>
      </c>
      <c r="V57" s="159" t="str">
        <f t="shared" si="34"/>
        <v>-</v>
      </c>
      <c r="W57" s="158">
        <v>2127</v>
      </c>
      <c r="X57" s="159" t="str">
        <f t="shared" si="35"/>
        <v>-</v>
      </c>
      <c r="Y57" s="158">
        <v>3199</v>
      </c>
      <c r="Z57" s="159" t="str">
        <f t="shared" si="36"/>
        <v>-</v>
      </c>
      <c r="AA57" s="158">
        <v>1801</v>
      </c>
      <c r="AB57" s="159" t="str">
        <f t="shared" si="37"/>
        <v>-</v>
      </c>
      <c r="AC57" s="158">
        <v>1759</v>
      </c>
      <c r="AD57" s="159" t="str">
        <f t="shared" si="38"/>
        <v>-</v>
      </c>
      <c r="AE57" s="158">
        <v>1462</v>
      </c>
      <c r="AF57" s="159" t="str">
        <f t="shared" si="39"/>
        <v>-</v>
      </c>
      <c r="AG57" s="158">
        <v>3699</v>
      </c>
      <c r="AH57" s="159" t="str">
        <f t="shared" si="40"/>
        <v>-</v>
      </c>
      <c r="AI57" s="158">
        <v>3258</v>
      </c>
      <c r="AJ57" s="159" t="str">
        <f t="shared" si="41"/>
        <v>-</v>
      </c>
      <c r="AK57" s="158">
        <v>2244</v>
      </c>
      <c r="AL57" s="159" t="str">
        <f t="shared" si="42"/>
        <v>-</v>
      </c>
      <c r="AM57" s="158">
        <v>310</v>
      </c>
      <c r="AN57" s="159" t="str">
        <f t="shared" si="43"/>
        <v>-</v>
      </c>
      <c r="AO57" s="158">
        <v>113</v>
      </c>
      <c r="AP57" s="159" t="str">
        <f t="shared" si="44"/>
        <v>-</v>
      </c>
      <c r="AQ57" s="158">
        <v>978</v>
      </c>
      <c r="AR57" s="159" t="str">
        <f t="shared" si="45"/>
        <v>-</v>
      </c>
      <c r="AS57" s="158">
        <f t="shared" si="55"/>
        <v>148253</v>
      </c>
      <c r="AT57" s="159" t="str">
        <f t="shared" si="46"/>
        <v>-</v>
      </c>
      <c r="AU57" s="146">
        <v>176861</v>
      </c>
      <c r="AV57" s="147" t="str">
        <f t="shared" si="47"/>
        <v>-</v>
      </c>
    </row>
    <row r="58" spans="2:48" customFormat="1" hidden="1" outlineLevel="1">
      <c r="B58" s="41" t="s">
        <v>75</v>
      </c>
      <c r="C58" s="158">
        <v>41342</v>
      </c>
      <c r="D58" s="159" t="str">
        <f t="shared" si="25"/>
        <v>-</v>
      </c>
      <c r="E58" s="158">
        <v>4973</v>
      </c>
      <c r="F58" s="159" t="str">
        <f t="shared" si="26"/>
        <v>-</v>
      </c>
      <c r="G58" s="158">
        <v>4680</v>
      </c>
      <c r="H58" s="159" t="str">
        <f t="shared" si="27"/>
        <v>-</v>
      </c>
      <c r="I58" s="158">
        <v>23756</v>
      </c>
      <c r="J58" s="159" t="str">
        <f t="shared" si="28"/>
        <v>-</v>
      </c>
      <c r="K58" s="158">
        <v>2148</v>
      </c>
      <c r="L58" s="159" t="str">
        <f t="shared" si="29"/>
        <v>-</v>
      </c>
      <c r="M58" s="158">
        <v>65431</v>
      </c>
      <c r="N58" s="159" t="str">
        <f t="shared" si="30"/>
        <v>-</v>
      </c>
      <c r="O58" s="158">
        <v>1417</v>
      </c>
      <c r="P58" s="159" t="str">
        <f t="shared" si="31"/>
        <v>-</v>
      </c>
      <c r="Q58" s="158">
        <v>3674</v>
      </c>
      <c r="R58" s="159" t="str">
        <f t="shared" si="32"/>
        <v>-</v>
      </c>
      <c r="S58" s="158">
        <f t="shared" si="54"/>
        <v>1713</v>
      </c>
      <c r="T58" s="159" t="str">
        <f t="shared" si="33"/>
        <v>-</v>
      </c>
      <c r="U58" s="158">
        <v>379</v>
      </c>
      <c r="V58" s="159" t="str">
        <f t="shared" si="34"/>
        <v>-</v>
      </c>
      <c r="W58" s="158">
        <v>413</v>
      </c>
      <c r="X58" s="159" t="str">
        <f t="shared" si="35"/>
        <v>-</v>
      </c>
      <c r="Y58" s="158">
        <v>727</v>
      </c>
      <c r="Z58" s="159" t="str">
        <f t="shared" si="36"/>
        <v>-</v>
      </c>
      <c r="AA58" s="158">
        <v>194</v>
      </c>
      <c r="AB58" s="159" t="str">
        <f t="shared" si="37"/>
        <v>-</v>
      </c>
      <c r="AC58" s="158">
        <v>1116</v>
      </c>
      <c r="AD58" s="159" t="str">
        <f t="shared" si="38"/>
        <v>-</v>
      </c>
      <c r="AE58" s="158">
        <v>1021</v>
      </c>
      <c r="AF58" s="159" t="str">
        <f t="shared" si="39"/>
        <v>-</v>
      </c>
      <c r="AG58" s="158">
        <v>4349</v>
      </c>
      <c r="AH58" s="159" t="str">
        <f t="shared" si="40"/>
        <v>-</v>
      </c>
      <c r="AI58" s="158">
        <v>3686</v>
      </c>
      <c r="AJ58" s="159" t="str">
        <f t="shared" si="41"/>
        <v>-</v>
      </c>
      <c r="AK58" s="158">
        <v>2887</v>
      </c>
      <c r="AL58" s="159" t="str">
        <f t="shared" si="42"/>
        <v>-</v>
      </c>
      <c r="AM58" s="158">
        <v>270</v>
      </c>
      <c r="AN58" s="159" t="str">
        <f t="shared" si="43"/>
        <v>-</v>
      </c>
      <c r="AO58" s="158">
        <v>233</v>
      </c>
      <c r="AP58" s="159" t="str">
        <f t="shared" si="44"/>
        <v>-</v>
      </c>
      <c r="AQ58" s="158">
        <v>944</v>
      </c>
      <c r="AR58" s="159" t="str">
        <f t="shared" si="45"/>
        <v>-</v>
      </c>
      <c r="AS58" s="158">
        <f t="shared" si="55"/>
        <v>122298</v>
      </c>
      <c r="AT58" s="159" t="str">
        <f t="shared" si="46"/>
        <v>-</v>
      </c>
      <c r="AU58" s="146">
        <v>163640</v>
      </c>
      <c r="AV58" s="147" t="str">
        <f t="shared" si="47"/>
        <v>-</v>
      </c>
    </row>
    <row r="59" spans="2:48" customFormat="1" hidden="1" outlineLevel="1">
      <c r="B59" s="41" t="s">
        <v>76</v>
      </c>
      <c r="C59" s="158">
        <v>57964</v>
      </c>
      <c r="D59" s="159" t="str">
        <f t="shared" si="25"/>
        <v>-</v>
      </c>
      <c r="E59" s="158">
        <v>5231</v>
      </c>
      <c r="F59" s="159" t="str">
        <f t="shared" si="26"/>
        <v>-</v>
      </c>
      <c r="G59" s="158">
        <v>5948</v>
      </c>
      <c r="H59" s="159" t="str">
        <f t="shared" si="27"/>
        <v>-</v>
      </c>
      <c r="I59" s="158">
        <v>21085</v>
      </c>
      <c r="J59" s="159" t="str">
        <f t="shared" si="28"/>
        <v>-</v>
      </c>
      <c r="K59" s="158">
        <v>3608</v>
      </c>
      <c r="L59" s="159" t="str">
        <f t="shared" si="29"/>
        <v>-</v>
      </c>
      <c r="M59" s="158">
        <v>59612</v>
      </c>
      <c r="N59" s="159" t="str">
        <f t="shared" si="30"/>
        <v>-</v>
      </c>
      <c r="O59" s="158">
        <v>1329</v>
      </c>
      <c r="P59" s="159" t="str">
        <f t="shared" si="31"/>
        <v>-</v>
      </c>
      <c r="Q59" s="158">
        <v>9810</v>
      </c>
      <c r="R59" s="159" t="str">
        <f t="shared" si="32"/>
        <v>-</v>
      </c>
      <c r="S59" s="158">
        <f t="shared" si="54"/>
        <v>1732</v>
      </c>
      <c r="T59" s="159" t="str">
        <f t="shared" si="33"/>
        <v>-</v>
      </c>
      <c r="U59" s="158">
        <v>444</v>
      </c>
      <c r="V59" s="159" t="str">
        <f t="shared" si="34"/>
        <v>-</v>
      </c>
      <c r="W59" s="158">
        <v>286</v>
      </c>
      <c r="X59" s="159" t="str">
        <f t="shared" si="35"/>
        <v>-</v>
      </c>
      <c r="Y59" s="158">
        <v>983</v>
      </c>
      <c r="Z59" s="159" t="str">
        <f t="shared" si="36"/>
        <v>-</v>
      </c>
      <c r="AA59" s="158">
        <v>19</v>
      </c>
      <c r="AB59" s="159" t="str">
        <f t="shared" si="37"/>
        <v>-</v>
      </c>
      <c r="AC59" s="158">
        <v>833</v>
      </c>
      <c r="AD59" s="159" t="str">
        <f t="shared" si="38"/>
        <v>-</v>
      </c>
      <c r="AE59" s="158">
        <v>1163</v>
      </c>
      <c r="AF59" s="159" t="str">
        <f t="shared" si="39"/>
        <v>-</v>
      </c>
      <c r="AG59" s="158">
        <v>3926</v>
      </c>
      <c r="AH59" s="159" t="str">
        <f t="shared" si="40"/>
        <v>-</v>
      </c>
      <c r="AI59" s="158">
        <v>3597</v>
      </c>
      <c r="AJ59" s="159" t="str">
        <f t="shared" si="41"/>
        <v>-</v>
      </c>
      <c r="AK59" s="158">
        <v>4676</v>
      </c>
      <c r="AL59" s="159" t="str">
        <f t="shared" si="42"/>
        <v>-</v>
      </c>
      <c r="AM59" s="158">
        <v>265</v>
      </c>
      <c r="AN59" s="159" t="str">
        <f t="shared" si="43"/>
        <v>-</v>
      </c>
      <c r="AO59" s="158">
        <v>578</v>
      </c>
      <c r="AP59" s="159" t="str">
        <f t="shared" si="44"/>
        <v>-</v>
      </c>
      <c r="AQ59" s="158">
        <v>878</v>
      </c>
      <c r="AR59" s="159" t="str">
        <f t="shared" si="45"/>
        <v>-</v>
      </c>
      <c r="AS59" s="158">
        <f t="shared" si="55"/>
        <v>124271</v>
      </c>
      <c r="AT59" s="159" t="str">
        <f t="shared" si="46"/>
        <v>-</v>
      </c>
      <c r="AU59" s="146">
        <v>182235</v>
      </c>
      <c r="AV59" s="147" t="str">
        <f t="shared" si="47"/>
        <v>-</v>
      </c>
    </row>
    <row r="60" spans="2:48" customFormat="1" hidden="1" outlineLevel="1">
      <c r="B60" s="41" t="s">
        <v>77</v>
      </c>
      <c r="C60" s="158">
        <v>45696</v>
      </c>
      <c r="D60" s="159" t="str">
        <f t="shared" si="25"/>
        <v>-</v>
      </c>
      <c r="E60" s="158">
        <v>8001</v>
      </c>
      <c r="F60" s="159" t="str">
        <f t="shared" si="26"/>
        <v>-</v>
      </c>
      <c r="G60" s="158">
        <v>7038</v>
      </c>
      <c r="H60" s="159" t="str">
        <f t="shared" si="27"/>
        <v>-</v>
      </c>
      <c r="I60" s="158">
        <v>19945</v>
      </c>
      <c r="J60" s="159" t="str">
        <f t="shared" si="28"/>
        <v>-</v>
      </c>
      <c r="K60" s="158">
        <v>3060</v>
      </c>
      <c r="L60" s="159" t="str">
        <f t="shared" si="29"/>
        <v>-</v>
      </c>
      <c r="M60" s="158">
        <v>59201</v>
      </c>
      <c r="N60" s="159" t="str">
        <f t="shared" si="30"/>
        <v>-</v>
      </c>
      <c r="O60" s="158">
        <v>1797</v>
      </c>
      <c r="P60" s="159" t="str">
        <f t="shared" si="31"/>
        <v>-</v>
      </c>
      <c r="Q60" s="158">
        <v>5192</v>
      </c>
      <c r="R60" s="159" t="str">
        <f t="shared" si="32"/>
        <v>-</v>
      </c>
      <c r="S60" s="158">
        <f t="shared" si="54"/>
        <v>1793</v>
      </c>
      <c r="T60" s="159" t="str">
        <f t="shared" si="33"/>
        <v>-</v>
      </c>
      <c r="U60" s="158">
        <v>353</v>
      </c>
      <c r="V60" s="159" t="str">
        <f t="shared" si="34"/>
        <v>-</v>
      </c>
      <c r="W60" s="158">
        <v>403</v>
      </c>
      <c r="X60" s="159" t="str">
        <f t="shared" si="35"/>
        <v>-</v>
      </c>
      <c r="Y60" s="158">
        <v>886</v>
      </c>
      <c r="Z60" s="159" t="str">
        <f t="shared" si="36"/>
        <v>-</v>
      </c>
      <c r="AA60" s="158">
        <v>151</v>
      </c>
      <c r="AB60" s="159" t="str">
        <f t="shared" si="37"/>
        <v>-</v>
      </c>
      <c r="AC60" s="158">
        <v>1313</v>
      </c>
      <c r="AD60" s="159" t="str">
        <f t="shared" si="38"/>
        <v>-</v>
      </c>
      <c r="AE60" s="158">
        <v>1356</v>
      </c>
      <c r="AF60" s="159" t="str">
        <f t="shared" si="39"/>
        <v>-</v>
      </c>
      <c r="AG60" s="158">
        <v>3470</v>
      </c>
      <c r="AH60" s="159" t="str">
        <f t="shared" si="40"/>
        <v>-</v>
      </c>
      <c r="AI60" s="158">
        <v>3665</v>
      </c>
      <c r="AJ60" s="159" t="str">
        <f t="shared" si="41"/>
        <v>-</v>
      </c>
      <c r="AK60" s="158">
        <v>4312</v>
      </c>
      <c r="AL60" s="159" t="str">
        <f t="shared" si="42"/>
        <v>-</v>
      </c>
      <c r="AM60" s="158">
        <v>500</v>
      </c>
      <c r="AN60" s="159" t="str">
        <f t="shared" si="43"/>
        <v>-</v>
      </c>
      <c r="AO60" s="158">
        <v>346</v>
      </c>
      <c r="AP60" s="159" t="str">
        <f t="shared" si="44"/>
        <v>-</v>
      </c>
      <c r="AQ60" s="158">
        <v>1309</v>
      </c>
      <c r="AR60" s="159" t="str">
        <f t="shared" si="45"/>
        <v>-</v>
      </c>
      <c r="AS60" s="158">
        <f t="shared" si="55"/>
        <v>122298</v>
      </c>
      <c r="AT60" s="159" t="str">
        <f t="shared" si="46"/>
        <v>-</v>
      </c>
      <c r="AU60" s="146">
        <v>167994</v>
      </c>
      <c r="AV60" s="147" t="str">
        <f t="shared" si="47"/>
        <v>-</v>
      </c>
    </row>
    <row r="61" spans="2:48" customFormat="1" hidden="1" outlineLevel="1">
      <c r="B61" s="41" t="s">
        <v>78</v>
      </c>
      <c r="C61" s="158">
        <v>34543</v>
      </c>
      <c r="D61" s="159" t="str">
        <f t="shared" si="25"/>
        <v>-</v>
      </c>
      <c r="E61" s="158">
        <v>4513</v>
      </c>
      <c r="F61" s="159" t="str">
        <f t="shared" si="26"/>
        <v>-</v>
      </c>
      <c r="G61" s="158">
        <v>4245</v>
      </c>
      <c r="H61" s="159" t="str">
        <f t="shared" si="27"/>
        <v>-</v>
      </c>
      <c r="I61" s="158">
        <v>21441</v>
      </c>
      <c r="J61" s="159" t="str">
        <f t="shared" si="28"/>
        <v>-</v>
      </c>
      <c r="K61" s="158">
        <v>1828</v>
      </c>
      <c r="L61" s="159" t="str">
        <f t="shared" si="29"/>
        <v>-</v>
      </c>
      <c r="M61" s="158">
        <v>63943</v>
      </c>
      <c r="N61" s="159" t="str">
        <f t="shared" si="30"/>
        <v>-</v>
      </c>
      <c r="O61" s="158">
        <v>1481</v>
      </c>
      <c r="P61" s="159" t="str">
        <f t="shared" si="31"/>
        <v>-</v>
      </c>
      <c r="Q61" s="158">
        <v>3615</v>
      </c>
      <c r="R61" s="159" t="str">
        <f t="shared" si="32"/>
        <v>-</v>
      </c>
      <c r="S61" s="158">
        <f t="shared" si="54"/>
        <v>1132</v>
      </c>
      <c r="T61" s="159" t="str">
        <f t="shared" si="33"/>
        <v>-</v>
      </c>
      <c r="U61" s="158">
        <v>103</v>
      </c>
      <c r="V61" s="159" t="str">
        <f t="shared" si="34"/>
        <v>-</v>
      </c>
      <c r="W61" s="158">
        <v>45</v>
      </c>
      <c r="X61" s="159" t="str">
        <f t="shared" si="35"/>
        <v>-</v>
      </c>
      <c r="Y61" s="158">
        <v>667</v>
      </c>
      <c r="Z61" s="159" t="str">
        <f t="shared" si="36"/>
        <v>-</v>
      </c>
      <c r="AA61" s="158">
        <v>317</v>
      </c>
      <c r="AB61" s="159" t="str">
        <f t="shared" si="37"/>
        <v>-</v>
      </c>
      <c r="AC61" s="158">
        <v>785</v>
      </c>
      <c r="AD61" s="159" t="str">
        <f t="shared" si="38"/>
        <v>-</v>
      </c>
      <c r="AE61" s="158">
        <v>1032</v>
      </c>
      <c r="AF61" s="159" t="str">
        <f t="shared" si="39"/>
        <v>-</v>
      </c>
      <c r="AG61" s="158">
        <v>4259</v>
      </c>
      <c r="AH61" s="159" t="str">
        <f t="shared" si="40"/>
        <v>-</v>
      </c>
      <c r="AI61" s="158">
        <v>3280</v>
      </c>
      <c r="AJ61" s="159" t="str">
        <f t="shared" si="41"/>
        <v>-</v>
      </c>
      <c r="AK61" s="158">
        <v>2743</v>
      </c>
      <c r="AL61" s="159" t="str">
        <f t="shared" si="42"/>
        <v>-</v>
      </c>
      <c r="AM61" s="158">
        <v>541</v>
      </c>
      <c r="AN61" s="159" t="str">
        <f t="shared" si="43"/>
        <v>-</v>
      </c>
      <c r="AO61" s="158">
        <v>175</v>
      </c>
      <c r="AP61" s="159" t="str">
        <f t="shared" si="44"/>
        <v>-</v>
      </c>
      <c r="AQ61" s="158">
        <v>1486</v>
      </c>
      <c r="AR61" s="159" t="str">
        <f t="shared" si="45"/>
        <v>-</v>
      </c>
      <c r="AS61" s="158">
        <f t="shared" si="55"/>
        <v>116499</v>
      </c>
      <c r="AT61" s="159" t="str">
        <f t="shared" si="46"/>
        <v>-</v>
      </c>
      <c r="AU61" s="146">
        <v>151042</v>
      </c>
      <c r="AV61" s="147" t="str">
        <f t="shared" si="47"/>
        <v>-</v>
      </c>
    </row>
    <row r="62" spans="2:48" customFormat="1" hidden="1" outlineLevel="1">
      <c r="B62" s="41" t="s">
        <v>79</v>
      </c>
      <c r="C62" s="158">
        <v>29597</v>
      </c>
      <c r="D62" s="159" t="str">
        <f t="shared" si="25"/>
        <v>-</v>
      </c>
      <c r="E62" s="158">
        <v>6319</v>
      </c>
      <c r="F62" s="159" t="str">
        <f t="shared" si="26"/>
        <v>-</v>
      </c>
      <c r="G62" s="158">
        <v>3986</v>
      </c>
      <c r="H62" s="159" t="str">
        <f t="shared" si="27"/>
        <v>-</v>
      </c>
      <c r="I62" s="158">
        <v>19282</v>
      </c>
      <c r="J62" s="159" t="str">
        <f t="shared" si="28"/>
        <v>-</v>
      </c>
      <c r="K62" s="158">
        <v>2935</v>
      </c>
      <c r="L62" s="159" t="str">
        <f t="shared" si="29"/>
        <v>-</v>
      </c>
      <c r="M62" s="158">
        <v>54568</v>
      </c>
      <c r="N62" s="159" t="str">
        <f t="shared" si="30"/>
        <v>-</v>
      </c>
      <c r="O62" s="158">
        <v>1314</v>
      </c>
      <c r="P62" s="159" t="str">
        <f t="shared" si="31"/>
        <v>-</v>
      </c>
      <c r="Q62" s="158">
        <v>3636</v>
      </c>
      <c r="R62" s="159" t="str">
        <f t="shared" si="32"/>
        <v>-</v>
      </c>
      <c r="S62" s="158">
        <f t="shared" si="54"/>
        <v>1189</v>
      </c>
      <c r="T62" s="159" t="str">
        <f t="shared" si="33"/>
        <v>-</v>
      </c>
      <c r="U62" s="158">
        <v>67</v>
      </c>
      <c r="V62" s="159" t="str">
        <f t="shared" si="34"/>
        <v>-</v>
      </c>
      <c r="W62" s="158">
        <v>26</v>
      </c>
      <c r="X62" s="159" t="str">
        <f t="shared" si="35"/>
        <v>-</v>
      </c>
      <c r="Y62" s="158">
        <v>817</v>
      </c>
      <c r="Z62" s="159" t="str">
        <f t="shared" si="36"/>
        <v>-</v>
      </c>
      <c r="AA62" s="158">
        <v>279</v>
      </c>
      <c r="AB62" s="159" t="str">
        <f t="shared" si="37"/>
        <v>-</v>
      </c>
      <c r="AC62" s="158">
        <v>797</v>
      </c>
      <c r="AD62" s="159" t="str">
        <f t="shared" si="38"/>
        <v>-</v>
      </c>
      <c r="AE62" s="158">
        <v>925</v>
      </c>
      <c r="AF62" s="159" t="str">
        <f t="shared" si="39"/>
        <v>-</v>
      </c>
      <c r="AG62" s="158">
        <v>3384</v>
      </c>
      <c r="AH62" s="159" t="str">
        <f t="shared" si="40"/>
        <v>-</v>
      </c>
      <c r="AI62" s="158">
        <v>1508</v>
      </c>
      <c r="AJ62" s="159" t="str">
        <f t="shared" si="41"/>
        <v>-</v>
      </c>
      <c r="AK62" s="158">
        <v>1682</v>
      </c>
      <c r="AL62" s="159" t="str">
        <f t="shared" si="42"/>
        <v>-</v>
      </c>
      <c r="AM62" s="158">
        <v>374</v>
      </c>
      <c r="AN62" s="159" t="str">
        <f t="shared" si="43"/>
        <v>-</v>
      </c>
      <c r="AO62" s="158">
        <v>233</v>
      </c>
      <c r="AP62" s="159" t="str">
        <f t="shared" si="44"/>
        <v>-</v>
      </c>
      <c r="AQ62" s="158">
        <v>589</v>
      </c>
      <c r="AR62" s="159" t="str">
        <f t="shared" si="45"/>
        <v>-</v>
      </c>
      <c r="AS62" s="158">
        <f t="shared" si="55"/>
        <v>102721</v>
      </c>
      <c r="AT62" s="159" t="str">
        <f t="shared" si="46"/>
        <v>-</v>
      </c>
      <c r="AU62" s="146">
        <v>132318</v>
      </c>
      <c r="AV62" s="147" t="str">
        <f t="shared" si="47"/>
        <v>-</v>
      </c>
    </row>
    <row r="63" spans="2:48" customFormat="1" hidden="1" outlineLevel="1">
      <c r="B63" s="41" t="s">
        <v>80</v>
      </c>
      <c r="C63" s="158">
        <v>39143</v>
      </c>
      <c r="D63" s="159" t="str">
        <f t="shared" si="25"/>
        <v>-</v>
      </c>
      <c r="E63" s="158">
        <v>5977</v>
      </c>
      <c r="F63" s="159" t="str">
        <f t="shared" si="26"/>
        <v>-</v>
      </c>
      <c r="G63" s="158">
        <v>6766</v>
      </c>
      <c r="H63" s="159" t="str">
        <f t="shared" si="27"/>
        <v>-</v>
      </c>
      <c r="I63" s="158">
        <v>29240</v>
      </c>
      <c r="J63" s="159" t="str">
        <f t="shared" si="28"/>
        <v>-</v>
      </c>
      <c r="K63" s="158">
        <v>4960</v>
      </c>
      <c r="L63" s="159" t="str">
        <f t="shared" si="29"/>
        <v>-</v>
      </c>
      <c r="M63" s="158">
        <v>60510</v>
      </c>
      <c r="N63" s="159" t="str">
        <f t="shared" si="30"/>
        <v>-</v>
      </c>
      <c r="O63" s="158">
        <v>1042</v>
      </c>
      <c r="P63" s="159" t="str">
        <f t="shared" si="31"/>
        <v>-</v>
      </c>
      <c r="Q63" s="158">
        <v>3710</v>
      </c>
      <c r="R63" s="159" t="str">
        <f t="shared" si="32"/>
        <v>-</v>
      </c>
      <c r="S63" s="158">
        <f t="shared" si="54"/>
        <v>10585</v>
      </c>
      <c r="T63" s="159" t="str">
        <f t="shared" si="33"/>
        <v>-</v>
      </c>
      <c r="U63" s="158">
        <v>3852</v>
      </c>
      <c r="V63" s="159" t="str">
        <f t="shared" si="34"/>
        <v>-</v>
      </c>
      <c r="W63" s="158">
        <v>1456</v>
      </c>
      <c r="X63" s="159" t="str">
        <f t="shared" si="35"/>
        <v>-</v>
      </c>
      <c r="Y63" s="158">
        <v>3479</v>
      </c>
      <c r="Z63" s="159" t="str">
        <f t="shared" si="36"/>
        <v>-</v>
      </c>
      <c r="AA63" s="158">
        <v>1798</v>
      </c>
      <c r="AB63" s="159" t="str">
        <f t="shared" si="37"/>
        <v>-</v>
      </c>
      <c r="AC63" s="158">
        <v>933</v>
      </c>
      <c r="AD63" s="159" t="str">
        <f t="shared" si="38"/>
        <v>-</v>
      </c>
      <c r="AE63" s="158">
        <v>1360</v>
      </c>
      <c r="AF63" s="159" t="str">
        <f t="shared" si="39"/>
        <v>-</v>
      </c>
      <c r="AG63" s="158">
        <v>3873</v>
      </c>
      <c r="AH63" s="159" t="str">
        <f t="shared" si="40"/>
        <v>-</v>
      </c>
      <c r="AI63" s="158">
        <v>1553</v>
      </c>
      <c r="AJ63" s="159" t="str">
        <f t="shared" si="41"/>
        <v>-</v>
      </c>
      <c r="AK63" s="158">
        <v>2790</v>
      </c>
      <c r="AL63" s="159" t="str">
        <f t="shared" si="42"/>
        <v>-</v>
      </c>
      <c r="AM63" s="158">
        <v>615</v>
      </c>
      <c r="AN63" s="159" t="str">
        <f t="shared" si="43"/>
        <v>-</v>
      </c>
      <c r="AO63" s="158">
        <v>292</v>
      </c>
      <c r="AP63" s="159" t="str">
        <f t="shared" si="44"/>
        <v>-</v>
      </c>
      <c r="AQ63" s="158">
        <v>693</v>
      </c>
      <c r="AR63" s="159" t="str">
        <f t="shared" si="45"/>
        <v>-</v>
      </c>
      <c r="AS63" s="158">
        <f t="shared" si="55"/>
        <v>134899</v>
      </c>
      <c r="AT63" s="159" t="str">
        <f t="shared" si="46"/>
        <v>-</v>
      </c>
      <c r="AU63" s="146">
        <v>174042</v>
      </c>
      <c r="AV63" s="147" t="str">
        <f t="shared" si="47"/>
        <v>-</v>
      </c>
    </row>
    <row r="64" spans="2:48" customFormat="1" hidden="1" outlineLevel="1">
      <c r="B64" s="41" t="s">
        <v>81</v>
      </c>
      <c r="C64" s="158">
        <v>18754</v>
      </c>
      <c r="D64" s="159" t="str">
        <f t="shared" si="25"/>
        <v>-</v>
      </c>
      <c r="E64" s="158">
        <v>5952</v>
      </c>
      <c r="F64" s="159" t="str">
        <f t="shared" si="26"/>
        <v>-</v>
      </c>
      <c r="G64" s="158">
        <v>5533</v>
      </c>
      <c r="H64" s="159" t="str">
        <f t="shared" si="27"/>
        <v>-</v>
      </c>
      <c r="I64" s="158">
        <v>27319</v>
      </c>
      <c r="J64" s="159" t="str">
        <f t="shared" si="28"/>
        <v>-</v>
      </c>
      <c r="K64" s="158">
        <v>3481</v>
      </c>
      <c r="L64" s="159" t="str">
        <f t="shared" si="29"/>
        <v>-</v>
      </c>
      <c r="M64" s="158">
        <v>69828</v>
      </c>
      <c r="N64" s="159" t="str">
        <f t="shared" si="30"/>
        <v>-</v>
      </c>
      <c r="O64" s="158">
        <v>913</v>
      </c>
      <c r="P64" s="159" t="str">
        <f t="shared" si="31"/>
        <v>-</v>
      </c>
      <c r="Q64" s="158">
        <v>4271</v>
      </c>
      <c r="R64" s="159" t="str">
        <f t="shared" si="32"/>
        <v>-</v>
      </c>
      <c r="S64" s="158">
        <f t="shared" si="54"/>
        <v>20413</v>
      </c>
      <c r="T64" s="159" t="str">
        <f t="shared" si="33"/>
        <v>-</v>
      </c>
      <c r="U64" s="158">
        <v>6819</v>
      </c>
      <c r="V64" s="159" t="str">
        <f t="shared" si="34"/>
        <v>-</v>
      </c>
      <c r="W64" s="158">
        <v>2853</v>
      </c>
      <c r="X64" s="159" t="str">
        <f t="shared" si="35"/>
        <v>-</v>
      </c>
      <c r="Y64" s="158">
        <v>5608</v>
      </c>
      <c r="Z64" s="159" t="str">
        <f t="shared" si="36"/>
        <v>-</v>
      </c>
      <c r="AA64" s="158">
        <v>5133</v>
      </c>
      <c r="AB64" s="159" t="str">
        <f t="shared" si="37"/>
        <v>-</v>
      </c>
      <c r="AC64" s="158">
        <v>799</v>
      </c>
      <c r="AD64" s="159" t="str">
        <f t="shared" si="38"/>
        <v>-</v>
      </c>
      <c r="AE64" s="158">
        <v>1015</v>
      </c>
      <c r="AF64" s="159" t="str">
        <f t="shared" si="39"/>
        <v>-</v>
      </c>
      <c r="AG64" s="158">
        <v>2926</v>
      </c>
      <c r="AH64" s="159" t="str">
        <f t="shared" si="40"/>
        <v>-</v>
      </c>
      <c r="AI64" s="158">
        <v>1761</v>
      </c>
      <c r="AJ64" s="159" t="str">
        <f t="shared" si="41"/>
        <v>-</v>
      </c>
      <c r="AK64" s="158">
        <v>2689</v>
      </c>
      <c r="AL64" s="159" t="str">
        <f t="shared" si="42"/>
        <v>-</v>
      </c>
      <c r="AM64" s="158">
        <v>616</v>
      </c>
      <c r="AN64" s="159" t="str">
        <f t="shared" si="43"/>
        <v>-</v>
      </c>
      <c r="AO64" s="158">
        <v>540</v>
      </c>
      <c r="AP64" s="159" t="str">
        <f t="shared" si="44"/>
        <v>-</v>
      </c>
      <c r="AQ64" s="158">
        <v>939</v>
      </c>
      <c r="AR64" s="159" t="str">
        <f t="shared" si="45"/>
        <v>-</v>
      </c>
      <c r="AS64" s="158">
        <f t="shared" si="55"/>
        <v>148995</v>
      </c>
      <c r="AT64" s="159" t="str">
        <f t="shared" si="46"/>
        <v>-</v>
      </c>
      <c r="AU64" s="146">
        <v>167749</v>
      </c>
      <c r="AV64" s="147" t="str">
        <f t="shared" si="47"/>
        <v>-</v>
      </c>
    </row>
    <row r="65" spans="2:48" customFormat="1" hidden="1" outlineLevel="1">
      <c r="B65" s="41" t="s">
        <v>82</v>
      </c>
      <c r="C65" s="158">
        <v>16239</v>
      </c>
      <c r="D65" s="159" t="str">
        <f t="shared" si="25"/>
        <v>-</v>
      </c>
      <c r="E65" s="158">
        <v>6280</v>
      </c>
      <c r="F65" s="159" t="str">
        <f t="shared" si="26"/>
        <v>-</v>
      </c>
      <c r="G65" s="158">
        <v>5533</v>
      </c>
      <c r="H65" s="159" t="str">
        <f t="shared" si="27"/>
        <v>-</v>
      </c>
      <c r="I65" s="158">
        <v>24130</v>
      </c>
      <c r="J65" s="159" t="str">
        <f t="shared" si="28"/>
        <v>-</v>
      </c>
      <c r="K65" s="158">
        <v>4220</v>
      </c>
      <c r="L65" s="159" t="str">
        <f t="shared" si="29"/>
        <v>-</v>
      </c>
      <c r="M65" s="158">
        <v>59405</v>
      </c>
      <c r="N65" s="159" t="str">
        <f t="shared" si="30"/>
        <v>-</v>
      </c>
      <c r="O65" s="158">
        <v>978</v>
      </c>
      <c r="P65" s="159" t="str">
        <f t="shared" si="31"/>
        <v>-</v>
      </c>
      <c r="Q65" s="158">
        <v>5389</v>
      </c>
      <c r="R65" s="159" t="str">
        <f t="shared" si="32"/>
        <v>-</v>
      </c>
      <c r="S65" s="158">
        <f t="shared" si="54"/>
        <v>19533</v>
      </c>
      <c r="T65" s="159" t="str">
        <f t="shared" si="33"/>
        <v>-</v>
      </c>
      <c r="U65" s="158">
        <v>6006</v>
      </c>
      <c r="V65" s="159" t="str">
        <f t="shared" si="34"/>
        <v>-</v>
      </c>
      <c r="W65" s="158">
        <v>3147</v>
      </c>
      <c r="X65" s="159" t="str">
        <f t="shared" si="35"/>
        <v>-</v>
      </c>
      <c r="Y65" s="158">
        <v>5582</v>
      </c>
      <c r="Z65" s="159" t="str">
        <f t="shared" si="36"/>
        <v>-</v>
      </c>
      <c r="AA65" s="158">
        <v>4798</v>
      </c>
      <c r="AB65" s="159" t="str">
        <f t="shared" si="37"/>
        <v>-</v>
      </c>
      <c r="AC65" s="158">
        <v>611</v>
      </c>
      <c r="AD65" s="159" t="str">
        <f t="shared" si="38"/>
        <v>-</v>
      </c>
      <c r="AE65" s="158">
        <v>1199</v>
      </c>
      <c r="AF65" s="159" t="str">
        <f t="shared" si="39"/>
        <v>-</v>
      </c>
      <c r="AG65" s="158">
        <v>1916</v>
      </c>
      <c r="AH65" s="159" t="str">
        <f t="shared" si="40"/>
        <v>-</v>
      </c>
      <c r="AI65" s="158">
        <v>1574</v>
      </c>
      <c r="AJ65" s="159" t="str">
        <f t="shared" si="41"/>
        <v>-</v>
      </c>
      <c r="AK65" s="158">
        <v>1978</v>
      </c>
      <c r="AL65" s="159" t="str">
        <f t="shared" si="42"/>
        <v>-</v>
      </c>
      <c r="AM65" s="158">
        <v>800</v>
      </c>
      <c r="AN65" s="159" t="str">
        <f t="shared" si="43"/>
        <v>-</v>
      </c>
      <c r="AO65" s="158">
        <v>174</v>
      </c>
      <c r="AP65" s="159" t="str">
        <f t="shared" si="44"/>
        <v>-</v>
      </c>
      <c r="AQ65" s="158">
        <v>786</v>
      </c>
      <c r="AR65" s="159" t="str">
        <f t="shared" si="45"/>
        <v>-</v>
      </c>
      <c r="AS65" s="158">
        <f t="shared" si="55"/>
        <v>134506</v>
      </c>
      <c r="AT65" s="159" t="str">
        <f t="shared" si="46"/>
        <v>-</v>
      </c>
      <c r="AU65" s="146">
        <v>150745</v>
      </c>
      <c r="AV65" s="147" t="str">
        <f t="shared" si="47"/>
        <v>-</v>
      </c>
    </row>
    <row r="66" spans="2:48" customFormat="1" hidden="1" outlineLevel="1">
      <c r="B66" s="41" t="s">
        <v>83</v>
      </c>
      <c r="C66" s="158">
        <v>16203</v>
      </c>
      <c r="D66" s="159" t="str">
        <f t="shared" si="25"/>
        <v>-</v>
      </c>
      <c r="E66" s="158">
        <v>5785</v>
      </c>
      <c r="F66" s="159" t="str">
        <f t="shared" si="26"/>
        <v>-</v>
      </c>
      <c r="G66" s="158">
        <v>5890</v>
      </c>
      <c r="H66" s="159" t="str">
        <f t="shared" si="27"/>
        <v>-</v>
      </c>
      <c r="I66" s="158">
        <v>23962</v>
      </c>
      <c r="J66" s="159" t="str">
        <f t="shared" si="28"/>
        <v>-</v>
      </c>
      <c r="K66" s="158">
        <v>2909</v>
      </c>
      <c r="L66" s="159" t="str">
        <f t="shared" si="29"/>
        <v>-</v>
      </c>
      <c r="M66" s="158">
        <v>56575</v>
      </c>
      <c r="N66" s="159" t="str">
        <f t="shared" si="30"/>
        <v>-</v>
      </c>
      <c r="O66" s="158">
        <v>825</v>
      </c>
      <c r="P66" s="159" t="str">
        <f t="shared" si="31"/>
        <v>-</v>
      </c>
      <c r="Q66" s="158">
        <v>7685</v>
      </c>
      <c r="R66" s="159" t="str">
        <f t="shared" si="32"/>
        <v>-</v>
      </c>
      <c r="S66" s="158">
        <f t="shared" si="54"/>
        <v>21856</v>
      </c>
      <c r="T66" s="159" t="str">
        <f t="shared" si="33"/>
        <v>-</v>
      </c>
      <c r="U66" s="158">
        <v>8133</v>
      </c>
      <c r="V66" s="159" t="str">
        <f t="shared" si="34"/>
        <v>-</v>
      </c>
      <c r="W66" s="158">
        <v>3296</v>
      </c>
      <c r="X66" s="159" t="str">
        <f t="shared" si="35"/>
        <v>-</v>
      </c>
      <c r="Y66" s="158">
        <v>5480</v>
      </c>
      <c r="Z66" s="159" t="str">
        <f t="shared" si="36"/>
        <v>-</v>
      </c>
      <c r="AA66" s="158">
        <v>4947</v>
      </c>
      <c r="AB66" s="159" t="str">
        <f t="shared" si="37"/>
        <v>-</v>
      </c>
      <c r="AC66" s="158">
        <v>804</v>
      </c>
      <c r="AD66" s="159" t="str">
        <f t="shared" si="38"/>
        <v>-</v>
      </c>
      <c r="AE66" s="158">
        <v>1107</v>
      </c>
      <c r="AF66" s="159" t="str">
        <f t="shared" si="39"/>
        <v>-</v>
      </c>
      <c r="AG66" s="158">
        <v>3068</v>
      </c>
      <c r="AH66" s="159" t="str">
        <f t="shared" si="40"/>
        <v>-</v>
      </c>
      <c r="AI66" s="158">
        <v>2036</v>
      </c>
      <c r="AJ66" s="159" t="str">
        <f t="shared" si="41"/>
        <v>-</v>
      </c>
      <c r="AK66" s="158">
        <v>2460</v>
      </c>
      <c r="AL66" s="159" t="str">
        <f t="shared" si="42"/>
        <v>-</v>
      </c>
      <c r="AM66" s="158">
        <v>379</v>
      </c>
      <c r="AN66" s="159" t="str">
        <f t="shared" si="43"/>
        <v>-</v>
      </c>
      <c r="AO66" s="158">
        <v>139</v>
      </c>
      <c r="AP66" s="159" t="str">
        <f t="shared" si="44"/>
        <v>-</v>
      </c>
      <c r="AQ66" s="158">
        <v>985</v>
      </c>
      <c r="AR66" s="159" t="str">
        <f t="shared" si="45"/>
        <v>-</v>
      </c>
      <c r="AS66" s="158">
        <f t="shared" si="55"/>
        <v>136465</v>
      </c>
      <c r="AT66" s="159" t="str">
        <f t="shared" si="46"/>
        <v>-</v>
      </c>
      <c r="AU66" s="146">
        <v>152668</v>
      </c>
      <c r="AV66" s="147" t="str">
        <f t="shared" si="47"/>
        <v>-</v>
      </c>
    </row>
    <row r="67" spans="2:48" customFormat="1" collapsed="1">
      <c r="B67" s="155">
        <v>2006</v>
      </c>
      <c r="C67" s="156">
        <v>366364</v>
      </c>
      <c r="D67" s="157" t="str">
        <f t="shared" si="25"/>
        <v>-</v>
      </c>
      <c r="E67" s="156">
        <v>70338</v>
      </c>
      <c r="F67" s="157" t="str">
        <f t="shared" si="26"/>
        <v>-</v>
      </c>
      <c r="G67" s="156">
        <v>65945</v>
      </c>
      <c r="H67" s="157" t="str">
        <f t="shared" si="27"/>
        <v>-</v>
      </c>
      <c r="I67" s="156">
        <v>278656</v>
      </c>
      <c r="J67" s="157" t="str">
        <f t="shared" si="28"/>
        <v>-</v>
      </c>
      <c r="K67" s="156">
        <v>38114</v>
      </c>
      <c r="L67" s="157" t="str">
        <f t="shared" si="29"/>
        <v>-</v>
      </c>
      <c r="M67" s="156">
        <v>756504</v>
      </c>
      <c r="N67" s="157" t="str">
        <f t="shared" si="30"/>
        <v>-</v>
      </c>
      <c r="O67" s="156">
        <v>15294</v>
      </c>
      <c r="P67" s="157" t="str">
        <f t="shared" si="31"/>
        <v>-</v>
      </c>
      <c r="Q67" s="156">
        <v>60361</v>
      </c>
      <c r="R67" s="157" t="str">
        <f t="shared" si="32"/>
        <v>-</v>
      </c>
      <c r="S67" s="156">
        <f t="shared" si="54"/>
        <v>124848</v>
      </c>
      <c r="T67" s="157" t="str">
        <f t="shared" si="33"/>
        <v>-</v>
      </c>
      <c r="U67" s="156">
        <v>42893</v>
      </c>
      <c r="V67" s="157" t="str">
        <f t="shared" si="34"/>
        <v>-</v>
      </c>
      <c r="W67" s="156">
        <v>19992</v>
      </c>
      <c r="X67" s="157" t="str">
        <f t="shared" si="35"/>
        <v>-</v>
      </c>
      <c r="Y67" s="156">
        <v>36020</v>
      </c>
      <c r="Z67" s="157" t="str">
        <f t="shared" si="36"/>
        <v>-</v>
      </c>
      <c r="AA67" s="156">
        <v>25943</v>
      </c>
      <c r="AB67" s="157" t="str">
        <f t="shared" si="37"/>
        <v>-</v>
      </c>
      <c r="AC67" s="156">
        <v>12097</v>
      </c>
      <c r="AD67" s="157" t="str">
        <f t="shared" si="38"/>
        <v>-</v>
      </c>
      <c r="AE67" s="156">
        <v>14387</v>
      </c>
      <c r="AF67" s="157" t="str">
        <f t="shared" si="39"/>
        <v>-</v>
      </c>
      <c r="AG67" s="156">
        <v>42533</v>
      </c>
      <c r="AH67" s="157" t="str">
        <f t="shared" si="40"/>
        <v>-</v>
      </c>
      <c r="AI67" s="156">
        <v>32914</v>
      </c>
      <c r="AJ67" s="157" t="str">
        <f t="shared" si="41"/>
        <v>-</v>
      </c>
      <c r="AK67" s="156">
        <v>33287</v>
      </c>
      <c r="AL67" s="157" t="str">
        <f t="shared" si="42"/>
        <v>-</v>
      </c>
      <c r="AM67" s="156">
        <v>5305</v>
      </c>
      <c r="AN67" s="157" t="str">
        <f t="shared" si="43"/>
        <v>-</v>
      </c>
      <c r="AO67" s="156">
        <v>3128</v>
      </c>
      <c r="AP67" s="157" t="str">
        <f t="shared" si="44"/>
        <v>-</v>
      </c>
      <c r="AQ67" s="156">
        <v>11344</v>
      </c>
      <c r="AR67" s="157" t="str">
        <f t="shared" si="45"/>
        <v>-</v>
      </c>
      <c r="AS67" s="156">
        <f t="shared" si="55"/>
        <v>1565055</v>
      </c>
      <c r="AT67" s="157" t="str">
        <f t="shared" si="46"/>
        <v>-</v>
      </c>
      <c r="AU67" s="153">
        <v>1931419</v>
      </c>
      <c r="AV67" s="154" t="str">
        <f t="shared" si="47"/>
        <v>-</v>
      </c>
    </row>
  </sheetData>
  <mergeCells count="1">
    <mergeCell ref="B5:AV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5" fitToWidth="3" orientation="landscape" r:id="rId1"/>
  <headerFooter scaleWithDoc="0" alignWithMargins="0">
    <oddHeader>&amp;RTurismo en Cifras (acumulado agosto 2010)</oddHeader>
    <oddFooter>&amp;CTurismo de Tenerife&amp;R&amp;P</oddFooter>
  </headerFooter>
  <ignoredErrors>
    <ignoredError sqref="AT54:AV67" emptyCellReference="1"/>
    <ignoredError sqref="D54:AS67" formula="1" emptyCellReference="1"/>
    <ignoredError sqref="B7:AS53 B54:C67" formula="1"/>
  </ignoredError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B4:L55"/>
  <sheetViews>
    <sheetView showGridLines="0" showRowColHeaders="0" showOutlineSymbols="0" zoomScaleNormal="100" workbookViewId="0">
      <selection activeCell="A3" sqref="A3"/>
    </sheetView>
  </sheetViews>
  <sheetFormatPr baseColWidth="10" defaultRowHeight="12.75"/>
  <cols>
    <col min="1" max="2" width="11.42578125" style="2"/>
    <col min="3" max="3" width="36.7109375" style="2" customWidth="1"/>
    <col min="4" max="4" width="12.7109375" style="2" customWidth="1"/>
    <col min="5" max="5" width="12.42578125" style="2" customWidth="1"/>
    <col min="6" max="6" width="10.7109375" style="2" customWidth="1"/>
    <col min="7" max="7" width="11.5703125" style="2" customWidth="1"/>
    <col min="8" max="8" width="36.7109375" style="2" customWidth="1"/>
    <col min="9" max="258" width="11.42578125" style="2"/>
    <col min="259" max="259" width="36.7109375" style="2" customWidth="1"/>
    <col min="260" max="260" width="12.7109375" style="2" customWidth="1"/>
    <col min="261" max="261" width="12.42578125" style="2" customWidth="1"/>
    <col min="262" max="262" width="10.7109375" style="2" customWidth="1"/>
    <col min="263" max="263" width="4.7109375" style="2" customWidth="1"/>
    <col min="264" max="264" width="36.7109375" style="2" customWidth="1"/>
    <col min="265" max="514" width="11.42578125" style="2"/>
    <col min="515" max="515" width="36.7109375" style="2" customWidth="1"/>
    <col min="516" max="516" width="12.7109375" style="2" customWidth="1"/>
    <col min="517" max="517" width="12.42578125" style="2" customWidth="1"/>
    <col min="518" max="518" width="10.7109375" style="2" customWidth="1"/>
    <col min="519" max="519" width="4.7109375" style="2" customWidth="1"/>
    <col min="520" max="520" width="36.7109375" style="2" customWidth="1"/>
    <col min="521" max="770" width="11.42578125" style="2"/>
    <col min="771" max="771" width="36.7109375" style="2" customWidth="1"/>
    <col min="772" max="772" width="12.7109375" style="2" customWidth="1"/>
    <col min="773" max="773" width="12.42578125" style="2" customWidth="1"/>
    <col min="774" max="774" width="10.7109375" style="2" customWidth="1"/>
    <col min="775" max="775" width="4.7109375" style="2" customWidth="1"/>
    <col min="776" max="776" width="36.7109375" style="2" customWidth="1"/>
    <col min="777" max="1026" width="11.42578125" style="2"/>
    <col min="1027" max="1027" width="36.7109375" style="2" customWidth="1"/>
    <col min="1028" max="1028" width="12.7109375" style="2" customWidth="1"/>
    <col min="1029" max="1029" width="12.42578125" style="2" customWidth="1"/>
    <col min="1030" max="1030" width="10.7109375" style="2" customWidth="1"/>
    <col min="1031" max="1031" width="4.7109375" style="2" customWidth="1"/>
    <col min="1032" max="1032" width="36.7109375" style="2" customWidth="1"/>
    <col min="1033" max="1282" width="11.42578125" style="2"/>
    <col min="1283" max="1283" width="36.7109375" style="2" customWidth="1"/>
    <col min="1284" max="1284" width="12.7109375" style="2" customWidth="1"/>
    <col min="1285" max="1285" width="12.42578125" style="2" customWidth="1"/>
    <col min="1286" max="1286" width="10.7109375" style="2" customWidth="1"/>
    <col min="1287" max="1287" width="4.7109375" style="2" customWidth="1"/>
    <col min="1288" max="1288" width="36.7109375" style="2" customWidth="1"/>
    <col min="1289" max="1538" width="11.42578125" style="2"/>
    <col min="1539" max="1539" width="36.7109375" style="2" customWidth="1"/>
    <col min="1540" max="1540" width="12.7109375" style="2" customWidth="1"/>
    <col min="1541" max="1541" width="12.42578125" style="2" customWidth="1"/>
    <col min="1542" max="1542" width="10.7109375" style="2" customWidth="1"/>
    <col min="1543" max="1543" width="4.7109375" style="2" customWidth="1"/>
    <col min="1544" max="1544" width="36.7109375" style="2" customWidth="1"/>
    <col min="1545" max="1794" width="11.42578125" style="2"/>
    <col min="1795" max="1795" width="36.7109375" style="2" customWidth="1"/>
    <col min="1796" max="1796" width="12.7109375" style="2" customWidth="1"/>
    <col min="1797" max="1797" width="12.42578125" style="2" customWidth="1"/>
    <col min="1798" max="1798" width="10.7109375" style="2" customWidth="1"/>
    <col min="1799" max="1799" width="4.7109375" style="2" customWidth="1"/>
    <col min="1800" max="1800" width="36.7109375" style="2" customWidth="1"/>
    <col min="1801" max="2050" width="11.42578125" style="2"/>
    <col min="2051" max="2051" width="36.7109375" style="2" customWidth="1"/>
    <col min="2052" max="2052" width="12.7109375" style="2" customWidth="1"/>
    <col min="2053" max="2053" width="12.42578125" style="2" customWidth="1"/>
    <col min="2054" max="2054" width="10.7109375" style="2" customWidth="1"/>
    <col min="2055" max="2055" width="4.7109375" style="2" customWidth="1"/>
    <col min="2056" max="2056" width="36.7109375" style="2" customWidth="1"/>
    <col min="2057" max="2306" width="11.42578125" style="2"/>
    <col min="2307" max="2307" width="36.7109375" style="2" customWidth="1"/>
    <col min="2308" max="2308" width="12.7109375" style="2" customWidth="1"/>
    <col min="2309" max="2309" width="12.42578125" style="2" customWidth="1"/>
    <col min="2310" max="2310" width="10.7109375" style="2" customWidth="1"/>
    <col min="2311" max="2311" width="4.7109375" style="2" customWidth="1"/>
    <col min="2312" max="2312" width="36.7109375" style="2" customWidth="1"/>
    <col min="2313" max="2562" width="11.42578125" style="2"/>
    <col min="2563" max="2563" width="36.7109375" style="2" customWidth="1"/>
    <col min="2564" max="2564" width="12.7109375" style="2" customWidth="1"/>
    <col min="2565" max="2565" width="12.42578125" style="2" customWidth="1"/>
    <col min="2566" max="2566" width="10.7109375" style="2" customWidth="1"/>
    <col min="2567" max="2567" width="4.7109375" style="2" customWidth="1"/>
    <col min="2568" max="2568" width="36.7109375" style="2" customWidth="1"/>
    <col min="2569" max="2818" width="11.42578125" style="2"/>
    <col min="2819" max="2819" width="36.7109375" style="2" customWidth="1"/>
    <col min="2820" max="2820" width="12.7109375" style="2" customWidth="1"/>
    <col min="2821" max="2821" width="12.42578125" style="2" customWidth="1"/>
    <col min="2822" max="2822" width="10.7109375" style="2" customWidth="1"/>
    <col min="2823" max="2823" width="4.7109375" style="2" customWidth="1"/>
    <col min="2824" max="2824" width="36.7109375" style="2" customWidth="1"/>
    <col min="2825" max="3074" width="11.42578125" style="2"/>
    <col min="3075" max="3075" width="36.7109375" style="2" customWidth="1"/>
    <col min="3076" max="3076" width="12.7109375" style="2" customWidth="1"/>
    <col min="3077" max="3077" width="12.42578125" style="2" customWidth="1"/>
    <col min="3078" max="3078" width="10.7109375" style="2" customWidth="1"/>
    <col min="3079" max="3079" width="4.7109375" style="2" customWidth="1"/>
    <col min="3080" max="3080" width="36.7109375" style="2" customWidth="1"/>
    <col min="3081" max="3330" width="11.42578125" style="2"/>
    <col min="3331" max="3331" width="36.7109375" style="2" customWidth="1"/>
    <col min="3332" max="3332" width="12.7109375" style="2" customWidth="1"/>
    <col min="3333" max="3333" width="12.42578125" style="2" customWidth="1"/>
    <col min="3334" max="3334" width="10.7109375" style="2" customWidth="1"/>
    <col min="3335" max="3335" width="4.7109375" style="2" customWidth="1"/>
    <col min="3336" max="3336" width="36.7109375" style="2" customWidth="1"/>
    <col min="3337" max="3586" width="11.42578125" style="2"/>
    <col min="3587" max="3587" width="36.7109375" style="2" customWidth="1"/>
    <col min="3588" max="3588" width="12.7109375" style="2" customWidth="1"/>
    <col min="3589" max="3589" width="12.42578125" style="2" customWidth="1"/>
    <col min="3590" max="3590" width="10.7109375" style="2" customWidth="1"/>
    <col min="3591" max="3591" width="4.7109375" style="2" customWidth="1"/>
    <col min="3592" max="3592" width="36.7109375" style="2" customWidth="1"/>
    <col min="3593" max="3842" width="11.42578125" style="2"/>
    <col min="3843" max="3843" width="36.7109375" style="2" customWidth="1"/>
    <col min="3844" max="3844" width="12.7109375" style="2" customWidth="1"/>
    <col min="3845" max="3845" width="12.42578125" style="2" customWidth="1"/>
    <col min="3846" max="3846" width="10.7109375" style="2" customWidth="1"/>
    <col min="3847" max="3847" width="4.7109375" style="2" customWidth="1"/>
    <col min="3848" max="3848" width="36.7109375" style="2" customWidth="1"/>
    <col min="3849" max="4098" width="11.42578125" style="2"/>
    <col min="4099" max="4099" width="36.7109375" style="2" customWidth="1"/>
    <col min="4100" max="4100" width="12.7109375" style="2" customWidth="1"/>
    <col min="4101" max="4101" width="12.42578125" style="2" customWidth="1"/>
    <col min="4102" max="4102" width="10.7109375" style="2" customWidth="1"/>
    <col min="4103" max="4103" width="4.7109375" style="2" customWidth="1"/>
    <col min="4104" max="4104" width="36.7109375" style="2" customWidth="1"/>
    <col min="4105" max="4354" width="11.42578125" style="2"/>
    <col min="4355" max="4355" width="36.7109375" style="2" customWidth="1"/>
    <col min="4356" max="4356" width="12.7109375" style="2" customWidth="1"/>
    <col min="4357" max="4357" width="12.42578125" style="2" customWidth="1"/>
    <col min="4358" max="4358" width="10.7109375" style="2" customWidth="1"/>
    <col min="4359" max="4359" width="4.7109375" style="2" customWidth="1"/>
    <col min="4360" max="4360" width="36.7109375" style="2" customWidth="1"/>
    <col min="4361" max="4610" width="11.42578125" style="2"/>
    <col min="4611" max="4611" width="36.7109375" style="2" customWidth="1"/>
    <col min="4612" max="4612" width="12.7109375" style="2" customWidth="1"/>
    <col min="4613" max="4613" width="12.42578125" style="2" customWidth="1"/>
    <col min="4614" max="4614" width="10.7109375" style="2" customWidth="1"/>
    <col min="4615" max="4615" width="4.7109375" style="2" customWidth="1"/>
    <col min="4616" max="4616" width="36.7109375" style="2" customWidth="1"/>
    <col min="4617" max="4866" width="11.42578125" style="2"/>
    <col min="4867" max="4867" width="36.7109375" style="2" customWidth="1"/>
    <col min="4868" max="4868" width="12.7109375" style="2" customWidth="1"/>
    <col min="4869" max="4869" width="12.42578125" style="2" customWidth="1"/>
    <col min="4870" max="4870" width="10.7109375" style="2" customWidth="1"/>
    <col min="4871" max="4871" width="4.7109375" style="2" customWidth="1"/>
    <col min="4872" max="4872" width="36.7109375" style="2" customWidth="1"/>
    <col min="4873" max="5122" width="11.42578125" style="2"/>
    <col min="5123" max="5123" width="36.7109375" style="2" customWidth="1"/>
    <col min="5124" max="5124" width="12.7109375" style="2" customWidth="1"/>
    <col min="5125" max="5125" width="12.42578125" style="2" customWidth="1"/>
    <col min="5126" max="5126" width="10.7109375" style="2" customWidth="1"/>
    <col min="5127" max="5127" width="4.7109375" style="2" customWidth="1"/>
    <col min="5128" max="5128" width="36.7109375" style="2" customWidth="1"/>
    <col min="5129" max="5378" width="11.42578125" style="2"/>
    <col min="5379" max="5379" width="36.7109375" style="2" customWidth="1"/>
    <col min="5380" max="5380" width="12.7109375" style="2" customWidth="1"/>
    <col min="5381" max="5381" width="12.42578125" style="2" customWidth="1"/>
    <col min="5382" max="5382" width="10.7109375" style="2" customWidth="1"/>
    <col min="5383" max="5383" width="4.7109375" style="2" customWidth="1"/>
    <col min="5384" max="5384" width="36.7109375" style="2" customWidth="1"/>
    <col min="5385" max="5634" width="11.42578125" style="2"/>
    <col min="5635" max="5635" width="36.7109375" style="2" customWidth="1"/>
    <col min="5636" max="5636" width="12.7109375" style="2" customWidth="1"/>
    <col min="5637" max="5637" width="12.42578125" style="2" customWidth="1"/>
    <col min="5638" max="5638" width="10.7109375" style="2" customWidth="1"/>
    <col min="5639" max="5639" width="4.7109375" style="2" customWidth="1"/>
    <col min="5640" max="5640" width="36.7109375" style="2" customWidth="1"/>
    <col min="5641" max="5890" width="11.42578125" style="2"/>
    <col min="5891" max="5891" width="36.7109375" style="2" customWidth="1"/>
    <col min="5892" max="5892" width="12.7109375" style="2" customWidth="1"/>
    <col min="5893" max="5893" width="12.42578125" style="2" customWidth="1"/>
    <col min="5894" max="5894" width="10.7109375" style="2" customWidth="1"/>
    <col min="5895" max="5895" width="4.7109375" style="2" customWidth="1"/>
    <col min="5896" max="5896" width="36.7109375" style="2" customWidth="1"/>
    <col min="5897" max="6146" width="11.42578125" style="2"/>
    <col min="6147" max="6147" width="36.7109375" style="2" customWidth="1"/>
    <col min="6148" max="6148" width="12.7109375" style="2" customWidth="1"/>
    <col min="6149" max="6149" width="12.42578125" style="2" customWidth="1"/>
    <col min="6150" max="6150" width="10.7109375" style="2" customWidth="1"/>
    <col min="6151" max="6151" width="4.7109375" style="2" customWidth="1"/>
    <col min="6152" max="6152" width="36.7109375" style="2" customWidth="1"/>
    <col min="6153" max="6402" width="11.42578125" style="2"/>
    <col min="6403" max="6403" width="36.7109375" style="2" customWidth="1"/>
    <col min="6404" max="6404" width="12.7109375" style="2" customWidth="1"/>
    <col min="6405" max="6405" width="12.42578125" style="2" customWidth="1"/>
    <col min="6406" max="6406" width="10.7109375" style="2" customWidth="1"/>
    <col min="6407" max="6407" width="4.7109375" style="2" customWidth="1"/>
    <col min="6408" max="6408" width="36.7109375" style="2" customWidth="1"/>
    <col min="6409" max="6658" width="11.42578125" style="2"/>
    <col min="6659" max="6659" width="36.7109375" style="2" customWidth="1"/>
    <col min="6660" max="6660" width="12.7109375" style="2" customWidth="1"/>
    <col min="6661" max="6661" width="12.42578125" style="2" customWidth="1"/>
    <col min="6662" max="6662" width="10.7109375" style="2" customWidth="1"/>
    <col min="6663" max="6663" width="4.7109375" style="2" customWidth="1"/>
    <col min="6664" max="6664" width="36.7109375" style="2" customWidth="1"/>
    <col min="6665" max="6914" width="11.42578125" style="2"/>
    <col min="6915" max="6915" width="36.7109375" style="2" customWidth="1"/>
    <col min="6916" max="6916" width="12.7109375" style="2" customWidth="1"/>
    <col min="6917" max="6917" width="12.42578125" style="2" customWidth="1"/>
    <col min="6918" max="6918" width="10.7109375" style="2" customWidth="1"/>
    <col min="6919" max="6919" width="4.7109375" style="2" customWidth="1"/>
    <col min="6920" max="6920" width="36.7109375" style="2" customWidth="1"/>
    <col min="6921" max="7170" width="11.42578125" style="2"/>
    <col min="7171" max="7171" width="36.7109375" style="2" customWidth="1"/>
    <col min="7172" max="7172" width="12.7109375" style="2" customWidth="1"/>
    <col min="7173" max="7173" width="12.42578125" style="2" customWidth="1"/>
    <col min="7174" max="7174" width="10.7109375" style="2" customWidth="1"/>
    <col min="7175" max="7175" width="4.7109375" style="2" customWidth="1"/>
    <col min="7176" max="7176" width="36.7109375" style="2" customWidth="1"/>
    <col min="7177" max="7426" width="11.42578125" style="2"/>
    <col min="7427" max="7427" width="36.7109375" style="2" customWidth="1"/>
    <col min="7428" max="7428" width="12.7109375" style="2" customWidth="1"/>
    <col min="7429" max="7429" width="12.42578125" style="2" customWidth="1"/>
    <col min="7430" max="7430" width="10.7109375" style="2" customWidth="1"/>
    <col min="7431" max="7431" width="4.7109375" style="2" customWidth="1"/>
    <col min="7432" max="7432" width="36.7109375" style="2" customWidth="1"/>
    <col min="7433" max="7682" width="11.42578125" style="2"/>
    <col min="7683" max="7683" width="36.7109375" style="2" customWidth="1"/>
    <col min="7684" max="7684" width="12.7109375" style="2" customWidth="1"/>
    <col min="7685" max="7685" width="12.42578125" style="2" customWidth="1"/>
    <col min="7686" max="7686" width="10.7109375" style="2" customWidth="1"/>
    <col min="7687" max="7687" width="4.7109375" style="2" customWidth="1"/>
    <col min="7688" max="7688" width="36.7109375" style="2" customWidth="1"/>
    <col min="7689" max="7938" width="11.42578125" style="2"/>
    <col min="7939" max="7939" width="36.7109375" style="2" customWidth="1"/>
    <col min="7940" max="7940" width="12.7109375" style="2" customWidth="1"/>
    <col min="7941" max="7941" width="12.42578125" style="2" customWidth="1"/>
    <col min="7942" max="7942" width="10.7109375" style="2" customWidth="1"/>
    <col min="7943" max="7943" width="4.7109375" style="2" customWidth="1"/>
    <col min="7944" max="7944" width="36.7109375" style="2" customWidth="1"/>
    <col min="7945" max="8194" width="11.42578125" style="2"/>
    <col min="8195" max="8195" width="36.7109375" style="2" customWidth="1"/>
    <col min="8196" max="8196" width="12.7109375" style="2" customWidth="1"/>
    <col min="8197" max="8197" width="12.42578125" style="2" customWidth="1"/>
    <col min="8198" max="8198" width="10.7109375" style="2" customWidth="1"/>
    <col min="8199" max="8199" width="4.7109375" style="2" customWidth="1"/>
    <col min="8200" max="8200" width="36.7109375" style="2" customWidth="1"/>
    <col min="8201" max="8450" width="11.42578125" style="2"/>
    <col min="8451" max="8451" width="36.7109375" style="2" customWidth="1"/>
    <col min="8452" max="8452" width="12.7109375" style="2" customWidth="1"/>
    <col min="8453" max="8453" width="12.42578125" style="2" customWidth="1"/>
    <col min="8454" max="8454" width="10.7109375" style="2" customWidth="1"/>
    <col min="8455" max="8455" width="4.7109375" style="2" customWidth="1"/>
    <col min="8456" max="8456" width="36.7109375" style="2" customWidth="1"/>
    <col min="8457" max="8706" width="11.42578125" style="2"/>
    <col min="8707" max="8707" width="36.7109375" style="2" customWidth="1"/>
    <col min="8708" max="8708" width="12.7109375" style="2" customWidth="1"/>
    <col min="8709" max="8709" width="12.42578125" style="2" customWidth="1"/>
    <col min="8710" max="8710" width="10.7109375" style="2" customWidth="1"/>
    <col min="8711" max="8711" width="4.7109375" style="2" customWidth="1"/>
    <col min="8712" max="8712" width="36.7109375" style="2" customWidth="1"/>
    <col min="8713" max="8962" width="11.42578125" style="2"/>
    <col min="8963" max="8963" width="36.7109375" style="2" customWidth="1"/>
    <col min="8964" max="8964" width="12.7109375" style="2" customWidth="1"/>
    <col min="8965" max="8965" width="12.42578125" style="2" customWidth="1"/>
    <col min="8966" max="8966" width="10.7109375" style="2" customWidth="1"/>
    <col min="8967" max="8967" width="4.7109375" style="2" customWidth="1"/>
    <col min="8968" max="8968" width="36.7109375" style="2" customWidth="1"/>
    <col min="8969" max="9218" width="11.42578125" style="2"/>
    <col min="9219" max="9219" width="36.7109375" style="2" customWidth="1"/>
    <col min="9220" max="9220" width="12.7109375" style="2" customWidth="1"/>
    <col min="9221" max="9221" width="12.42578125" style="2" customWidth="1"/>
    <col min="9222" max="9222" width="10.7109375" style="2" customWidth="1"/>
    <col min="9223" max="9223" width="4.7109375" style="2" customWidth="1"/>
    <col min="9224" max="9224" width="36.7109375" style="2" customWidth="1"/>
    <col min="9225" max="9474" width="11.42578125" style="2"/>
    <col min="9475" max="9475" width="36.7109375" style="2" customWidth="1"/>
    <col min="9476" max="9476" width="12.7109375" style="2" customWidth="1"/>
    <col min="9477" max="9477" width="12.42578125" style="2" customWidth="1"/>
    <col min="9478" max="9478" width="10.7109375" style="2" customWidth="1"/>
    <col min="9479" max="9479" width="4.7109375" style="2" customWidth="1"/>
    <col min="9480" max="9480" width="36.7109375" style="2" customWidth="1"/>
    <col min="9481" max="9730" width="11.42578125" style="2"/>
    <col min="9731" max="9731" width="36.7109375" style="2" customWidth="1"/>
    <col min="9732" max="9732" width="12.7109375" style="2" customWidth="1"/>
    <col min="9733" max="9733" width="12.42578125" style="2" customWidth="1"/>
    <col min="9734" max="9734" width="10.7109375" style="2" customWidth="1"/>
    <col min="9735" max="9735" width="4.7109375" style="2" customWidth="1"/>
    <col min="9736" max="9736" width="36.7109375" style="2" customWidth="1"/>
    <col min="9737" max="9986" width="11.42578125" style="2"/>
    <col min="9987" max="9987" width="36.7109375" style="2" customWidth="1"/>
    <col min="9988" max="9988" width="12.7109375" style="2" customWidth="1"/>
    <col min="9989" max="9989" width="12.42578125" style="2" customWidth="1"/>
    <col min="9990" max="9990" width="10.7109375" style="2" customWidth="1"/>
    <col min="9991" max="9991" width="4.7109375" style="2" customWidth="1"/>
    <col min="9992" max="9992" width="36.7109375" style="2" customWidth="1"/>
    <col min="9993" max="10242" width="11.42578125" style="2"/>
    <col min="10243" max="10243" width="36.7109375" style="2" customWidth="1"/>
    <col min="10244" max="10244" width="12.7109375" style="2" customWidth="1"/>
    <col min="10245" max="10245" width="12.42578125" style="2" customWidth="1"/>
    <col min="10246" max="10246" width="10.7109375" style="2" customWidth="1"/>
    <col min="10247" max="10247" width="4.7109375" style="2" customWidth="1"/>
    <col min="10248" max="10248" width="36.7109375" style="2" customWidth="1"/>
    <col min="10249" max="10498" width="11.42578125" style="2"/>
    <col min="10499" max="10499" width="36.7109375" style="2" customWidth="1"/>
    <col min="10500" max="10500" width="12.7109375" style="2" customWidth="1"/>
    <col min="10501" max="10501" width="12.42578125" style="2" customWidth="1"/>
    <col min="10502" max="10502" width="10.7109375" style="2" customWidth="1"/>
    <col min="10503" max="10503" width="4.7109375" style="2" customWidth="1"/>
    <col min="10504" max="10504" width="36.7109375" style="2" customWidth="1"/>
    <col min="10505" max="10754" width="11.42578125" style="2"/>
    <col min="10755" max="10755" width="36.7109375" style="2" customWidth="1"/>
    <col min="10756" max="10756" width="12.7109375" style="2" customWidth="1"/>
    <col min="10757" max="10757" width="12.42578125" style="2" customWidth="1"/>
    <col min="10758" max="10758" width="10.7109375" style="2" customWidth="1"/>
    <col min="10759" max="10759" width="4.7109375" style="2" customWidth="1"/>
    <col min="10760" max="10760" width="36.7109375" style="2" customWidth="1"/>
    <col min="10761" max="11010" width="11.42578125" style="2"/>
    <col min="11011" max="11011" width="36.7109375" style="2" customWidth="1"/>
    <col min="11012" max="11012" width="12.7109375" style="2" customWidth="1"/>
    <col min="11013" max="11013" width="12.42578125" style="2" customWidth="1"/>
    <col min="11014" max="11014" width="10.7109375" style="2" customWidth="1"/>
    <col min="11015" max="11015" width="4.7109375" style="2" customWidth="1"/>
    <col min="11016" max="11016" width="36.7109375" style="2" customWidth="1"/>
    <col min="11017" max="11266" width="11.42578125" style="2"/>
    <col min="11267" max="11267" width="36.7109375" style="2" customWidth="1"/>
    <col min="11268" max="11268" width="12.7109375" style="2" customWidth="1"/>
    <col min="11269" max="11269" width="12.42578125" style="2" customWidth="1"/>
    <col min="11270" max="11270" width="10.7109375" style="2" customWidth="1"/>
    <col min="11271" max="11271" width="4.7109375" style="2" customWidth="1"/>
    <col min="11272" max="11272" width="36.7109375" style="2" customWidth="1"/>
    <col min="11273" max="11522" width="11.42578125" style="2"/>
    <col min="11523" max="11523" width="36.7109375" style="2" customWidth="1"/>
    <col min="11524" max="11524" width="12.7109375" style="2" customWidth="1"/>
    <col min="11525" max="11525" width="12.42578125" style="2" customWidth="1"/>
    <col min="11526" max="11526" width="10.7109375" style="2" customWidth="1"/>
    <col min="11527" max="11527" width="4.7109375" style="2" customWidth="1"/>
    <col min="11528" max="11528" width="36.7109375" style="2" customWidth="1"/>
    <col min="11529" max="11778" width="11.42578125" style="2"/>
    <col min="11779" max="11779" width="36.7109375" style="2" customWidth="1"/>
    <col min="11780" max="11780" width="12.7109375" style="2" customWidth="1"/>
    <col min="11781" max="11781" width="12.42578125" style="2" customWidth="1"/>
    <col min="11782" max="11782" width="10.7109375" style="2" customWidth="1"/>
    <col min="11783" max="11783" width="4.7109375" style="2" customWidth="1"/>
    <col min="11784" max="11784" width="36.7109375" style="2" customWidth="1"/>
    <col min="11785" max="12034" width="11.42578125" style="2"/>
    <col min="12035" max="12035" width="36.7109375" style="2" customWidth="1"/>
    <col min="12036" max="12036" width="12.7109375" style="2" customWidth="1"/>
    <col min="12037" max="12037" width="12.42578125" style="2" customWidth="1"/>
    <col min="12038" max="12038" width="10.7109375" style="2" customWidth="1"/>
    <col min="12039" max="12039" width="4.7109375" style="2" customWidth="1"/>
    <col min="12040" max="12040" width="36.7109375" style="2" customWidth="1"/>
    <col min="12041" max="12290" width="11.42578125" style="2"/>
    <col min="12291" max="12291" width="36.7109375" style="2" customWidth="1"/>
    <col min="12292" max="12292" width="12.7109375" style="2" customWidth="1"/>
    <col min="12293" max="12293" width="12.42578125" style="2" customWidth="1"/>
    <col min="12294" max="12294" width="10.7109375" style="2" customWidth="1"/>
    <col min="12295" max="12295" width="4.7109375" style="2" customWidth="1"/>
    <col min="12296" max="12296" width="36.7109375" style="2" customWidth="1"/>
    <col min="12297" max="12546" width="11.42578125" style="2"/>
    <col min="12547" max="12547" width="36.7109375" style="2" customWidth="1"/>
    <col min="12548" max="12548" width="12.7109375" style="2" customWidth="1"/>
    <col min="12549" max="12549" width="12.42578125" style="2" customWidth="1"/>
    <col min="12550" max="12550" width="10.7109375" style="2" customWidth="1"/>
    <col min="12551" max="12551" width="4.7109375" style="2" customWidth="1"/>
    <col min="12552" max="12552" width="36.7109375" style="2" customWidth="1"/>
    <col min="12553" max="12802" width="11.42578125" style="2"/>
    <col min="12803" max="12803" width="36.7109375" style="2" customWidth="1"/>
    <col min="12804" max="12804" width="12.7109375" style="2" customWidth="1"/>
    <col min="12805" max="12805" width="12.42578125" style="2" customWidth="1"/>
    <col min="12806" max="12806" width="10.7109375" style="2" customWidth="1"/>
    <col min="12807" max="12807" width="4.7109375" style="2" customWidth="1"/>
    <col min="12808" max="12808" width="36.7109375" style="2" customWidth="1"/>
    <col min="12809" max="13058" width="11.42578125" style="2"/>
    <col min="13059" max="13059" width="36.7109375" style="2" customWidth="1"/>
    <col min="13060" max="13060" width="12.7109375" style="2" customWidth="1"/>
    <col min="13061" max="13061" width="12.42578125" style="2" customWidth="1"/>
    <col min="13062" max="13062" width="10.7109375" style="2" customWidth="1"/>
    <col min="13063" max="13063" width="4.7109375" style="2" customWidth="1"/>
    <col min="13064" max="13064" width="36.7109375" style="2" customWidth="1"/>
    <col min="13065" max="13314" width="11.42578125" style="2"/>
    <col min="13315" max="13315" width="36.7109375" style="2" customWidth="1"/>
    <col min="13316" max="13316" width="12.7109375" style="2" customWidth="1"/>
    <col min="13317" max="13317" width="12.42578125" style="2" customWidth="1"/>
    <col min="13318" max="13318" width="10.7109375" style="2" customWidth="1"/>
    <col min="13319" max="13319" width="4.7109375" style="2" customWidth="1"/>
    <col min="13320" max="13320" width="36.7109375" style="2" customWidth="1"/>
    <col min="13321" max="13570" width="11.42578125" style="2"/>
    <col min="13571" max="13571" width="36.7109375" style="2" customWidth="1"/>
    <col min="13572" max="13572" width="12.7109375" style="2" customWidth="1"/>
    <col min="13573" max="13573" width="12.42578125" style="2" customWidth="1"/>
    <col min="13574" max="13574" width="10.7109375" style="2" customWidth="1"/>
    <col min="13575" max="13575" width="4.7109375" style="2" customWidth="1"/>
    <col min="13576" max="13576" width="36.7109375" style="2" customWidth="1"/>
    <col min="13577" max="13826" width="11.42578125" style="2"/>
    <col min="13827" max="13827" width="36.7109375" style="2" customWidth="1"/>
    <col min="13828" max="13828" width="12.7109375" style="2" customWidth="1"/>
    <col min="13829" max="13829" width="12.42578125" style="2" customWidth="1"/>
    <col min="13830" max="13830" width="10.7109375" style="2" customWidth="1"/>
    <col min="13831" max="13831" width="4.7109375" style="2" customWidth="1"/>
    <col min="13832" max="13832" width="36.7109375" style="2" customWidth="1"/>
    <col min="13833" max="14082" width="11.42578125" style="2"/>
    <col min="14083" max="14083" width="36.7109375" style="2" customWidth="1"/>
    <col min="14084" max="14084" width="12.7109375" style="2" customWidth="1"/>
    <col min="14085" max="14085" width="12.42578125" style="2" customWidth="1"/>
    <col min="14086" max="14086" width="10.7109375" style="2" customWidth="1"/>
    <col min="14087" max="14087" width="4.7109375" style="2" customWidth="1"/>
    <col min="14088" max="14088" width="36.7109375" style="2" customWidth="1"/>
    <col min="14089" max="14338" width="11.42578125" style="2"/>
    <col min="14339" max="14339" width="36.7109375" style="2" customWidth="1"/>
    <col min="14340" max="14340" width="12.7109375" style="2" customWidth="1"/>
    <col min="14341" max="14341" width="12.42578125" style="2" customWidth="1"/>
    <col min="14342" max="14342" width="10.7109375" style="2" customWidth="1"/>
    <col min="14343" max="14343" width="4.7109375" style="2" customWidth="1"/>
    <col min="14344" max="14344" width="36.7109375" style="2" customWidth="1"/>
    <col min="14345" max="14594" width="11.42578125" style="2"/>
    <col min="14595" max="14595" width="36.7109375" style="2" customWidth="1"/>
    <col min="14596" max="14596" width="12.7109375" style="2" customWidth="1"/>
    <col min="14597" max="14597" width="12.42578125" style="2" customWidth="1"/>
    <col min="14598" max="14598" width="10.7109375" style="2" customWidth="1"/>
    <col min="14599" max="14599" width="4.7109375" style="2" customWidth="1"/>
    <col min="14600" max="14600" width="36.7109375" style="2" customWidth="1"/>
    <col min="14601" max="14850" width="11.42578125" style="2"/>
    <col min="14851" max="14851" width="36.7109375" style="2" customWidth="1"/>
    <col min="14852" max="14852" width="12.7109375" style="2" customWidth="1"/>
    <col min="14853" max="14853" width="12.42578125" style="2" customWidth="1"/>
    <col min="14854" max="14854" width="10.7109375" style="2" customWidth="1"/>
    <col min="14855" max="14855" width="4.7109375" style="2" customWidth="1"/>
    <col min="14856" max="14856" width="36.7109375" style="2" customWidth="1"/>
    <col min="14857" max="15106" width="11.42578125" style="2"/>
    <col min="15107" max="15107" width="36.7109375" style="2" customWidth="1"/>
    <col min="15108" max="15108" width="12.7109375" style="2" customWidth="1"/>
    <col min="15109" max="15109" width="12.42578125" style="2" customWidth="1"/>
    <col min="15110" max="15110" width="10.7109375" style="2" customWidth="1"/>
    <col min="15111" max="15111" width="4.7109375" style="2" customWidth="1"/>
    <col min="15112" max="15112" width="36.7109375" style="2" customWidth="1"/>
    <col min="15113" max="15362" width="11.42578125" style="2"/>
    <col min="15363" max="15363" width="36.7109375" style="2" customWidth="1"/>
    <col min="15364" max="15364" width="12.7109375" style="2" customWidth="1"/>
    <col min="15365" max="15365" width="12.42578125" style="2" customWidth="1"/>
    <col min="15366" max="15366" width="10.7109375" style="2" customWidth="1"/>
    <col min="15367" max="15367" width="4.7109375" style="2" customWidth="1"/>
    <col min="15368" max="15368" width="36.7109375" style="2" customWidth="1"/>
    <col min="15369" max="15618" width="11.42578125" style="2"/>
    <col min="15619" max="15619" width="36.7109375" style="2" customWidth="1"/>
    <col min="15620" max="15620" width="12.7109375" style="2" customWidth="1"/>
    <col min="15621" max="15621" width="12.42578125" style="2" customWidth="1"/>
    <col min="15622" max="15622" width="10.7109375" style="2" customWidth="1"/>
    <col min="15623" max="15623" width="4.7109375" style="2" customWidth="1"/>
    <col min="15624" max="15624" width="36.7109375" style="2" customWidth="1"/>
    <col min="15625" max="15874" width="11.42578125" style="2"/>
    <col min="15875" max="15875" width="36.7109375" style="2" customWidth="1"/>
    <col min="15876" max="15876" width="12.7109375" style="2" customWidth="1"/>
    <col min="15877" max="15877" width="12.42578125" style="2" customWidth="1"/>
    <col min="15878" max="15878" width="10.7109375" style="2" customWidth="1"/>
    <col min="15879" max="15879" width="4.7109375" style="2" customWidth="1"/>
    <col min="15880" max="15880" width="36.7109375" style="2" customWidth="1"/>
    <col min="15881" max="16130" width="11.42578125" style="2"/>
    <col min="16131" max="16131" width="36.7109375" style="2" customWidth="1"/>
    <col min="16132" max="16132" width="12.7109375" style="2" customWidth="1"/>
    <col min="16133" max="16133" width="12.42578125" style="2" customWidth="1"/>
    <col min="16134" max="16134" width="10.7109375" style="2" customWidth="1"/>
    <col min="16135" max="16135" width="4.7109375" style="2" customWidth="1"/>
    <col min="16136" max="16136" width="36.7109375" style="2" customWidth="1"/>
    <col min="16137" max="16384" width="11.42578125" style="2"/>
  </cols>
  <sheetData>
    <row r="4" spans="3:10" ht="33.75" customHeight="1">
      <c r="C4" s="555" t="s">
        <v>198</v>
      </c>
      <c r="D4" s="556"/>
      <c r="E4" s="556"/>
      <c r="F4" s="556"/>
      <c r="G4" s="556"/>
    </row>
    <row r="5" spans="3:10" ht="33.75">
      <c r="C5" s="160" t="s">
        <v>174</v>
      </c>
      <c r="D5" s="161" t="str">
        <f>actualizaciones!A3</f>
        <v>acumulado agosto 2009</v>
      </c>
      <c r="E5" s="161" t="str">
        <f>actualizaciones!A2</f>
        <v xml:space="preserve">acumulado agosto 2010 </v>
      </c>
      <c r="F5" s="162" t="s">
        <v>63</v>
      </c>
      <c r="G5" s="162" t="s">
        <v>199</v>
      </c>
    </row>
    <row r="6" spans="3:10">
      <c r="C6" s="163" t="s">
        <v>175</v>
      </c>
      <c r="D6" s="164">
        <v>261526</v>
      </c>
      <c r="E6" s="164">
        <v>275603</v>
      </c>
      <c r="F6" s="165">
        <f t="shared" ref="F6:F28" si="0">(E6-D6)/D6</f>
        <v>5.3826388198496514E-2</v>
      </c>
      <c r="G6" s="165">
        <f>E6/$E$28</f>
        <v>0.24092708713055991</v>
      </c>
      <c r="I6" s="166"/>
      <c r="J6" s="166"/>
    </row>
    <row r="7" spans="3:10">
      <c r="C7" s="28" t="s">
        <v>177</v>
      </c>
      <c r="D7" s="29">
        <v>41621</v>
      </c>
      <c r="E7" s="29">
        <v>39541</v>
      </c>
      <c r="F7" s="31">
        <f t="shared" si="0"/>
        <v>-4.9974772350496147E-2</v>
      </c>
      <c r="G7" s="31">
        <f t="shared" ref="G7:G28" si="1">E7/$E$28</f>
        <v>3.4566016887441244E-2</v>
      </c>
      <c r="I7" s="166"/>
      <c r="J7" s="166"/>
    </row>
    <row r="8" spans="3:10">
      <c r="C8" s="28" t="s">
        <v>178</v>
      </c>
      <c r="D8" s="29">
        <v>40390</v>
      </c>
      <c r="E8" s="29">
        <v>43488</v>
      </c>
      <c r="F8" s="31">
        <f t="shared" si="0"/>
        <v>7.6702153998514488E-2</v>
      </c>
      <c r="G8" s="31">
        <f t="shared" si="1"/>
        <v>3.8016411886422824E-2</v>
      </c>
      <c r="I8" s="166"/>
      <c r="J8" s="166"/>
    </row>
    <row r="9" spans="3:10">
      <c r="C9" s="28" t="s">
        <v>179</v>
      </c>
      <c r="D9" s="29">
        <v>142024</v>
      </c>
      <c r="E9" s="29">
        <v>149622</v>
      </c>
      <c r="F9" s="31">
        <f t="shared" si="0"/>
        <v>5.3498000337971044E-2</v>
      </c>
      <c r="G9" s="31">
        <f t="shared" si="1"/>
        <v>0.13079680783826242</v>
      </c>
      <c r="I9" s="166"/>
      <c r="J9" s="166"/>
    </row>
    <row r="10" spans="3:10">
      <c r="C10" s="167" t="s">
        <v>180</v>
      </c>
      <c r="D10" s="29">
        <v>29507</v>
      </c>
      <c r="E10" s="29">
        <v>28419</v>
      </c>
      <c r="F10" s="31">
        <f t="shared" si="0"/>
        <v>-3.6872606500152505E-2</v>
      </c>
      <c r="G10" s="31">
        <f t="shared" si="1"/>
        <v>2.4843368501661384E-2</v>
      </c>
      <c r="I10" s="166"/>
      <c r="J10" s="166"/>
    </row>
    <row r="11" spans="3:10">
      <c r="C11" s="167" t="s">
        <v>181</v>
      </c>
      <c r="D11" s="29">
        <v>358430</v>
      </c>
      <c r="E11" s="29">
        <v>370653</v>
      </c>
      <c r="F11" s="31">
        <f t="shared" si="0"/>
        <v>3.4101498200485449E-2</v>
      </c>
      <c r="G11" s="31">
        <f t="shared" si="1"/>
        <v>0.32401805359957409</v>
      </c>
      <c r="I11" s="166"/>
      <c r="J11" s="166"/>
    </row>
    <row r="12" spans="3:10">
      <c r="C12" s="167" t="s">
        <v>182</v>
      </c>
      <c r="D12" s="29">
        <v>24205</v>
      </c>
      <c r="E12" s="29">
        <v>17549</v>
      </c>
      <c r="F12" s="31">
        <f t="shared" si="0"/>
        <v>-0.27498450733319563</v>
      </c>
      <c r="G12" s="31">
        <f t="shared" si="1"/>
        <v>1.534101389336907E-2</v>
      </c>
      <c r="I12" s="166"/>
      <c r="J12" s="166"/>
    </row>
    <row r="13" spans="3:10">
      <c r="C13" s="167" t="s">
        <v>183</v>
      </c>
      <c r="D13" s="29">
        <v>29521</v>
      </c>
      <c r="E13" s="29">
        <v>29504</v>
      </c>
      <c r="F13" s="31">
        <f t="shared" si="0"/>
        <v>-5.7586125131262489E-4</v>
      </c>
      <c r="G13" s="31">
        <f t="shared" si="1"/>
        <v>2.5791855599177221E-2</v>
      </c>
      <c r="I13" s="166"/>
      <c r="J13" s="166"/>
    </row>
    <row r="14" spans="3:10">
      <c r="C14" s="28" t="s">
        <v>184</v>
      </c>
      <c r="D14" s="29">
        <f>D15+D16+D18</f>
        <v>51253</v>
      </c>
      <c r="E14" s="29">
        <f>E15+E16+E18</f>
        <v>47885</v>
      </c>
      <c r="F14" s="31">
        <f>(E14-D14)/D14</f>
        <v>-6.5713226542836511E-2</v>
      </c>
      <c r="G14" s="31">
        <f t="shared" si="1"/>
        <v>4.186018863091788E-2</v>
      </c>
      <c r="I14" s="166"/>
      <c r="J14" s="166"/>
    </row>
    <row r="15" spans="3:10">
      <c r="C15" s="168" t="s">
        <v>185</v>
      </c>
      <c r="D15" s="29">
        <v>25217</v>
      </c>
      <c r="E15" s="29">
        <v>22726</v>
      </c>
      <c r="F15" s="31">
        <f t="shared" si="0"/>
        <v>-9.8782567315699732E-2</v>
      </c>
      <c r="G15" s="31">
        <f t="shared" si="1"/>
        <v>1.9866652330087498E-2</v>
      </c>
      <c r="I15" s="166"/>
      <c r="J15" s="166"/>
    </row>
    <row r="16" spans="3:10">
      <c r="C16" s="168" t="s">
        <v>186</v>
      </c>
      <c r="D16" s="29">
        <v>13860</v>
      </c>
      <c r="E16" s="29">
        <v>12634</v>
      </c>
      <c r="F16" s="31">
        <f t="shared" si="0"/>
        <v>-8.8455988455988455E-2</v>
      </c>
      <c r="G16" s="31">
        <f t="shared" si="1"/>
        <v>1.1044411050705159E-2</v>
      </c>
      <c r="I16" s="166"/>
      <c r="J16" s="166"/>
    </row>
    <row r="17" spans="2:12">
      <c r="C17" s="168" t="s">
        <v>187</v>
      </c>
      <c r="D17" s="29">
        <v>24377</v>
      </c>
      <c r="E17" s="29">
        <v>18335</v>
      </c>
      <c r="F17" s="31">
        <f t="shared" si="0"/>
        <v>-0.24785658612626657</v>
      </c>
      <c r="G17" s="31">
        <f t="shared" si="1"/>
        <v>1.6028120675532616E-2</v>
      </c>
      <c r="I17" s="166"/>
      <c r="J17" s="166"/>
    </row>
    <row r="18" spans="2:12">
      <c r="C18" s="168" t="s">
        <v>188</v>
      </c>
      <c r="D18" s="29">
        <v>12176</v>
      </c>
      <c r="E18" s="29">
        <v>12525</v>
      </c>
      <c r="F18" s="31">
        <f t="shared" si="0"/>
        <v>2.866294349540079E-2</v>
      </c>
      <c r="G18" s="31">
        <f t="shared" si="1"/>
        <v>1.0949125250125227E-2</v>
      </c>
      <c r="I18" s="166"/>
      <c r="J18" s="166"/>
    </row>
    <row r="19" spans="2:12">
      <c r="C19" s="28" t="s">
        <v>189</v>
      </c>
      <c r="D19" s="29">
        <v>8331</v>
      </c>
      <c r="E19" s="29">
        <v>8144</v>
      </c>
      <c r="F19" s="31">
        <f t="shared" si="0"/>
        <v>-2.2446284959788742E-2</v>
      </c>
      <c r="G19" s="31">
        <f t="shared" si="1"/>
        <v>7.1193354121373131E-3</v>
      </c>
      <c r="I19" s="166"/>
      <c r="J19" s="166"/>
    </row>
    <row r="20" spans="2:12">
      <c r="C20" s="28" t="s">
        <v>190</v>
      </c>
      <c r="D20" s="29">
        <v>6809</v>
      </c>
      <c r="E20" s="29">
        <v>8897</v>
      </c>
      <c r="F20" s="31">
        <f t="shared" si="0"/>
        <v>0.30665295931854897</v>
      </c>
      <c r="G20" s="31">
        <f t="shared" si="1"/>
        <v>7.7775941996298713E-3</v>
      </c>
      <c r="I20" s="166"/>
      <c r="J20" s="166"/>
    </row>
    <row r="21" spans="2:12">
      <c r="C21" s="28" t="s">
        <v>191</v>
      </c>
      <c r="D21" s="29">
        <v>27492</v>
      </c>
      <c r="E21" s="29">
        <v>33059</v>
      </c>
      <c r="F21" s="31">
        <f t="shared" si="0"/>
        <v>0.20249527135166595</v>
      </c>
      <c r="G21" s="31">
        <f t="shared" si="1"/>
        <v>2.8899571388733721E-2</v>
      </c>
      <c r="I21" s="166"/>
      <c r="J21" s="166"/>
    </row>
    <row r="22" spans="2:12">
      <c r="C22" s="169" t="s">
        <v>192</v>
      </c>
      <c r="D22" s="29">
        <v>33276</v>
      </c>
      <c r="E22" s="29">
        <v>30648</v>
      </c>
      <c r="F22" s="31">
        <f t="shared" si="0"/>
        <v>-7.8975838442120444E-2</v>
      </c>
      <c r="G22" s="31">
        <f t="shared" si="1"/>
        <v>2.6791919414438158E-2</v>
      </c>
      <c r="I22" s="166"/>
      <c r="J22" s="166"/>
    </row>
    <row r="23" spans="2:12">
      <c r="C23" s="169" t="s">
        <v>193</v>
      </c>
      <c r="D23" s="29">
        <v>28131</v>
      </c>
      <c r="E23" s="29">
        <v>30804</v>
      </c>
      <c r="F23" s="31">
        <f t="shared" si="0"/>
        <v>9.5019729124453445E-2</v>
      </c>
      <c r="G23" s="31">
        <f t="shared" si="1"/>
        <v>2.6928291752882832E-2</v>
      </c>
      <c r="I23" s="166"/>
      <c r="J23" s="166"/>
    </row>
    <row r="24" spans="2:12">
      <c r="C24" s="169" t="s">
        <v>194</v>
      </c>
      <c r="D24" s="29">
        <v>2132</v>
      </c>
      <c r="E24" s="29">
        <v>2124</v>
      </c>
      <c r="F24" s="31">
        <f t="shared" si="0"/>
        <v>-3.7523452157598499E-3</v>
      </c>
      <c r="G24" s="31">
        <f t="shared" si="1"/>
        <v>1.8567618388236312E-3</v>
      </c>
      <c r="I24" s="166"/>
      <c r="J24" s="166"/>
    </row>
    <row r="25" spans="2:12">
      <c r="C25" s="169" t="s">
        <v>195</v>
      </c>
      <c r="D25" s="29">
        <v>2310</v>
      </c>
      <c r="E25" s="29">
        <v>2023</v>
      </c>
      <c r="F25" s="31">
        <f t="shared" si="0"/>
        <v>-0.12424242424242424</v>
      </c>
      <c r="G25" s="31">
        <f t="shared" si="1"/>
        <v>1.7684694914972721E-3</v>
      </c>
      <c r="I25" s="166"/>
      <c r="J25" s="166"/>
    </row>
    <row r="26" spans="2:12">
      <c r="C26" s="169" t="s">
        <v>196</v>
      </c>
      <c r="D26" s="29">
        <v>4763</v>
      </c>
      <c r="E26" s="29">
        <v>7629</v>
      </c>
      <c r="F26" s="31">
        <f t="shared" si="0"/>
        <v>0.60172160403107289</v>
      </c>
      <c r="G26" s="31">
        <f t="shared" si="1"/>
        <v>6.6691318589385514E-3</v>
      </c>
      <c r="I26" s="166"/>
      <c r="J26" s="166"/>
    </row>
    <row r="27" spans="2:12">
      <c r="C27" s="170" t="s">
        <v>197</v>
      </c>
      <c r="D27" s="158">
        <f>D28-D6</f>
        <v>854572</v>
      </c>
      <c r="E27" s="158">
        <f>E28-E6</f>
        <v>868324</v>
      </c>
      <c r="F27" s="171">
        <f>(E27-D27)/D27</f>
        <v>1.6092266070032717E-2</v>
      </c>
      <c r="G27" s="171">
        <f t="shared" si="1"/>
        <v>0.75907291286944012</v>
      </c>
      <c r="I27" s="166"/>
      <c r="J27" s="166"/>
    </row>
    <row r="28" spans="2:12">
      <c r="C28" s="172" t="s">
        <v>136</v>
      </c>
      <c r="D28" s="153">
        <v>1116098</v>
      </c>
      <c r="E28" s="153">
        <v>1143927</v>
      </c>
      <c r="F28" s="173">
        <f t="shared" si="0"/>
        <v>2.4934190366795748E-2</v>
      </c>
      <c r="G28" s="173">
        <f t="shared" si="1"/>
        <v>1</v>
      </c>
      <c r="I28" s="166"/>
      <c r="J28" s="166"/>
    </row>
    <row r="29" spans="2:12" ht="23.25" customHeight="1">
      <c r="B29" s="17"/>
      <c r="C29" s="557" t="s">
        <v>200</v>
      </c>
      <c r="D29" s="558"/>
      <c r="E29" s="558"/>
      <c r="F29" s="558"/>
      <c r="G29" s="559"/>
      <c r="H29" s="17"/>
      <c r="I29" s="17"/>
      <c r="J29" s="17"/>
      <c r="K29" s="17"/>
      <c r="L29" s="17"/>
    </row>
    <row r="32" spans="2:12" ht="13.5" thickBot="1"/>
    <row r="33" spans="3:8" ht="29.25" customHeight="1" thickBot="1">
      <c r="G33" s="50" t="s">
        <v>84</v>
      </c>
    </row>
    <row r="38" spans="3:8">
      <c r="C38" s="174"/>
      <c r="D38" s="174"/>
      <c r="E38" s="174"/>
      <c r="F38" s="174"/>
      <c r="G38" s="174"/>
      <c r="H38" s="174"/>
    </row>
    <row r="39" spans="3:8">
      <c r="C39" s="174"/>
      <c r="D39" s="174"/>
      <c r="E39" s="174"/>
      <c r="F39" s="174"/>
      <c r="G39" s="174"/>
      <c r="H39" s="174"/>
    </row>
    <row r="40" spans="3:8">
      <c r="C40" s="174"/>
      <c r="D40" s="174"/>
      <c r="E40" s="174"/>
      <c r="F40" s="174"/>
      <c r="G40" s="174"/>
      <c r="H40" s="174"/>
    </row>
    <row r="41" spans="3:8">
      <c r="C41" s="175"/>
      <c r="D41" s="176"/>
      <c r="E41" s="174"/>
      <c r="F41" s="175"/>
      <c r="G41" s="176"/>
      <c r="H41" s="174"/>
    </row>
    <row r="42" spans="3:8">
      <c r="C42" s="175"/>
      <c r="D42" s="176"/>
      <c r="E42" s="174"/>
      <c r="F42" s="175"/>
      <c r="G42" s="176"/>
      <c r="H42" s="174"/>
    </row>
    <row r="43" spans="3:8">
      <c r="C43" s="177"/>
      <c r="D43" s="176"/>
      <c r="E43" s="174"/>
      <c r="F43" s="177"/>
      <c r="G43" s="176"/>
      <c r="H43" s="174"/>
    </row>
    <row r="44" spans="3:8">
      <c r="C44" s="177"/>
      <c r="D44" s="176"/>
      <c r="E44" s="174"/>
      <c r="F44" s="175"/>
      <c r="G44" s="176"/>
      <c r="H44" s="174"/>
    </row>
    <row r="45" spans="3:8">
      <c r="C45" s="177"/>
      <c r="D45" s="176"/>
      <c r="E45" s="174"/>
      <c r="F45" s="175"/>
      <c r="G45" s="176"/>
      <c r="H45" s="174"/>
    </row>
    <row r="46" spans="3:8">
      <c r="C46" s="175"/>
      <c r="D46" s="176"/>
      <c r="E46" s="174"/>
      <c r="F46" s="178"/>
      <c r="G46" s="176"/>
      <c r="H46" s="174"/>
    </row>
    <row r="47" spans="3:8">
      <c r="C47" s="175"/>
      <c r="D47" s="176"/>
      <c r="E47" s="174"/>
      <c r="F47" s="178"/>
      <c r="G47" s="176"/>
      <c r="H47" s="174"/>
    </row>
    <row r="48" spans="3:8">
      <c r="C48" s="178"/>
      <c r="D48" s="176"/>
      <c r="E48" s="174"/>
      <c r="F48" s="174"/>
      <c r="G48" s="174"/>
      <c r="H48" s="174"/>
    </row>
    <row r="49" spans="3:8">
      <c r="C49" s="178"/>
      <c r="D49" s="176"/>
      <c r="E49" s="174"/>
      <c r="F49" s="174"/>
      <c r="G49" s="174"/>
      <c r="H49" s="174"/>
    </row>
    <row r="50" spans="3:8">
      <c r="C50" s="178"/>
      <c r="D50" s="176"/>
      <c r="E50" s="174"/>
      <c r="F50" s="174"/>
      <c r="G50" s="174"/>
      <c r="H50" s="174"/>
    </row>
    <row r="51" spans="3:8">
      <c r="C51" s="174"/>
      <c r="D51" s="174"/>
      <c r="E51" s="174"/>
      <c r="F51" s="174"/>
      <c r="G51" s="174"/>
      <c r="H51" s="174"/>
    </row>
    <row r="55" spans="3:8" ht="23.25" customHeight="1"/>
  </sheetData>
  <mergeCells count="2">
    <mergeCell ref="C4:G4"/>
    <mergeCell ref="C29:G29"/>
  </mergeCells>
  <hyperlinks>
    <hyperlink ref="G33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4:L29"/>
  <sheetViews>
    <sheetView showGridLines="0" showRowColHeaders="0" showOutlineSymbols="0" zoomScaleNormal="100" workbookViewId="0">
      <selection activeCell="A3" sqref="A3"/>
    </sheetView>
  </sheetViews>
  <sheetFormatPr baseColWidth="10" defaultRowHeight="12.75"/>
  <cols>
    <col min="1" max="2" width="11.42578125" style="2"/>
    <col min="3" max="3" width="36.7109375" style="2" customWidth="1"/>
    <col min="4" max="4" width="12.7109375" style="2" customWidth="1"/>
    <col min="5" max="5" width="12.42578125" style="2" customWidth="1"/>
    <col min="6" max="6" width="12.5703125" style="2" customWidth="1"/>
    <col min="7" max="7" width="4.7109375" style="2" customWidth="1"/>
    <col min="8" max="8" width="36.7109375" style="2" customWidth="1"/>
    <col min="9" max="258" width="11.42578125" style="2"/>
    <col min="259" max="259" width="36.7109375" style="2" customWidth="1"/>
    <col min="260" max="260" width="12.7109375" style="2" customWidth="1"/>
    <col min="261" max="261" width="12.42578125" style="2" customWidth="1"/>
    <col min="262" max="262" width="10.7109375" style="2" customWidth="1"/>
    <col min="263" max="263" width="4.7109375" style="2" customWidth="1"/>
    <col min="264" max="264" width="36.7109375" style="2" customWidth="1"/>
    <col min="265" max="514" width="11.42578125" style="2"/>
    <col min="515" max="515" width="36.7109375" style="2" customWidth="1"/>
    <col min="516" max="516" width="12.7109375" style="2" customWidth="1"/>
    <col min="517" max="517" width="12.42578125" style="2" customWidth="1"/>
    <col min="518" max="518" width="10.7109375" style="2" customWidth="1"/>
    <col min="519" max="519" width="4.7109375" style="2" customWidth="1"/>
    <col min="520" max="520" width="36.7109375" style="2" customWidth="1"/>
    <col min="521" max="770" width="11.42578125" style="2"/>
    <col min="771" max="771" width="36.7109375" style="2" customWidth="1"/>
    <col min="772" max="772" width="12.7109375" style="2" customWidth="1"/>
    <col min="773" max="773" width="12.42578125" style="2" customWidth="1"/>
    <col min="774" max="774" width="10.7109375" style="2" customWidth="1"/>
    <col min="775" max="775" width="4.7109375" style="2" customWidth="1"/>
    <col min="776" max="776" width="36.7109375" style="2" customWidth="1"/>
    <col min="777" max="1026" width="11.42578125" style="2"/>
    <col min="1027" max="1027" width="36.7109375" style="2" customWidth="1"/>
    <col min="1028" max="1028" width="12.7109375" style="2" customWidth="1"/>
    <col min="1029" max="1029" width="12.42578125" style="2" customWidth="1"/>
    <col min="1030" max="1030" width="10.7109375" style="2" customWidth="1"/>
    <col min="1031" max="1031" width="4.7109375" style="2" customWidth="1"/>
    <col min="1032" max="1032" width="36.7109375" style="2" customWidth="1"/>
    <col min="1033" max="1282" width="11.42578125" style="2"/>
    <col min="1283" max="1283" width="36.7109375" style="2" customWidth="1"/>
    <col min="1284" max="1284" width="12.7109375" style="2" customWidth="1"/>
    <col min="1285" max="1285" width="12.42578125" style="2" customWidth="1"/>
    <col min="1286" max="1286" width="10.7109375" style="2" customWidth="1"/>
    <col min="1287" max="1287" width="4.7109375" style="2" customWidth="1"/>
    <col min="1288" max="1288" width="36.7109375" style="2" customWidth="1"/>
    <col min="1289" max="1538" width="11.42578125" style="2"/>
    <col min="1539" max="1539" width="36.7109375" style="2" customWidth="1"/>
    <col min="1540" max="1540" width="12.7109375" style="2" customWidth="1"/>
    <col min="1541" max="1541" width="12.42578125" style="2" customWidth="1"/>
    <col min="1542" max="1542" width="10.7109375" style="2" customWidth="1"/>
    <col min="1543" max="1543" width="4.7109375" style="2" customWidth="1"/>
    <col min="1544" max="1544" width="36.7109375" style="2" customWidth="1"/>
    <col min="1545" max="1794" width="11.42578125" style="2"/>
    <col min="1795" max="1795" width="36.7109375" style="2" customWidth="1"/>
    <col min="1796" max="1796" width="12.7109375" style="2" customWidth="1"/>
    <col min="1797" max="1797" width="12.42578125" style="2" customWidth="1"/>
    <col min="1798" max="1798" width="10.7109375" style="2" customWidth="1"/>
    <col min="1799" max="1799" width="4.7109375" style="2" customWidth="1"/>
    <col min="1800" max="1800" width="36.7109375" style="2" customWidth="1"/>
    <col min="1801" max="2050" width="11.42578125" style="2"/>
    <col min="2051" max="2051" width="36.7109375" style="2" customWidth="1"/>
    <col min="2052" max="2052" width="12.7109375" style="2" customWidth="1"/>
    <col min="2053" max="2053" width="12.42578125" style="2" customWidth="1"/>
    <col min="2054" max="2054" width="10.7109375" style="2" customWidth="1"/>
    <col min="2055" max="2055" width="4.7109375" style="2" customWidth="1"/>
    <col min="2056" max="2056" width="36.7109375" style="2" customWidth="1"/>
    <col min="2057" max="2306" width="11.42578125" style="2"/>
    <col min="2307" max="2307" width="36.7109375" style="2" customWidth="1"/>
    <col min="2308" max="2308" width="12.7109375" style="2" customWidth="1"/>
    <col min="2309" max="2309" width="12.42578125" style="2" customWidth="1"/>
    <col min="2310" max="2310" width="10.7109375" style="2" customWidth="1"/>
    <col min="2311" max="2311" width="4.7109375" style="2" customWidth="1"/>
    <col min="2312" max="2312" width="36.7109375" style="2" customWidth="1"/>
    <col min="2313" max="2562" width="11.42578125" style="2"/>
    <col min="2563" max="2563" width="36.7109375" style="2" customWidth="1"/>
    <col min="2564" max="2564" width="12.7109375" style="2" customWidth="1"/>
    <col min="2565" max="2565" width="12.42578125" style="2" customWidth="1"/>
    <col min="2566" max="2566" width="10.7109375" style="2" customWidth="1"/>
    <col min="2567" max="2567" width="4.7109375" style="2" customWidth="1"/>
    <col min="2568" max="2568" width="36.7109375" style="2" customWidth="1"/>
    <col min="2569" max="2818" width="11.42578125" style="2"/>
    <col min="2819" max="2819" width="36.7109375" style="2" customWidth="1"/>
    <col min="2820" max="2820" width="12.7109375" style="2" customWidth="1"/>
    <col min="2821" max="2821" width="12.42578125" style="2" customWidth="1"/>
    <col min="2822" max="2822" width="10.7109375" style="2" customWidth="1"/>
    <col min="2823" max="2823" width="4.7109375" style="2" customWidth="1"/>
    <col min="2824" max="2824" width="36.7109375" style="2" customWidth="1"/>
    <col min="2825" max="3074" width="11.42578125" style="2"/>
    <col min="3075" max="3075" width="36.7109375" style="2" customWidth="1"/>
    <col min="3076" max="3076" width="12.7109375" style="2" customWidth="1"/>
    <col min="3077" max="3077" width="12.42578125" style="2" customWidth="1"/>
    <col min="3078" max="3078" width="10.7109375" style="2" customWidth="1"/>
    <col min="3079" max="3079" width="4.7109375" style="2" customWidth="1"/>
    <col min="3080" max="3080" width="36.7109375" style="2" customWidth="1"/>
    <col min="3081" max="3330" width="11.42578125" style="2"/>
    <col min="3331" max="3331" width="36.7109375" style="2" customWidth="1"/>
    <col min="3332" max="3332" width="12.7109375" style="2" customWidth="1"/>
    <col min="3333" max="3333" width="12.42578125" style="2" customWidth="1"/>
    <col min="3334" max="3334" width="10.7109375" style="2" customWidth="1"/>
    <col min="3335" max="3335" width="4.7109375" style="2" customWidth="1"/>
    <col min="3336" max="3336" width="36.7109375" style="2" customWidth="1"/>
    <col min="3337" max="3586" width="11.42578125" style="2"/>
    <col min="3587" max="3587" width="36.7109375" style="2" customWidth="1"/>
    <col min="3588" max="3588" width="12.7109375" style="2" customWidth="1"/>
    <col min="3589" max="3589" width="12.42578125" style="2" customWidth="1"/>
    <col min="3590" max="3590" width="10.7109375" style="2" customWidth="1"/>
    <col min="3591" max="3591" width="4.7109375" style="2" customWidth="1"/>
    <col min="3592" max="3592" width="36.7109375" style="2" customWidth="1"/>
    <col min="3593" max="3842" width="11.42578125" style="2"/>
    <col min="3843" max="3843" width="36.7109375" style="2" customWidth="1"/>
    <col min="3844" max="3844" width="12.7109375" style="2" customWidth="1"/>
    <col min="3845" max="3845" width="12.42578125" style="2" customWidth="1"/>
    <col min="3846" max="3846" width="10.7109375" style="2" customWidth="1"/>
    <col min="3847" max="3847" width="4.7109375" style="2" customWidth="1"/>
    <col min="3848" max="3848" width="36.7109375" style="2" customWidth="1"/>
    <col min="3849" max="4098" width="11.42578125" style="2"/>
    <col min="4099" max="4099" width="36.7109375" style="2" customWidth="1"/>
    <col min="4100" max="4100" width="12.7109375" style="2" customWidth="1"/>
    <col min="4101" max="4101" width="12.42578125" style="2" customWidth="1"/>
    <col min="4102" max="4102" width="10.7109375" style="2" customWidth="1"/>
    <col min="4103" max="4103" width="4.7109375" style="2" customWidth="1"/>
    <col min="4104" max="4104" width="36.7109375" style="2" customWidth="1"/>
    <col min="4105" max="4354" width="11.42578125" style="2"/>
    <col min="4355" max="4355" width="36.7109375" style="2" customWidth="1"/>
    <col min="4356" max="4356" width="12.7109375" style="2" customWidth="1"/>
    <col min="4357" max="4357" width="12.42578125" style="2" customWidth="1"/>
    <col min="4358" max="4358" width="10.7109375" style="2" customWidth="1"/>
    <col min="4359" max="4359" width="4.7109375" style="2" customWidth="1"/>
    <col min="4360" max="4360" width="36.7109375" style="2" customWidth="1"/>
    <col min="4361" max="4610" width="11.42578125" style="2"/>
    <col min="4611" max="4611" width="36.7109375" style="2" customWidth="1"/>
    <col min="4612" max="4612" width="12.7109375" style="2" customWidth="1"/>
    <col min="4613" max="4613" width="12.42578125" style="2" customWidth="1"/>
    <col min="4614" max="4614" width="10.7109375" style="2" customWidth="1"/>
    <col min="4615" max="4615" width="4.7109375" style="2" customWidth="1"/>
    <col min="4616" max="4616" width="36.7109375" style="2" customWidth="1"/>
    <col min="4617" max="4866" width="11.42578125" style="2"/>
    <col min="4867" max="4867" width="36.7109375" style="2" customWidth="1"/>
    <col min="4868" max="4868" width="12.7109375" style="2" customWidth="1"/>
    <col min="4869" max="4869" width="12.42578125" style="2" customWidth="1"/>
    <col min="4870" max="4870" width="10.7109375" style="2" customWidth="1"/>
    <col min="4871" max="4871" width="4.7109375" style="2" customWidth="1"/>
    <col min="4872" max="4872" width="36.7109375" style="2" customWidth="1"/>
    <col min="4873" max="5122" width="11.42578125" style="2"/>
    <col min="5123" max="5123" width="36.7109375" style="2" customWidth="1"/>
    <col min="5124" max="5124" width="12.7109375" style="2" customWidth="1"/>
    <col min="5125" max="5125" width="12.42578125" style="2" customWidth="1"/>
    <col min="5126" max="5126" width="10.7109375" style="2" customWidth="1"/>
    <col min="5127" max="5127" width="4.7109375" style="2" customWidth="1"/>
    <col min="5128" max="5128" width="36.7109375" style="2" customWidth="1"/>
    <col min="5129" max="5378" width="11.42578125" style="2"/>
    <col min="5379" max="5379" width="36.7109375" style="2" customWidth="1"/>
    <col min="5380" max="5380" width="12.7109375" style="2" customWidth="1"/>
    <col min="5381" max="5381" width="12.42578125" style="2" customWidth="1"/>
    <col min="5382" max="5382" width="10.7109375" style="2" customWidth="1"/>
    <col min="5383" max="5383" width="4.7109375" style="2" customWidth="1"/>
    <col min="5384" max="5384" width="36.7109375" style="2" customWidth="1"/>
    <col min="5385" max="5634" width="11.42578125" style="2"/>
    <col min="5635" max="5635" width="36.7109375" style="2" customWidth="1"/>
    <col min="5636" max="5636" width="12.7109375" style="2" customWidth="1"/>
    <col min="5637" max="5637" width="12.42578125" style="2" customWidth="1"/>
    <col min="5638" max="5638" width="10.7109375" style="2" customWidth="1"/>
    <col min="5639" max="5639" width="4.7109375" style="2" customWidth="1"/>
    <col min="5640" max="5640" width="36.7109375" style="2" customWidth="1"/>
    <col min="5641" max="5890" width="11.42578125" style="2"/>
    <col min="5891" max="5891" width="36.7109375" style="2" customWidth="1"/>
    <col min="5892" max="5892" width="12.7109375" style="2" customWidth="1"/>
    <col min="5893" max="5893" width="12.42578125" style="2" customWidth="1"/>
    <col min="5894" max="5894" width="10.7109375" style="2" customWidth="1"/>
    <col min="5895" max="5895" width="4.7109375" style="2" customWidth="1"/>
    <col min="5896" max="5896" width="36.7109375" style="2" customWidth="1"/>
    <col min="5897" max="6146" width="11.42578125" style="2"/>
    <col min="6147" max="6147" width="36.7109375" style="2" customWidth="1"/>
    <col min="6148" max="6148" width="12.7109375" style="2" customWidth="1"/>
    <col min="6149" max="6149" width="12.42578125" style="2" customWidth="1"/>
    <col min="6150" max="6150" width="10.7109375" style="2" customWidth="1"/>
    <col min="6151" max="6151" width="4.7109375" style="2" customWidth="1"/>
    <col min="6152" max="6152" width="36.7109375" style="2" customWidth="1"/>
    <col min="6153" max="6402" width="11.42578125" style="2"/>
    <col min="6403" max="6403" width="36.7109375" style="2" customWidth="1"/>
    <col min="6404" max="6404" width="12.7109375" style="2" customWidth="1"/>
    <col min="6405" max="6405" width="12.42578125" style="2" customWidth="1"/>
    <col min="6406" max="6406" width="10.7109375" style="2" customWidth="1"/>
    <col min="6407" max="6407" width="4.7109375" style="2" customWidth="1"/>
    <col min="6408" max="6408" width="36.7109375" style="2" customWidth="1"/>
    <col min="6409" max="6658" width="11.42578125" style="2"/>
    <col min="6659" max="6659" width="36.7109375" style="2" customWidth="1"/>
    <col min="6660" max="6660" width="12.7109375" style="2" customWidth="1"/>
    <col min="6661" max="6661" width="12.42578125" style="2" customWidth="1"/>
    <col min="6662" max="6662" width="10.7109375" style="2" customWidth="1"/>
    <col min="6663" max="6663" width="4.7109375" style="2" customWidth="1"/>
    <col min="6664" max="6664" width="36.7109375" style="2" customWidth="1"/>
    <col min="6665" max="6914" width="11.42578125" style="2"/>
    <col min="6915" max="6915" width="36.7109375" style="2" customWidth="1"/>
    <col min="6916" max="6916" width="12.7109375" style="2" customWidth="1"/>
    <col min="6917" max="6917" width="12.42578125" style="2" customWidth="1"/>
    <col min="6918" max="6918" width="10.7109375" style="2" customWidth="1"/>
    <col min="6919" max="6919" width="4.7109375" style="2" customWidth="1"/>
    <col min="6920" max="6920" width="36.7109375" style="2" customWidth="1"/>
    <col min="6921" max="7170" width="11.42578125" style="2"/>
    <col min="7171" max="7171" width="36.7109375" style="2" customWidth="1"/>
    <col min="7172" max="7172" width="12.7109375" style="2" customWidth="1"/>
    <col min="7173" max="7173" width="12.42578125" style="2" customWidth="1"/>
    <col min="7174" max="7174" width="10.7109375" style="2" customWidth="1"/>
    <col min="7175" max="7175" width="4.7109375" style="2" customWidth="1"/>
    <col min="7176" max="7176" width="36.7109375" style="2" customWidth="1"/>
    <col min="7177" max="7426" width="11.42578125" style="2"/>
    <col min="7427" max="7427" width="36.7109375" style="2" customWidth="1"/>
    <col min="7428" max="7428" width="12.7109375" style="2" customWidth="1"/>
    <col min="7429" max="7429" width="12.42578125" style="2" customWidth="1"/>
    <col min="7430" max="7430" width="10.7109375" style="2" customWidth="1"/>
    <col min="7431" max="7431" width="4.7109375" style="2" customWidth="1"/>
    <col min="7432" max="7432" width="36.7109375" style="2" customWidth="1"/>
    <col min="7433" max="7682" width="11.42578125" style="2"/>
    <col min="7683" max="7683" width="36.7109375" style="2" customWidth="1"/>
    <col min="7684" max="7684" width="12.7109375" style="2" customWidth="1"/>
    <col min="7685" max="7685" width="12.42578125" style="2" customWidth="1"/>
    <col min="7686" max="7686" width="10.7109375" style="2" customWidth="1"/>
    <col min="7687" max="7687" width="4.7109375" style="2" customWidth="1"/>
    <col min="7688" max="7688" width="36.7109375" style="2" customWidth="1"/>
    <col min="7689" max="7938" width="11.42578125" style="2"/>
    <col min="7939" max="7939" width="36.7109375" style="2" customWidth="1"/>
    <col min="7940" max="7940" width="12.7109375" style="2" customWidth="1"/>
    <col min="7941" max="7941" width="12.42578125" style="2" customWidth="1"/>
    <col min="7942" max="7942" width="10.7109375" style="2" customWidth="1"/>
    <col min="7943" max="7943" width="4.7109375" style="2" customWidth="1"/>
    <col min="7944" max="7944" width="36.7109375" style="2" customWidth="1"/>
    <col min="7945" max="8194" width="11.42578125" style="2"/>
    <col min="8195" max="8195" width="36.7109375" style="2" customWidth="1"/>
    <col min="8196" max="8196" width="12.7109375" style="2" customWidth="1"/>
    <col min="8197" max="8197" width="12.42578125" style="2" customWidth="1"/>
    <col min="8198" max="8198" width="10.7109375" style="2" customWidth="1"/>
    <col min="8199" max="8199" width="4.7109375" style="2" customWidth="1"/>
    <col min="8200" max="8200" width="36.7109375" style="2" customWidth="1"/>
    <col min="8201" max="8450" width="11.42578125" style="2"/>
    <col min="8451" max="8451" width="36.7109375" style="2" customWidth="1"/>
    <col min="8452" max="8452" width="12.7109375" style="2" customWidth="1"/>
    <col min="8453" max="8453" width="12.42578125" style="2" customWidth="1"/>
    <col min="8454" max="8454" width="10.7109375" style="2" customWidth="1"/>
    <col min="8455" max="8455" width="4.7109375" style="2" customWidth="1"/>
    <col min="8456" max="8456" width="36.7109375" style="2" customWidth="1"/>
    <col min="8457" max="8706" width="11.42578125" style="2"/>
    <col min="8707" max="8707" width="36.7109375" style="2" customWidth="1"/>
    <col min="8708" max="8708" width="12.7109375" style="2" customWidth="1"/>
    <col min="8709" max="8709" width="12.42578125" style="2" customWidth="1"/>
    <col min="8710" max="8710" width="10.7109375" style="2" customWidth="1"/>
    <col min="8711" max="8711" width="4.7109375" style="2" customWidth="1"/>
    <col min="8712" max="8712" width="36.7109375" style="2" customWidth="1"/>
    <col min="8713" max="8962" width="11.42578125" style="2"/>
    <col min="8963" max="8963" width="36.7109375" style="2" customWidth="1"/>
    <col min="8964" max="8964" width="12.7109375" style="2" customWidth="1"/>
    <col min="8965" max="8965" width="12.42578125" style="2" customWidth="1"/>
    <col min="8966" max="8966" width="10.7109375" style="2" customWidth="1"/>
    <col min="8967" max="8967" width="4.7109375" style="2" customWidth="1"/>
    <col min="8968" max="8968" width="36.7109375" style="2" customWidth="1"/>
    <col min="8969" max="9218" width="11.42578125" style="2"/>
    <col min="9219" max="9219" width="36.7109375" style="2" customWidth="1"/>
    <col min="9220" max="9220" width="12.7109375" style="2" customWidth="1"/>
    <col min="9221" max="9221" width="12.42578125" style="2" customWidth="1"/>
    <col min="9222" max="9222" width="10.7109375" style="2" customWidth="1"/>
    <col min="9223" max="9223" width="4.7109375" style="2" customWidth="1"/>
    <col min="9224" max="9224" width="36.7109375" style="2" customWidth="1"/>
    <col min="9225" max="9474" width="11.42578125" style="2"/>
    <col min="9475" max="9475" width="36.7109375" style="2" customWidth="1"/>
    <col min="9476" max="9476" width="12.7109375" style="2" customWidth="1"/>
    <col min="9477" max="9477" width="12.42578125" style="2" customWidth="1"/>
    <col min="9478" max="9478" width="10.7109375" style="2" customWidth="1"/>
    <col min="9479" max="9479" width="4.7109375" style="2" customWidth="1"/>
    <col min="9480" max="9480" width="36.7109375" style="2" customWidth="1"/>
    <col min="9481" max="9730" width="11.42578125" style="2"/>
    <col min="9731" max="9731" width="36.7109375" style="2" customWidth="1"/>
    <col min="9732" max="9732" width="12.7109375" style="2" customWidth="1"/>
    <col min="9733" max="9733" width="12.42578125" style="2" customWidth="1"/>
    <col min="9734" max="9734" width="10.7109375" style="2" customWidth="1"/>
    <col min="9735" max="9735" width="4.7109375" style="2" customWidth="1"/>
    <col min="9736" max="9736" width="36.7109375" style="2" customWidth="1"/>
    <col min="9737" max="9986" width="11.42578125" style="2"/>
    <col min="9987" max="9987" width="36.7109375" style="2" customWidth="1"/>
    <col min="9988" max="9988" width="12.7109375" style="2" customWidth="1"/>
    <col min="9989" max="9989" width="12.42578125" style="2" customWidth="1"/>
    <col min="9990" max="9990" width="10.7109375" style="2" customWidth="1"/>
    <col min="9991" max="9991" width="4.7109375" style="2" customWidth="1"/>
    <col min="9992" max="9992" width="36.7109375" style="2" customWidth="1"/>
    <col min="9993" max="10242" width="11.42578125" style="2"/>
    <col min="10243" max="10243" width="36.7109375" style="2" customWidth="1"/>
    <col min="10244" max="10244" width="12.7109375" style="2" customWidth="1"/>
    <col min="10245" max="10245" width="12.42578125" style="2" customWidth="1"/>
    <col min="10246" max="10246" width="10.7109375" style="2" customWidth="1"/>
    <col min="10247" max="10247" width="4.7109375" style="2" customWidth="1"/>
    <col min="10248" max="10248" width="36.7109375" style="2" customWidth="1"/>
    <col min="10249" max="10498" width="11.42578125" style="2"/>
    <col min="10499" max="10499" width="36.7109375" style="2" customWidth="1"/>
    <col min="10500" max="10500" width="12.7109375" style="2" customWidth="1"/>
    <col min="10501" max="10501" width="12.42578125" style="2" customWidth="1"/>
    <col min="10502" max="10502" width="10.7109375" style="2" customWidth="1"/>
    <col min="10503" max="10503" width="4.7109375" style="2" customWidth="1"/>
    <col min="10504" max="10504" width="36.7109375" style="2" customWidth="1"/>
    <col min="10505" max="10754" width="11.42578125" style="2"/>
    <col min="10755" max="10755" width="36.7109375" style="2" customWidth="1"/>
    <col min="10756" max="10756" width="12.7109375" style="2" customWidth="1"/>
    <col min="10757" max="10757" width="12.42578125" style="2" customWidth="1"/>
    <col min="10758" max="10758" width="10.7109375" style="2" customWidth="1"/>
    <col min="10759" max="10759" width="4.7109375" style="2" customWidth="1"/>
    <col min="10760" max="10760" width="36.7109375" style="2" customWidth="1"/>
    <col min="10761" max="11010" width="11.42578125" style="2"/>
    <col min="11011" max="11011" width="36.7109375" style="2" customWidth="1"/>
    <col min="11012" max="11012" width="12.7109375" style="2" customWidth="1"/>
    <col min="11013" max="11013" width="12.42578125" style="2" customWidth="1"/>
    <col min="11014" max="11014" width="10.7109375" style="2" customWidth="1"/>
    <col min="11015" max="11015" width="4.7109375" style="2" customWidth="1"/>
    <col min="11016" max="11016" width="36.7109375" style="2" customWidth="1"/>
    <col min="11017" max="11266" width="11.42578125" style="2"/>
    <col min="11267" max="11267" width="36.7109375" style="2" customWidth="1"/>
    <col min="11268" max="11268" width="12.7109375" style="2" customWidth="1"/>
    <col min="11269" max="11269" width="12.42578125" style="2" customWidth="1"/>
    <col min="11270" max="11270" width="10.7109375" style="2" customWidth="1"/>
    <col min="11271" max="11271" width="4.7109375" style="2" customWidth="1"/>
    <col min="11272" max="11272" width="36.7109375" style="2" customWidth="1"/>
    <col min="11273" max="11522" width="11.42578125" style="2"/>
    <col min="11523" max="11523" width="36.7109375" style="2" customWidth="1"/>
    <col min="11524" max="11524" width="12.7109375" style="2" customWidth="1"/>
    <col min="11525" max="11525" width="12.42578125" style="2" customWidth="1"/>
    <col min="11526" max="11526" width="10.7109375" style="2" customWidth="1"/>
    <col min="11527" max="11527" width="4.7109375" style="2" customWidth="1"/>
    <col min="11528" max="11528" width="36.7109375" style="2" customWidth="1"/>
    <col min="11529" max="11778" width="11.42578125" style="2"/>
    <col min="11779" max="11779" width="36.7109375" style="2" customWidth="1"/>
    <col min="11780" max="11780" width="12.7109375" style="2" customWidth="1"/>
    <col min="11781" max="11781" width="12.42578125" style="2" customWidth="1"/>
    <col min="11782" max="11782" width="10.7109375" style="2" customWidth="1"/>
    <col min="11783" max="11783" width="4.7109375" style="2" customWidth="1"/>
    <col min="11784" max="11784" width="36.7109375" style="2" customWidth="1"/>
    <col min="11785" max="12034" width="11.42578125" style="2"/>
    <col min="12035" max="12035" width="36.7109375" style="2" customWidth="1"/>
    <col min="12036" max="12036" width="12.7109375" style="2" customWidth="1"/>
    <col min="12037" max="12037" width="12.42578125" style="2" customWidth="1"/>
    <col min="12038" max="12038" width="10.7109375" style="2" customWidth="1"/>
    <col min="12039" max="12039" width="4.7109375" style="2" customWidth="1"/>
    <col min="12040" max="12040" width="36.7109375" style="2" customWidth="1"/>
    <col min="12041" max="12290" width="11.42578125" style="2"/>
    <col min="12291" max="12291" width="36.7109375" style="2" customWidth="1"/>
    <col min="12292" max="12292" width="12.7109375" style="2" customWidth="1"/>
    <col min="12293" max="12293" width="12.42578125" style="2" customWidth="1"/>
    <col min="12294" max="12294" width="10.7109375" style="2" customWidth="1"/>
    <col min="12295" max="12295" width="4.7109375" style="2" customWidth="1"/>
    <col min="12296" max="12296" width="36.7109375" style="2" customWidth="1"/>
    <col min="12297" max="12546" width="11.42578125" style="2"/>
    <col min="12547" max="12547" width="36.7109375" style="2" customWidth="1"/>
    <col min="12548" max="12548" width="12.7109375" style="2" customWidth="1"/>
    <col min="12549" max="12549" width="12.42578125" style="2" customWidth="1"/>
    <col min="12550" max="12550" width="10.7109375" style="2" customWidth="1"/>
    <col min="12551" max="12551" width="4.7109375" style="2" customWidth="1"/>
    <col min="12552" max="12552" width="36.7109375" style="2" customWidth="1"/>
    <col min="12553" max="12802" width="11.42578125" style="2"/>
    <col min="12803" max="12803" width="36.7109375" style="2" customWidth="1"/>
    <col min="12804" max="12804" width="12.7109375" style="2" customWidth="1"/>
    <col min="12805" max="12805" width="12.42578125" style="2" customWidth="1"/>
    <col min="12806" max="12806" width="10.7109375" style="2" customWidth="1"/>
    <col min="12807" max="12807" width="4.7109375" style="2" customWidth="1"/>
    <col min="12808" max="12808" width="36.7109375" style="2" customWidth="1"/>
    <col min="12809" max="13058" width="11.42578125" style="2"/>
    <col min="13059" max="13059" width="36.7109375" style="2" customWidth="1"/>
    <col min="13060" max="13060" width="12.7109375" style="2" customWidth="1"/>
    <col min="13061" max="13061" width="12.42578125" style="2" customWidth="1"/>
    <col min="13062" max="13062" width="10.7109375" style="2" customWidth="1"/>
    <col min="13063" max="13063" width="4.7109375" style="2" customWidth="1"/>
    <col min="13064" max="13064" width="36.7109375" style="2" customWidth="1"/>
    <col min="13065" max="13314" width="11.42578125" style="2"/>
    <col min="13315" max="13315" width="36.7109375" style="2" customWidth="1"/>
    <col min="13316" max="13316" width="12.7109375" style="2" customWidth="1"/>
    <col min="13317" max="13317" width="12.42578125" style="2" customWidth="1"/>
    <col min="13318" max="13318" width="10.7109375" style="2" customWidth="1"/>
    <col min="13319" max="13319" width="4.7109375" style="2" customWidth="1"/>
    <col min="13320" max="13320" width="36.7109375" style="2" customWidth="1"/>
    <col min="13321" max="13570" width="11.42578125" style="2"/>
    <col min="13571" max="13571" width="36.7109375" style="2" customWidth="1"/>
    <col min="13572" max="13572" width="12.7109375" style="2" customWidth="1"/>
    <col min="13573" max="13573" width="12.42578125" style="2" customWidth="1"/>
    <col min="13574" max="13574" width="10.7109375" style="2" customWidth="1"/>
    <col min="13575" max="13575" width="4.7109375" style="2" customWidth="1"/>
    <col min="13576" max="13576" width="36.7109375" style="2" customWidth="1"/>
    <col min="13577" max="13826" width="11.42578125" style="2"/>
    <col min="13827" max="13827" width="36.7109375" style="2" customWidth="1"/>
    <col min="13828" max="13828" width="12.7109375" style="2" customWidth="1"/>
    <col min="13829" max="13829" width="12.42578125" style="2" customWidth="1"/>
    <col min="13830" max="13830" width="10.7109375" style="2" customWidth="1"/>
    <col min="13831" max="13831" width="4.7109375" style="2" customWidth="1"/>
    <col min="13832" max="13832" width="36.7109375" style="2" customWidth="1"/>
    <col min="13833" max="14082" width="11.42578125" style="2"/>
    <col min="14083" max="14083" width="36.7109375" style="2" customWidth="1"/>
    <col min="14084" max="14084" width="12.7109375" style="2" customWidth="1"/>
    <col min="14085" max="14085" width="12.42578125" style="2" customWidth="1"/>
    <col min="14086" max="14086" width="10.7109375" style="2" customWidth="1"/>
    <col min="14087" max="14087" width="4.7109375" style="2" customWidth="1"/>
    <col min="14088" max="14088" width="36.7109375" style="2" customWidth="1"/>
    <col min="14089" max="14338" width="11.42578125" style="2"/>
    <col min="14339" max="14339" width="36.7109375" style="2" customWidth="1"/>
    <col min="14340" max="14340" width="12.7109375" style="2" customWidth="1"/>
    <col min="14341" max="14341" width="12.42578125" style="2" customWidth="1"/>
    <col min="14342" max="14342" width="10.7109375" style="2" customWidth="1"/>
    <col min="14343" max="14343" width="4.7109375" style="2" customWidth="1"/>
    <col min="14344" max="14344" width="36.7109375" style="2" customWidth="1"/>
    <col min="14345" max="14594" width="11.42578125" style="2"/>
    <col min="14595" max="14595" width="36.7109375" style="2" customWidth="1"/>
    <col min="14596" max="14596" width="12.7109375" style="2" customWidth="1"/>
    <col min="14597" max="14597" width="12.42578125" style="2" customWidth="1"/>
    <col min="14598" max="14598" width="10.7109375" style="2" customWidth="1"/>
    <col min="14599" max="14599" width="4.7109375" style="2" customWidth="1"/>
    <col min="14600" max="14600" width="36.7109375" style="2" customWidth="1"/>
    <col min="14601" max="14850" width="11.42578125" style="2"/>
    <col min="14851" max="14851" width="36.7109375" style="2" customWidth="1"/>
    <col min="14852" max="14852" width="12.7109375" style="2" customWidth="1"/>
    <col min="14853" max="14853" width="12.42578125" style="2" customWidth="1"/>
    <col min="14854" max="14854" width="10.7109375" style="2" customWidth="1"/>
    <col min="14855" max="14855" width="4.7109375" style="2" customWidth="1"/>
    <col min="14856" max="14856" width="36.7109375" style="2" customWidth="1"/>
    <col min="14857" max="15106" width="11.42578125" style="2"/>
    <col min="15107" max="15107" width="36.7109375" style="2" customWidth="1"/>
    <col min="15108" max="15108" width="12.7109375" style="2" customWidth="1"/>
    <col min="15109" max="15109" width="12.42578125" style="2" customWidth="1"/>
    <col min="15110" max="15110" width="10.7109375" style="2" customWidth="1"/>
    <col min="15111" max="15111" width="4.7109375" style="2" customWidth="1"/>
    <col min="15112" max="15112" width="36.7109375" style="2" customWidth="1"/>
    <col min="15113" max="15362" width="11.42578125" style="2"/>
    <col min="15363" max="15363" width="36.7109375" style="2" customWidth="1"/>
    <col min="15364" max="15364" width="12.7109375" style="2" customWidth="1"/>
    <col min="15365" max="15365" width="12.42578125" style="2" customWidth="1"/>
    <col min="15366" max="15366" width="10.7109375" style="2" customWidth="1"/>
    <col min="15367" max="15367" width="4.7109375" style="2" customWidth="1"/>
    <col min="15368" max="15368" width="36.7109375" style="2" customWidth="1"/>
    <col min="15369" max="15618" width="11.42578125" style="2"/>
    <col min="15619" max="15619" width="36.7109375" style="2" customWidth="1"/>
    <col min="15620" max="15620" width="12.7109375" style="2" customWidth="1"/>
    <col min="15621" max="15621" width="12.42578125" style="2" customWidth="1"/>
    <col min="15622" max="15622" width="10.7109375" style="2" customWidth="1"/>
    <col min="15623" max="15623" width="4.7109375" style="2" customWidth="1"/>
    <col min="15624" max="15624" width="36.7109375" style="2" customWidth="1"/>
    <col min="15625" max="15874" width="11.42578125" style="2"/>
    <col min="15875" max="15875" width="36.7109375" style="2" customWidth="1"/>
    <col min="15876" max="15876" width="12.7109375" style="2" customWidth="1"/>
    <col min="15877" max="15877" width="12.42578125" style="2" customWidth="1"/>
    <col min="15878" max="15878" width="10.7109375" style="2" customWidth="1"/>
    <col min="15879" max="15879" width="4.7109375" style="2" customWidth="1"/>
    <col min="15880" max="15880" width="36.7109375" style="2" customWidth="1"/>
    <col min="15881" max="16130" width="11.42578125" style="2"/>
    <col min="16131" max="16131" width="36.7109375" style="2" customWidth="1"/>
    <col min="16132" max="16132" width="12.7109375" style="2" customWidth="1"/>
    <col min="16133" max="16133" width="12.42578125" style="2" customWidth="1"/>
    <col min="16134" max="16134" width="10.7109375" style="2" customWidth="1"/>
    <col min="16135" max="16135" width="4.7109375" style="2" customWidth="1"/>
    <col min="16136" max="16136" width="36.7109375" style="2" customWidth="1"/>
    <col min="16137" max="16384" width="11.42578125" style="2"/>
  </cols>
  <sheetData>
    <row r="4" spans="3:6" ht="36.75" customHeight="1">
      <c r="C4" s="560" t="s">
        <v>201</v>
      </c>
      <c r="D4" s="561"/>
      <c r="E4" s="562"/>
    </row>
    <row r="5" spans="3:6" ht="43.5" customHeight="1">
      <c r="C5" s="160" t="s">
        <v>174</v>
      </c>
      <c r="D5" s="161" t="str">
        <f>actualizaciones!A3</f>
        <v>acumulado agosto 2009</v>
      </c>
      <c r="E5" s="161" t="str">
        <f>actualizaciones!A2</f>
        <v xml:space="preserve">acumulado agosto 2010 </v>
      </c>
    </row>
    <row r="6" spans="3:6" ht="15">
      <c r="C6" s="163" t="s">
        <v>175</v>
      </c>
      <c r="D6" s="179">
        <f>'Nacionalidades '!D6/'Nacionalidades '!$D$28</f>
        <v>0.23432171726855527</v>
      </c>
      <c r="E6" s="180">
        <f>'Nacionalidades '!E6/'Nacionalidades '!$E$28</f>
        <v>0.24092708713055991</v>
      </c>
      <c r="F6" s="181"/>
    </row>
    <row r="7" spans="3:6" ht="15">
      <c r="C7" s="28" t="s">
        <v>177</v>
      </c>
      <c r="D7" s="182">
        <f>'Nacionalidades '!D7/'Nacionalidades '!$D$28</f>
        <v>3.7291528163297491E-2</v>
      </c>
      <c r="E7" s="183">
        <f>'Nacionalidades '!E7/'Nacionalidades '!$E$28</f>
        <v>3.4566016887441244E-2</v>
      </c>
      <c r="F7" s="181"/>
    </row>
    <row r="8" spans="3:6" ht="15">
      <c r="C8" s="28" t="s">
        <v>178</v>
      </c>
      <c r="D8" s="182">
        <f>'Nacionalidades '!D8/'Nacionalidades '!$D$28</f>
        <v>3.6188578422324924E-2</v>
      </c>
      <c r="E8" s="183">
        <f>'Nacionalidades '!E8/'Nacionalidades '!$E$28</f>
        <v>3.8016411886422824E-2</v>
      </c>
      <c r="F8" s="181"/>
    </row>
    <row r="9" spans="3:6" ht="15">
      <c r="C9" s="28" t="s">
        <v>179</v>
      </c>
      <c r="D9" s="182">
        <f>'Nacionalidades '!D9/'Nacionalidades '!$D$28</f>
        <v>0.127250474420705</v>
      </c>
      <c r="E9" s="183">
        <f>'Nacionalidades '!E9/'Nacionalidades '!$E$28</f>
        <v>0.13079680783826242</v>
      </c>
      <c r="F9" s="181"/>
    </row>
    <row r="10" spans="3:6">
      <c r="C10" s="167" t="s">
        <v>180</v>
      </c>
      <c r="D10" s="182">
        <f>'Nacionalidades '!D10/'Nacionalidades '!$D$28</f>
        <v>2.643764257260563E-2</v>
      </c>
      <c r="E10" s="183">
        <f>'Nacionalidades '!E10/'Nacionalidades '!$E$28</f>
        <v>2.4843368501661384E-2</v>
      </c>
    </row>
    <row r="11" spans="3:6">
      <c r="C11" s="167" t="s">
        <v>181</v>
      </c>
      <c r="D11" s="182">
        <f>'Nacionalidades '!D11/'Nacionalidades '!$D$28</f>
        <v>0.32114563416474179</v>
      </c>
      <c r="E11" s="183">
        <f>'Nacionalidades '!E11/'Nacionalidades '!$E$28</f>
        <v>0.32401805359957409</v>
      </c>
    </row>
    <row r="12" spans="3:6">
      <c r="C12" s="167" t="s">
        <v>182</v>
      </c>
      <c r="D12" s="182">
        <f>'Nacionalidades '!D12/'Nacionalidades '!$D$28</f>
        <v>2.1687163672007296E-2</v>
      </c>
      <c r="E12" s="183">
        <f>'Nacionalidades '!E12/'Nacionalidades '!$E$28</f>
        <v>1.534101389336907E-2</v>
      </c>
    </row>
    <row r="13" spans="3:6" ht="15">
      <c r="C13" s="167" t="s">
        <v>183</v>
      </c>
      <c r="D13" s="182">
        <f>'Nacionalidades '!D13/'Nacionalidades '!$D$28</f>
        <v>2.6450186273965188E-2</v>
      </c>
      <c r="E13" s="183">
        <f>'Nacionalidades '!E13/'Nacionalidades '!$E$28</f>
        <v>2.5791855599177221E-2</v>
      </c>
      <c r="F13" s="181"/>
    </row>
    <row r="14" spans="3:6" ht="15">
      <c r="C14" s="28" t="s">
        <v>184</v>
      </c>
      <c r="D14" s="182">
        <f>'Nacionalidades '!D14/'Nacionalidades '!$D$28</f>
        <v>4.5921594698673414E-2</v>
      </c>
      <c r="E14" s="183">
        <f>'Nacionalidades '!E14/'Nacionalidades '!$E$28</f>
        <v>4.186018863091788E-2</v>
      </c>
      <c r="F14" s="181"/>
    </row>
    <row r="15" spans="3:6" ht="15">
      <c r="C15" s="168" t="s">
        <v>185</v>
      </c>
      <c r="D15" s="182">
        <f>'Nacionalidades '!D15/'Nacionalidades '!$D$28</f>
        <v>2.2593894084569636E-2</v>
      </c>
      <c r="E15" s="183">
        <f>'Nacionalidades '!E15/'Nacionalidades '!$E$28</f>
        <v>1.9866652330087498E-2</v>
      </c>
      <c r="F15" s="181"/>
    </row>
    <row r="16" spans="3:6" ht="15">
      <c r="C16" s="168" t="s">
        <v>186</v>
      </c>
      <c r="D16" s="182">
        <f>'Nacionalidades '!D16/'Nacionalidades '!$D$28</f>
        <v>1.2418264345962451E-2</v>
      </c>
      <c r="E16" s="183">
        <f>'Nacionalidades '!E16/'Nacionalidades '!$E$28</f>
        <v>1.1044411050705159E-2</v>
      </c>
      <c r="F16" s="181"/>
    </row>
    <row r="17" spans="2:12" ht="15">
      <c r="C17" s="168" t="s">
        <v>187</v>
      </c>
      <c r="D17" s="182">
        <f>'Nacionalidades '!D17/'Nacionalidades '!$D$28</f>
        <v>2.1841272002996154E-2</v>
      </c>
      <c r="E17" s="183">
        <f>'Nacionalidades '!E17/'Nacionalidades '!$E$28</f>
        <v>1.6028120675532616E-2</v>
      </c>
      <c r="F17" s="181"/>
    </row>
    <row r="18" spans="2:12" ht="15">
      <c r="C18" s="168" t="s">
        <v>188</v>
      </c>
      <c r="D18" s="182">
        <f>'Nacionalidades '!D18/'Nacionalidades '!$D$28</f>
        <v>1.0909436268141328E-2</v>
      </c>
      <c r="E18" s="183">
        <f>'Nacionalidades '!E18/'Nacionalidades '!$E$28</f>
        <v>1.0949125250125227E-2</v>
      </c>
      <c r="F18" s="181"/>
    </row>
    <row r="19" spans="2:12">
      <c r="C19" s="28" t="s">
        <v>189</v>
      </c>
      <c r="D19" s="182">
        <f>'Nacionalidades '!D19/'Nacionalidades '!$D$28</f>
        <v>7.4643982876055684E-3</v>
      </c>
      <c r="E19" s="183">
        <f>'Nacionalidades '!E19/'Nacionalidades '!$E$28</f>
        <v>7.1193354121373131E-3</v>
      </c>
    </row>
    <row r="20" spans="2:12">
      <c r="C20" s="28" t="s">
        <v>190</v>
      </c>
      <c r="D20" s="182">
        <f>'Nacionalidades '!D20/'Nacionalidades '!$D$28</f>
        <v>6.100718754087903E-3</v>
      </c>
      <c r="E20" s="183">
        <f>'Nacionalidades '!E20/'Nacionalidades '!$E$28</f>
        <v>7.7775941996298713E-3</v>
      </c>
    </row>
    <row r="21" spans="2:12">
      <c r="C21" s="28" t="s">
        <v>191</v>
      </c>
      <c r="D21" s="182">
        <f>'Nacionalidades '!D21/'Nacionalidades '!$D$28</f>
        <v>2.4632245555497815E-2</v>
      </c>
      <c r="E21" s="183">
        <f>'Nacionalidades '!E21/'Nacionalidades '!$E$28</f>
        <v>2.8899571388733721E-2</v>
      </c>
    </row>
    <row r="22" spans="2:12">
      <c r="C22" s="169" t="s">
        <v>192</v>
      </c>
      <c r="D22" s="182">
        <f>'Nacionalidades '!D22/'Nacionalidades '!$D$28</f>
        <v>2.9814586174332362E-2</v>
      </c>
      <c r="E22" s="183">
        <f>'Nacionalidades '!E22/'Nacionalidades '!$E$28</f>
        <v>2.6791919414438158E-2</v>
      </c>
    </row>
    <row r="23" spans="2:12">
      <c r="C23" s="169" t="s">
        <v>193</v>
      </c>
      <c r="D23" s="182">
        <f>'Nacionalidades '!D23/'Nacionalidades '!$D$28</f>
        <v>2.5204775924694785E-2</v>
      </c>
      <c r="E23" s="183">
        <f>'Nacionalidades '!E23/'Nacionalidades '!$E$28</f>
        <v>2.6928291752882832E-2</v>
      </c>
    </row>
    <row r="24" spans="2:12">
      <c r="C24" s="169" t="s">
        <v>194</v>
      </c>
      <c r="D24" s="182">
        <f>'Nacionalidades '!D24/'Nacionalidades '!$D$28</f>
        <v>1.9102265213269802E-3</v>
      </c>
      <c r="E24" s="183">
        <f>'Nacionalidades '!E24/'Nacionalidades '!$E$28</f>
        <v>1.8567618388236312E-3</v>
      </c>
    </row>
    <row r="25" spans="2:12">
      <c r="C25" s="169" t="s">
        <v>195</v>
      </c>
      <c r="D25" s="182">
        <f>'Nacionalidades '!D25/'Nacionalidades '!$D$28</f>
        <v>2.0697107243270751E-3</v>
      </c>
      <c r="E25" s="183">
        <f>'Nacionalidades '!E25/'Nacionalidades '!$E$28</f>
        <v>1.7684694914972721E-3</v>
      </c>
    </row>
    <row r="26" spans="2:12">
      <c r="C26" s="169" t="s">
        <v>196</v>
      </c>
      <c r="D26" s="182">
        <f>'Nacionalidades '!D26/'Nacionalidades '!$D$28</f>
        <v>4.2675463982553502E-3</v>
      </c>
      <c r="E26" s="183">
        <f>'Nacionalidades '!E26/'Nacionalidades '!$E$28</f>
        <v>6.6691318589385514E-3</v>
      </c>
    </row>
    <row r="27" spans="2:12">
      <c r="C27" s="170" t="s">
        <v>197</v>
      </c>
      <c r="D27" s="184">
        <f>'Nacionalidades '!D27/'Nacionalidades '!$D$28</f>
        <v>0.76567828273144478</v>
      </c>
      <c r="E27" s="185">
        <f>'Nacionalidades '!E27/'Nacionalidades '!$E$28</f>
        <v>0.75907291286944012</v>
      </c>
    </row>
    <row r="28" spans="2:12">
      <c r="C28" s="172" t="s">
        <v>136</v>
      </c>
      <c r="D28" s="186">
        <f>'Nacionalidades '!D28/'Nacionalidades '!$D$28</f>
        <v>1</v>
      </c>
      <c r="E28" s="187">
        <f>'Nacionalidades '!E28/'Nacionalidades '!$E$28</f>
        <v>1</v>
      </c>
    </row>
    <row r="29" spans="2:12" ht="22.5" customHeight="1">
      <c r="B29" s="17"/>
      <c r="C29" s="557" t="s">
        <v>202</v>
      </c>
      <c r="D29" s="558"/>
      <c r="E29" s="559"/>
      <c r="F29" s="17"/>
      <c r="G29" s="17"/>
      <c r="H29" s="17"/>
      <c r="I29" s="17"/>
      <c r="J29" s="17"/>
      <c r="K29" s="17"/>
      <c r="L29" s="17"/>
    </row>
  </sheetData>
  <mergeCells count="2">
    <mergeCell ref="C4:E4"/>
    <mergeCell ref="C29:E29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K24"/>
  <sheetViews>
    <sheetView showGridLines="0" showRowColHeaders="0" zoomScaleNormal="100" workbookViewId="0">
      <selection activeCell="A3" sqref="A3"/>
    </sheetView>
  </sheetViews>
  <sheetFormatPr baseColWidth="10" defaultRowHeight="15"/>
  <cols>
    <col min="1" max="1" width="14.5703125" customWidth="1"/>
    <col min="2" max="2" width="14.85546875" customWidth="1"/>
  </cols>
  <sheetData>
    <row r="2" ht="43.5" customHeight="1"/>
    <row r="23" spans="11:11" ht="15.75" thickBot="1"/>
    <row r="24" spans="11:11" ht="30" customHeight="1" thickBot="1">
      <c r="K24" s="50" t="s">
        <v>86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A3" sqref="A3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50" t="s">
        <v>86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7:K34"/>
  <sheetViews>
    <sheetView showGridLines="0" showRowColHeaders="0" showOutlineSymbols="0" zoomScaleNormal="100" workbookViewId="0">
      <selection activeCell="A3" sqref="A3"/>
    </sheetView>
  </sheetViews>
  <sheetFormatPr baseColWidth="10" defaultRowHeight="12"/>
  <cols>
    <col min="1" max="1" width="11.42578125" style="188"/>
    <col min="2" max="2" width="20.140625" style="188" customWidth="1"/>
    <col min="3" max="3" width="8.7109375" style="188" customWidth="1"/>
    <col min="4" max="4" width="11.28515625" style="188" customWidth="1"/>
    <col min="5" max="5" width="9.85546875" style="188" bestFit="1" customWidth="1"/>
    <col min="6" max="6" width="11.5703125" style="188" bestFit="1" customWidth="1"/>
    <col min="7" max="8" width="9.85546875" style="188" bestFit="1" customWidth="1"/>
    <col min="9" max="9" width="15.140625" style="188" customWidth="1"/>
    <col min="10" max="256" width="11.42578125" style="188"/>
    <col min="257" max="257" width="15.85546875" style="188" bestFit="1" customWidth="1"/>
    <col min="258" max="258" width="8.7109375" style="188" customWidth="1"/>
    <col min="259" max="259" width="11.28515625" style="188" customWidth="1"/>
    <col min="260" max="264" width="9.7109375" style="188" bestFit="1" customWidth="1"/>
    <col min="265" max="265" width="15.140625" style="188" customWidth="1"/>
    <col min="266" max="512" width="11.42578125" style="188"/>
    <col min="513" max="513" width="15.85546875" style="188" bestFit="1" customWidth="1"/>
    <col min="514" max="514" width="8.7109375" style="188" customWidth="1"/>
    <col min="515" max="515" width="11.28515625" style="188" customWidth="1"/>
    <col min="516" max="520" width="9.7109375" style="188" bestFit="1" customWidth="1"/>
    <col min="521" max="521" width="15.140625" style="188" customWidth="1"/>
    <col min="522" max="768" width="11.42578125" style="188"/>
    <col min="769" max="769" width="15.85546875" style="188" bestFit="1" customWidth="1"/>
    <col min="770" max="770" width="8.7109375" style="188" customWidth="1"/>
    <col min="771" max="771" width="11.28515625" style="188" customWidth="1"/>
    <col min="772" max="776" width="9.7109375" style="188" bestFit="1" customWidth="1"/>
    <col min="777" max="777" width="15.140625" style="188" customWidth="1"/>
    <col min="778" max="1024" width="11.42578125" style="188"/>
    <col min="1025" max="1025" width="15.85546875" style="188" bestFit="1" customWidth="1"/>
    <col min="1026" max="1026" width="8.7109375" style="188" customWidth="1"/>
    <col min="1027" max="1027" width="11.28515625" style="188" customWidth="1"/>
    <col min="1028" max="1032" width="9.7109375" style="188" bestFit="1" customWidth="1"/>
    <col min="1033" max="1033" width="15.140625" style="188" customWidth="1"/>
    <col min="1034" max="1280" width="11.42578125" style="188"/>
    <col min="1281" max="1281" width="15.85546875" style="188" bestFit="1" customWidth="1"/>
    <col min="1282" max="1282" width="8.7109375" style="188" customWidth="1"/>
    <col min="1283" max="1283" width="11.28515625" style="188" customWidth="1"/>
    <col min="1284" max="1288" width="9.7109375" style="188" bestFit="1" customWidth="1"/>
    <col min="1289" max="1289" width="15.140625" style="188" customWidth="1"/>
    <col min="1290" max="1536" width="11.42578125" style="188"/>
    <col min="1537" max="1537" width="15.85546875" style="188" bestFit="1" customWidth="1"/>
    <col min="1538" max="1538" width="8.7109375" style="188" customWidth="1"/>
    <col min="1539" max="1539" width="11.28515625" style="188" customWidth="1"/>
    <col min="1540" max="1544" width="9.7109375" style="188" bestFit="1" customWidth="1"/>
    <col min="1545" max="1545" width="15.140625" style="188" customWidth="1"/>
    <col min="1546" max="1792" width="11.42578125" style="188"/>
    <col min="1793" max="1793" width="15.85546875" style="188" bestFit="1" customWidth="1"/>
    <col min="1794" max="1794" width="8.7109375" style="188" customWidth="1"/>
    <col min="1795" max="1795" width="11.28515625" style="188" customWidth="1"/>
    <col min="1796" max="1800" width="9.7109375" style="188" bestFit="1" customWidth="1"/>
    <col min="1801" max="1801" width="15.140625" style="188" customWidth="1"/>
    <col min="1802" max="2048" width="11.42578125" style="188"/>
    <col min="2049" max="2049" width="15.85546875" style="188" bestFit="1" customWidth="1"/>
    <col min="2050" max="2050" width="8.7109375" style="188" customWidth="1"/>
    <col min="2051" max="2051" width="11.28515625" style="188" customWidth="1"/>
    <col min="2052" max="2056" width="9.7109375" style="188" bestFit="1" customWidth="1"/>
    <col min="2057" max="2057" width="15.140625" style="188" customWidth="1"/>
    <col min="2058" max="2304" width="11.42578125" style="188"/>
    <col min="2305" max="2305" width="15.85546875" style="188" bestFit="1" customWidth="1"/>
    <col min="2306" max="2306" width="8.7109375" style="188" customWidth="1"/>
    <col min="2307" max="2307" width="11.28515625" style="188" customWidth="1"/>
    <col min="2308" max="2312" width="9.7109375" style="188" bestFit="1" customWidth="1"/>
    <col min="2313" max="2313" width="15.140625" style="188" customWidth="1"/>
    <col min="2314" max="2560" width="11.42578125" style="188"/>
    <col min="2561" max="2561" width="15.85546875" style="188" bestFit="1" customWidth="1"/>
    <col min="2562" max="2562" width="8.7109375" style="188" customWidth="1"/>
    <col min="2563" max="2563" width="11.28515625" style="188" customWidth="1"/>
    <col min="2564" max="2568" width="9.7109375" style="188" bestFit="1" customWidth="1"/>
    <col min="2569" max="2569" width="15.140625" style="188" customWidth="1"/>
    <col min="2570" max="2816" width="11.42578125" style="188"/>
    <col min="2817" max="2817" width="15.85546875" style="188" bestFit="1" customWidth="1"/>
    <col min="2818" max="2818" width="8.7109375" style="188" customWidth="1"/>
    <col min="2819" max="2819" width="11.28515625" style="188" customWidth="1"/>
    <col min="2820" max="2824" width="9.7109375" style="188" bestFit="1" customWidth="1"/>
    <col min="2825" max="2825" width="15.140625" style="188" customWidth="1"/>
    <col min="2826" max="3072" width="11.42578125" style="188"/>
    <col min="3073" max="3073" width="15.85546875" style="188" bestFit="1" customWidth="1"/>
    <col min="3074" max="3074" width="8.7109375" style="188" customWidth="1"/>
    <col min="3075" max="3075" width="11.28515625" style="188" customWidth="1"/>
    <col min="3076" max="3080" width="9.7109375" style="188" bestFit="1" customWidth="1"/>
    <col min="3081" max="3081" width="15.140625" style="188" customWidth="1"/>
    <col min="3082" max="3328" width="11.42578125" style="188"/>
    <col min="3329" max="3329" width="15.85546875" style="188" bestFit="1" customWidth="1"/>
    <col min="3330" max="3330" width="8.7109375" style="188" customWidth="1"/>
    <col min="3331" max="3331" width="11.28515625" style="188" customWidth="1"/>
    <col min="3332" max="3336" width="9.7109375" style="188" bestFit="1" customWidth="1"/>
    <col min="3337" max="3337" width="15.140625" style="188" customWidth="1"/>
    <col min="3338" max="3584" width="11.42578125" style="188"/>
    <col min="3585" max="3585" width="15.85546875" style="188" bestFit="1" customWidth="1"/>
    <col min="3586" max="3586" width="8.7109375" style="188" customWidth="1"/>
    <col min="3587" max="3587" width="11.28515625" style="188" customWidth="1"/>
    <col min="3588" max="3592" width="9.7109375" style="188" bestFit="1" customWidth="1"/>
    <col min="3593" max="3593" width="15.140625" style="188" customWidth="1"/>
    <col min="3594" max="3840" width="11.42578125" style="188"/>
    <col min="3841" max="3841" width="15.85546875" style="188" bestFit="1" customWidth="1"/>
    <col min="3842" max="3842" width="8.7109375" style="188" customWidth="1"/>
    <col min="3843" max="3843" width="11.28515625" style="188" customWidth="1"/>
    <col min="3844" max="3848" width="9.7109375" style="188" bestFit="1" customWidth="1"/>
    <col min="3849" max="3849" width="15.140625" style="188" customWidth="1"/>
    <col min="3850" max="4096" width="11.42578125" style="188"/>
    <col min="4097" max="4097" width="15.85546875" style="188" bestFit="1" customWidth="1"/>
    <col min="4098" max="4098" width="8.7109375" style="188" customWidth="1"/>
    <col min="4099" max="4099" width="11.28515625" style="188" customWidth="1"/>
    <col min="4100" max="4104" width="9.7109375" style="188" bestFit="1" customWidth="1"/>
    <col min="4105" max="4105" width="15.140625" style="188" customWidth="1"/>
    <col min="4106" max="4352" width="11.42578125" style="188"/>
    <col min="4353" max="4353" width="15.85546875" style="188" bestFit="1" customWidth="1"/>
    <col min="4354" max="4354" width="8.7109375" style="188" customWidth="1"/>
    <col min="4355" max="4355" width="11.28515625" style="188" customWidth="1"/>
    <col min="4356" max="4360" width="9.7109375" style="188" bestFit="1" customWidth="1"/>
    <col min="4361" max="4361" width="15.140625" style="188" customWidth="1"/>
    <col min="4362" max="4608" width="11.42578125" style="188"/>
    <col min="4609" max="4609" width="15.85546875" style="188" bestFit="1" customWidth="1"/>
    <col min="4610" max="4610" width="8.7109375" style="188" customWidth="1"/>
    <col min="4611" max="4611" width="11.28515625" style="188" customWidth="1"/>
    <col min="4612" max="4616" width="9.7109375" style="188" bestFit="1" customWidth="1"/>
    <col min="4617" max="4617" width="15.140625" style="188" customWidth="1"/>
    <col min="4618" max="4864" width="11.42578125" style="188"/>
    <col min="4865" max="4865" width="15.85546875" style="188" bestFit="1" customWidth="1"/>
    <col min="4866" max="4866" width="8.7109375" style="188" customWidth="1"/>
    <col min="4867" max="4867" width="11.28515625" style="188" customWidth="1"/>
    <col min="4868" max="4872" width="9.7109375" style="188" bestFit="1" customWidth="1"/>
    <col min="4873" max="4873" width="15.140625" style="188" customWidth="1"/>
    <col min="4874" max="5120" width="11.42578125" style="188"/>
    <col min="5121" max="5121" width="15.85546875" style="188" bestFit="1" customWidth="1"/>
    <col min="5122" max="5122" width="8.7109375" style="188" customWidth="1"/>
    <col min="5123" max="5123" width="11.28515625" style="188" customWidth="1"/>
    <col min="5124" max="5128" width="9.7109375" style="188" bestFit="1" customWidth="1"/>
    <col min="5129" max="5129" width="15.140625" style="188" customWidth="1"/>
    <col min="5130" max="5376" width="11.42578125" style="188"/>
    <col min="5377" max="5377" width="15.85546875" style="188" bestFit="1" customWidth="1"/>
    <col min="5378" max="5378" width="8.7109375" style="188" customWidth="1"/>
    <col min="5379" max="5379" width="11.28515625" style="188" customWidth="1"/>
    <col min="5380" max="5384" width="9.7109375" style="188" bestFit="1" customWidth="1"/>
    <col min="5385" max="5385" width="15.140625" style="188" customWidth="1"/>
    <col min="5386" max="5632" width="11.42578125" style="188"/>
    <col min="5633" max="5633" width="15.85546875" style="188" bestFit="1" customWidth="1"/>
    <col min="5634" max="5634" width="8.7109375" style="188" customWidth="1"/>
    <col min="5635" max="5635" width="11.28515625" style="188" customWidth="1"/>
    <col min="5636" max="5640" width="9.7109375" style="188" bestFit="1" customWidth="1"/>
    <col min="5641" max="5641" width="15.140625" style="188" customWidth="1"/>
    <col min="5642" max="5888" width="11.42578125" style="188"/>
    <col min="5889" max="5889" width="15.85546875" style="188" bestFit="1" customWidth="1"/>
    <col min="5890" max="5890" width="8.7109375" style="188" customWidth="1"/>
    <col min="5891" max="5891" width="11.28515625" style="188" customWidth="1"/>
    <col min="5892" max="5896" width="9.7109375" style="188" bestFit="1" customWidth="1"/>
    <col min="5897" max="5897" width="15.140625" style="188" customWidth="1"/>
    <col min="5898" max="6144" width="11.42578125" style="188"/>
    <col min="6145" max="6145" width="15.85546875" style="188" bestFit="1" customWidth="1"/>
    <col min="6146" max="6146" width="8.7109375" style="188" customWidth="1"/>
    <col min="6147" max="6147" width="11.28515625" style="188" customWidth="1"/>
    <col min="6148" max="6152" width="9.7109375" style="188" bestFit="1" customWidth="1"/>
    <col min="6153" max="6153" width="15.140625" style="188" customWidth="1"/>
    <col min="6154" max="6400" width="11.42578125" style="188"/>
    <col min="6401" max="6401" width="15.85546875" style="188" bestFit="1" customWidth="1"/>
    <col min="6402" max="6402" width="8.7109375" style="188" customWidth="1"/>
    <col min="6403" max="6403" width="11.28515625" style="188" customWidth="1"/>
    <col min="6404" max="6408" width="9.7109375" style="188" bestFit="1" customWidth="1"/>
    <col min="6409" max="6409" width="15.140625" style="188" customWidth="1"/>
    <col min="6410" max="6656" width="11.42578125" style="188"/>
    <col min="6657" max="6657" width="15.85546875" style="188" bestFit="1" customWidth="1"/>
    <col min="6658" max="6658" width="8.7109375" style="188" customWidth="1"/>
    <col min="6659" max="6659" width="11.28515625" style="188" customWidth="1"/>
    <col min="6660" max="6664" width="9.7109375" style="188" bestFit="1" customWidth="1"/>
    <col min="6665" max="6665" width="15.140625" style="188" customWidth="1"/>
    <col min="6666" max="6912" width="11.42578125" style="188"/>
    <col min="6913" max="6913" width="15.85546875" style="188" bestFit="1" customWidth="1"/>
    <col min="6914" max="6914" width="8.7109375" style="188" customWidth="1"/>
    <col min="6915" max="6915" width="11.28515625" style="188" customWidth="1"/>
    <col min="6916" max="6920" width="9.7109375" style="188" bestFit="1" customWidth="1"/>
    <col min="6921" max="6921" width="15.140625" style="188" customWidth="1"/>
    <col min="6922" max="7168" width="11.42578125" style="188"/>
    <col min="7169" max="7169" width="15.85546875" style="188" bestFit="1" customWidth="1"/>
    <col min="7170" max="7170" width="8.7109375" style="188" customWidth="1"/>
    <col min="7171" max="7171" width="11.28515625" style="188" customWidth="1"/>
    <col min="7172" max="7176" width="9.7109375" style="188" bestFit="1" customWidth="1"/>
    <col min="7177" max="7177" width="15.140625" style="188" customWidth="1"/>
    <col min="7178" max="7424" width="11.42578125" style="188"/>
    <col min="7425" max="7425" width="15.85546875" style="188" bestFit="1" customWidth="1"/>
    <col min="7426" max="7426" width="8.7109375" style="188" customWidth="1"/>
    <col min="7427" max="7427" width="11.28515625" style="188" customWidth="1"/>
    <col min="7428" max="7432" width="9.7109375" style="188" bestFit="1" customWidth="1"/>
    <col min="7433" max="7433" width="15.140625" style="188" customWidth="1"/>
    <col min="7434" max="7680" width="11.42578125" style="188"/>
    <col min="7681" max="7681" width="15.85546875" style="188" bestFit="1" customWidth="1"/>
    <col min="7682" max="7682" width="8.7109375" style="188" customWidth="1"/>
    <col min="7683" max="7683" width="11.28515625" style="188" customWidth="1"/>
    <col min="7684" max="7688" width="9.7109375" style="188" bestFit="1" customWidth="1"/>
    <col min="7689" max="7689" width="15.140625" style="188" customWidth="1"/>
    <col min="7690" max="7936" width="11.42578125" style="188"/>
    <col min="7937" max="7937" width="15.85546875" style="188" bestFit="1" customWidth="1"/>
    <col min="7938" max="7938" width="8.7109375" style="188" customWidth="1"/>
    <col min="7939" max="7939" width="11.28515625" style="188" customWidth="1"/>
    <col min="7940" max="7944" width="9.7109375" style="188" bestFit="1" customWidth="1"/>
    <col min="7945" max="7945" width="15.140625" style="188" customWidth="1"/>
    <col min="7946" max="8192" width="11.42578125" style="188"/>
    <col min="8193" max="8193" width="15.85546875" style="188" bestFit="1" customWidth="1"/>
    <col min="8194" max="8194" width="8.7109375" style="188" customWidth="1"/>
    <col min="8195" max="8195" width="11.28515625" style="188" customWidth="1"/>
    <col min="8196" max="8200" width="9.7109375" style="188" bestFit="1" customWidth="1"/>
    <col min="8201" max="8201" width="15.140625" style="188" customWidth="1"/>
    <col min="8202" max="8448" width="11.42578125" style="188"/>
    <col min="8449" max="8449" width="15.85546875" style="188" bestFit="1" customWidth="1"/>
    <col min="8450" max="8450" width="8.7109375" style="188" customWidth="1"/>
    <col min="8451" max="8451" width="11.28515625" style="188" customWidth="1"/>
    <col min="8452" max="8456" width="9.7109375" style="188" bestFit="1" customWidth="1"/>
    <col min="8457" max="8457" width="15.140625" style="188" customWidth="1"/>
    <col min="8458" max="8704" width="11.42578125" style="188"/>
    <col min="8705" max="8705" width="15.85546875" style="188" bestFit="1" customWidth="1"/>
    <col min="8706" max="8706" width="8.7109375" style="188" customWidth="1"/>
    <col min="8707" max="8707" width="11.28515625" style="188" customWidth="1"/>
    <col min="8708" max="8712" width="9.7109375" style="188" bestFit="1" customWidth="1"/>
    <col min="8713" max="8713" width="15.140625" style="188" customWidth="1"/>
    <col min="8714" max="8960" width="11.42578125" style="188"/>
    <col min="8961" max="8961" width="15.85546875" style="188" bestFit="1" customWidth="1"/>
    <col min="8962" max="8962" width="8.7109375" style="188" customWidth="1"/>
    <col min="8963" max="8963" width="11.28515625" style="188" customWidth="1"/>
    <col min="8964" max="8968" width="9.7109375" style="188" bestFit="1" customWidth="1"/>
    <col min="8969" max="8969" width="15.140625" style="188" customWidth="1"/>
    <col min="8970" max="9216" width="11.42578125" style="188"/>
    <col min="9217" max="9217" width="15.85546875" style="188" bestFit="1" customWidth="1"/>
    <col min="9218" max="9218" width="8.7109375" style="188" customWidth="1"/>
    <col min="9219" max="9219" width="11.28515625" style="188" customWidth="1"/>
    <col min="9220" max="9224" width="9.7109375" style="188" bestFit="1" customWidth="1"/>
    <col min="9225" max="9225" width="15.140625" style="188" customWidth="1"/>
    <col min="9226" max="9472" width="11.42578125" style="188"/>
    <col min="9473" max="9473" width="15.85546875" style="188" bestFit="1" customWidth="1"/>
    <col min="9474" max="9474" width="8.7109375" style="188" customWidth="1"/>
    <col min="9475" max="9475" width="11.28515625" style="188" customWidth="1"/>
    <col min="9476" max="9480" width="9.7109375" style="188" bestFit="1" customWidth="1"/>
    <col min="9481" max="9481" width="15.140625" style="188" customWidth="1"/>
    <col min="9482" max="9728" width="11.42578125" style="188"/>
    <col min="9729" max="9729" width="15.85546875" style="188" bestFit="1" customWidth="1"/>
    <col min="9730" max="9730" width="8.7109375" style="188" customWidth="1"/>
    <col min="9731" max="9731" width="11.28515625" style="188" customWidth="1"/>
    <col min="9732" max="9736" width="9.7109375" style="188" bestFit="1" customWidth="1"/>
    <col min="9737" max="9737" width="15.140625" style="188" customWidth="1"/>
    <col min="9738" max="9984" width="11.42578125" style="188"/>
    <col min="9985" max="9985" width="15.85546875" style="188" bestFit="1" customWidth="1"/>
    <col min="9986" max="9986" width="8.7109375" style="188" customWidth="1"/>
    <col min="9987" max="9987" width="11.28515625" style="188" customWidth="1"/>
    <col min="9988" max="9992" width="9.7109375" style="188" bestFit="1" customWidth="1"/>
    <col min="9993" max="9993" width="15.140625" style="188" customWidth="1"/>
    <col min="9994" max="10240" width="11.42578125" style="188"/>
    <col min="10241" max="10241" width="15.85546875" style="188" bestFit="1" customWidth="1"/>
    <col min="10242" max="10242" width="8.7109375" style="188" customWidth="1"/>
    <col min="10243" max="10243" width="11.28515625" style="188" customWidth="1"/>
    <col min="10244" max="10248" width="9.7109375" style="188" bestFit="1" customWidth="1"/>
    <col min="10249" max="10249" width="15.140625" style="188" customWidth="1"/>
    <col min="10250" max="10496" width="11.42578125" style="188"/>
    <col min="10497" max="10497" width="15.85546875" style="188" bestFit="1" customWidth="1"/>
    <col min="10498" max="10498" width="8.7109375" style="188" customWidth="1"/>
    <col min="10499" max="10499" width="11.28515625" style="188" customWidth="1"/>
    <col min="10500" max="10504" width="9.7109375" style="188" bestFit="1" customWidth="1"/>
    <col min="10505" max="10505" width="15.140625" style="188" customWidth="1"/>
    <col min="10506" max="10752" width="11.42578125" style="188"/>
    <col min="10753" max="10753" width="15.85546875" style="188" bestFit="1" customWidth="1"/>
    <col min="10754" max="10754" width="8.7109375" style="188" customWidth="1"/>
    <col min="10755" max="10755" width="11.28515625" style="188" customWidth="1"/>
    <col min="10756" max="10760" width="9.7109375" style="188" bestFit="1" customWidth="1"/>
    <col min="10761" max="10761" width="15.140625" style="188" customWidth="1"/>
    <col min="10762" max="11008" width="11.42578125" style="188"/>
    <col min="11009" max="11009" width="15.85546875" style="188" bestFit="1" customWidth="1"/>
    <col min="11010" max="11010" width="8.7109375" style="188" customWidth="1"/>
    <col min="11011" max="11011" width="11.28515625" style="188" customWidth="1"/>
    <col min="11012" max="11016" width="9.7109375" style="188" bestFit="1" customWidth="1"/>
    <col min="11017" max="11017" width="15.140625" style="188" customWidth="1"/>
    <col min="11018" max="11264" width="11.42578125" style="188"/>
    <col min="11265" max="11265" width="15.85546875" style="188" bestFit="1" customWidth="1"/>
    <col min="11266" max="11266" width="8.7109375" style="188" customWidth="1"/>
    <col min="11267" max="11267" width="11.28515625" style="188" customWidth="1"/>
    <col min="11268" max="11272" width="9.7109375" style="188" bestFit="1" customWidth="1"/>
    <col min="11273" max="11273" width="15.140625" style="188" customWidth="1"/>
    <col min="11274" max="11520" width="11.42578125" style="188"/>
    <col min="11521" max="11521" width="15.85546875" style="188" bestFit="1" customWidth="1"/>
    <col min="11522" max="11522" width="8.7109375" style="188" customWidth="1"/>
    <col min="11523" max="11523" width="11.28515625" style="188" customWidth="1"/>
    <col min="11524" max="11528" width="9.7109375" style="188" bestFit="1" customWidth="1"/>
    <col min="11529" max="11529" width="15.140625" style="188" customWidth="1"/>
    <col min="11530" max="11776" width="11.42578125" style="188"/>
    <col min="11777" max="11777" width="15.85546875" style="188" bestFit="1" customWidth="1"/>
    <col min="11778" max="11778" width="8.7109375" style="188" customWidth="1"/>
    <col min="11779" max="11779" width="11.28515625" style="188" customWidth="1"/>
    <col min="11780" max="11784" width="9.7109375" style="188" bestFit="1" customWidth="1"/>
    <col min="11785" max="11785" width="15.140625" style="188" customWidth="1"/>
    <col min="11786" max="12032" width="11.42578125" style="188"/>
    <col min="12033" max="12033" width="15.85546875" style="188" bestFit="1" customWidth="1"/>
    <col min="12034" max="12034" width="8.7109375" style="188" customWidth="1"/>
    <col min="12035" max="12035" width="11.28515625" style="188" customWidth="1"/>
    <col min="12036" max="12040" width="9.7109375" style="188" bestFit="1" customWidth="1"/>
    <col min="12041" max="12041" width="15.140625" style="188" customWidth="1"/>
    <col min="12042" max="12288" width="11.42578125" style="188"/>
    <col min="12289" max="12289" width="15.85546875" style="188" bestFit="1" customWidth="1"/>
    <col min="12290" max="12290" width="8.7109375" style="188" customWidth="1"/>
    <col min="12291" max="12291" width="11.28515625" style="188" customWidth="1"/>
    <col min="12292" max="12296" width="9.7109375" style="188" bestFit="1" customWidth="1"/>
    <col min="12297" max="12297" width="15.140625" style="188" customWidth="1"/>
    <col min="12298" max="12544" width="11.42578125" style="188"/>
    <col min="12545" max="12545" width="15.85546875" style="188" bestFit="1" customWidth="1"/>
    <col min="12546" max="12546" width="8.7109375" style="188" customWidth="1"/>
    <col min="12547" max="12547" width="11.28515625" style="188" customWidth="1"/>
    <col min="12548" max="12552" width="9.7109375" style="188" bestFit="1" customWidth="1"/>
    <col min="12553" max="12553" width="15.140625" style="188" customWidth="1"/>
    <col min="12554" max="12800" width="11.42578125" style="188"/>
    <col min="12801" max="12801" width="15.85546875" style="188" bestFit="1" customWidth="1"/>
    <col min="12802" max="12802" width="8.7109375" style="188" customWidth="1"/>
    <col min="12803" max="12803" width="11.28515625" style="188" customWidth="1"/>
    <col min="12804" max="12808" width="9.7109375" style="188" bestFit="1" customWidth="1"/>
    <col min="12809" max="12809" width="15.140625" style="188" customWidth="1"/>
    <col min="12810" max="13056" width="11.42578125" style="188"/>
    <col min="13057" max="13057" width="15.85546875" style="188" bestFit="1" customWidth="1"/>
    <col min="13058" max="13058" width="8.7109375" style="188" customWidth="1"/>
    <col min="13059" max="13059" width="11.28515625" style="188" customWidth="1"/>
    <col min="13060" max="13064" width="9.7109375" style="188" bestFit="1" customWidth="1"/>
    <col min="13065" max="13065" width="15.140625" style="188" customWidth="1"/>
    <col min="13066" max="13312" width="11.42578125" style="188"/>
    <col min="13313" max="13313" width="15.85546875" style="188" bestFit="1" customWidth="1"/>
    <col min="13314" max="13314" width="8.7109375" style="188" customWidth="1"/>
    <col min="13315" max="13315" width="11.28515625" style="188" customWidth="1"/>
    <col min="13316" max="13320" width="9.7109375" style="188" bestFit="1" customWidth="1"/>
    <col min="13321" max="13321" width="15.140625" style="188" customWidth="1"/>
    <col min="13322" max="13568" width="11.42578125" style="188"/>
    <col min="13569" max="13569" width="15.85546875" style="188" bestFit="1" customWidth="1"/>
    <col min="13570" max="13570" width="8.7109375" style="188" customWidth="1"/>
    <col min="13571" max="13571" width="11.28515625" style="188" customWidth="1"/>
    <col min="13572" max="13576" width="9.7109375" style="188" bestFit="1" customWidth="1"/>
    <col min="13577" max="13577" width="15.140625" style="188" customWidth="1"/>
    <col min="13578" max="13824" width="11.42578125" style="188"/>
    <col min="13825" max="13825" width="15.85546875" style="188" bestFit="1" customWidth="1"/>
    <col min="13826" max="13826" width="8.7109375" style="188" customWidth="1"/>
    <col min="13827" max="13827" width="11.28515625" style="188" customWidth="1"/>
    <col min="13828" max="13832" width="9.7109375" style="188" bestFit="1" customWidth="1"/>
    <col min="13833" max="13833" width="15.140625" style="188" customWidth="1"/>
    <col min="13834" max="14080" width="11.42578125" style="188"/>
    <col min="14081" max="14081" width="15.85546875" style="188" bestFit="1" customWidth="1"/>
    <col min="14082" max="14082" width="8.7109375" style="188" customWidth="1"/>
    <col min="14083" max="14083" width="11.28515625" style="188" customWidth="1"/>
    <col min="14084" max="14088" width="9.7109375" style="188" bestFit="1" customWidth="1"/>
    <col min="14089" max="14089" width="15.140625" style="188" customWidth="1"/>
    <col min="14090" max="14336" width="11.42578125" style="188"/>
    <col min="14337" max="14337" width="15.85546875" style="188" bestFit="1" customWidth="1"/>
    <col min="14338" max="14338" width="8.7109375" style="188" customWidth="1"/>
    <col min="14339" max="14339" width="11.28515625" style="188" customWidth="1"/>
    <col min="14340" max="14344" width="9.7109375" style="188" bestFit="1" customWidth="1"/>
    <col min="14345" max="14345" width="15.140625" style="188" customWidth="1"/>
    <col min="14346" max="14592" width="11.42578125" style="188"/>
    <col min="14593" max="14593" width="15.85546875" style="188" bestFit="1" customWidth="1"/>
    <col min="14594" max="14594" width="8.7109375" style="188" customWidth="1"/>
    <col min="14595" max="14595" width="11.28515625" style="188" customWidth="1"/>
    <col min="14596" max="14600" width="9.7109375" style="188" bestFit="1" customWidth="1"/>
    <col min="14601" max="14601" width="15.140625" style="188" customWidth="1"/>
    <col min="14602" max="14848" width="11.42578125" style="188"/>
    <col min="14849" max="14849" width="15.85546875" style="188" bestFit="1" customWidth="1"/>
    <col min="14850" max="14850" width="8.7109375" style="188" customWidth="1"/>
    <col min="14851" max="14851" width="11.28515625" style="188" customWidth="1"/>
    <col min="14852" max="14856" width="9.7109375" style="188" bestFit="1" customWidth="1"/>
    <col min="14857" max="14857" width="15.140625" style="188" customWidth="1"/>
    <col min="14858" max="15104" width="11.42578125" style="188"/>
    <col min="15105" max="15105" width="15.85546875" style="188" bestFit="1" customWidth="1"/>
    <col min="15106" max="15106" width="8.7109375" style="188" customWidth="1"/>
    <col min="15107" max="15107" width="11.28515625" style="188" customWidth="1"/>
    <col min="15108" max="15112" width="9.7109375" style="188" bestFit="1" customWidth="1"/>
    <col min="15113" max="15113" width="15.140625" style="188" customWidth="1"/>
    <col min="15114" max="15360" width="11.42578125" style="188"/>
    <col min="15361" max="15361" width="15.85546875" style="188" bestFit="1" customWidth="1"/>
    <col min="15362" max="15362" width="8.7109375" style="188" customWidth="1"/>
    <col min="15363" max="15363" width="11.28515625" style="188" customWidth="1"/>
    <col min="15364" max="15368" width="9.7109375" style="188" bestFit="1" customWidth="1"/>
    <col min="15369" max="15369" width="15.140625" style="188" customWidth="1"/>
    <col min="15370" max="15616" width="11.42578125" style="188"/>
    <col min="15617" max="15617" width="15.85546875" style="188" bestFit="1" customWidth="1"/>
    <col min="15618" max="15618" width="8.7109375" style="188" customWidth="1"/>
    <col min="15619" max="15619" width="11.28515625" style="188" customWidth="1"/>
    <col min="15620" max="15624" width="9.7109375" style="188" bestFit="1" customWidth="1"/>
    <col min="15625" max="15625" width="15.140625" style="188" customWidth="1"/>
    <col min="15626" max="15872" width="11.42578125" style="188"/>
    <col min="15873" max="15873" width="15.85546875" style="188" bestFit="1" customWidth="1"/>
    <col min="15874" max="15874" width="8.7109375" style="188" customWidth="1"/>
    <col min="15875" max="15875" width="11.28515625" style="188" customWidth="1"/>
    <col min="15876" max="15880" width="9.7109375" style="188" bestFit="1" customWidth="1"/>
    <col min="15881" max="15881" width="15.140625" style="188" customWidth="1"/>
    <col min="15882" max="16128" width="11.42578125" style="188"/>
    <col min="16129" max="16129" width="15.85546875" style="188" bestFit="1" customWidth="1"/>
    <col min="16130" max="16130" width="8.7109375" style="188" customWidth="1"/>
    <col min="16131" max="16131" width="11.28515625" style="188" customWidth="1"/>
    <col min="16132" max="16136" width="9.7109375" style="188" bestFit="1" customWidth="1"/>
    <col min="16137" max="16137" width="15.140625" style="188" customWidth="1"/>
    <col min="16138" max="16384" width="11.42578125" style="188"/>
  </cols>
  <sheetData>
    <row r="7" spans="2:9" ht="30" customHeight="1">
      <c r="B7" s="566" t="s">
        <v>203</v>
      </c>
      <c r="C7" s="567"/>
      <c r="D7" s="567"/>
      <c r="E7" s="567"/>
      <c r="F7" s="567"/>
      <c r="G7" s="567"/>
      <c r="H7" s="567"/>
      <c r="I7" s="568"/>
    </row>
    <row r="8" spans="2:9" ht="12.75">
      <c r="B8" s="569" t="str">
        <f>actualizaciones!A2</f>
        <v xml:space="preserve">acumulado agosto 2010 </v>
      </c>
      <c r="C8" s="570"/>
      <c r="D8" s="570"/>
      <c r="E8" s="570"/>
      <c r="F8" s="570"/>
      <c r="G8" s="570"/>
      <c r="H8" s="570"/>
      <c r="I8" s="571"/>
    </row>
    <row r="9" spans="2:9" ht="13.5" customHeight="1">
      <c r="B9" s="572" t="s">
        <v>174</v>
      </c>
      <c r="C9" s="573" t="s">
        <v>122</v>
      </c>
      <c r="D9" s="573" t="s">
        <v>204</v>
      </c>
      <c r="E9" s="573"/>
      <c r="F9" s="573"/>
      <c r="G9" s="573"/>
      <c r="H9" s="573"/>
      <c r="I9" s="575" t="s">
        <v>205</v>
      </c>
    </row>
    <row r="10" spans="2:9" ht="22.5" customHeight="1">
      <c r="B10" s="572"/>
      <c r="C10" s="574"/>
      <c r="D10" s="189" t="s">
        <v>206</v>
      </c>
      <c r="E10" s="189" t="s">
        <v>207</v>
      </c>
      <c r="F10" s="189" t="s">
        <v>208</v>
      </c>
      <c r="G10" s="189" t="s">
        <v>209</v>
      </c>
      <c r="H10" s="189" t="s">
        <v>210</v>
      </c>
      <c r="I10" s="576"/>
    </row>
    <row r="11" spans="2:9" ht="12.75">
      <c r="B11" s="190" t="s">
        <v>175</v>
      </c>
      <c r="C11" s="191">
        <v>275603</v>
      </c>
      <c r="D11" s="191">
        <v>200259</v>
      </c>
      <c r="E11" s="191">
        <v>25810</v>
      </c>
      <c r="F11" s="191">
        <v>129169</v>
      </c>
      <c r="G11" s="191">
        <v>43088</v>
      </c>
      <c r="H11" s="191">
        <v>2192</v>
      </c>
      <c r="I11" s="191">
        <v>75344</v>
      </c>
    </row>
    <row r="12" spans="2:9" ht="12.75">
      <c r="B12" s="192" t="s">
        <v>177</v>
      </c>
      <c r="C12" s="193">
        <v>39541</v>
      </c>
      <c r="D12" s="193">
        <v>25806</v>
      </c>
      <c r="E12" s="193">
        <v>2858</v>
      </c>
      <c r="F12" s="193">
        <v>18673</v>
      </c>
      <c r="G12" s="193">
        <v>4131</v>
      </c>
      <c r="H12" s="193">
        <v>144</v>
      </c>
      <c r="I12" s="193">
        <v>13735</v>
      </c>
    </row>
    <row r="13" spans="2:9" ht="12.75">
      <c r="B13" s="192" t="s">
        <v>178</v>
      </c>
      <c r="C13" s="193">
        <v>43488</v>
      </c>
      <c r="D13" s="193">
        <v>36939</v>
      </c>
      <c r="E13" s="193">
        <v>7071</v>
      </c>
      <c r="F13" s="193">
        <v>28233</v>
      </c>
      <c r="G13" s="193">
        <v>1547</v>
      </c>
      <c r="H13" s="193">
        <v>88</v>
      </c>
      <c r="I13" s="193">
        <v>6549</v>
      </c>
    </row>
    <row r="14" spans="2:9" ht="12.75">
      <c r="B14" s="192" t="s">
        <v>179</v>
      </c>
      <c r="C14" s="193">
        <v>149622</v>
      </c>
      <c r="D14" s="193">
        <v>124606</v>
      </c>
      <c r="E14" s="193">
        <v>16397</v>
      </c>
      <c r="F14" s="193">
        <v>81945</v>
      </c>
      <c r="G14" s="193">
        <v>26161</v>
      </c>
      <c r="H14" s="193">
        <v>103</v>
      </c>
      <c r="I14" s="193">
        <v>25016</v>
      </c>
    </row>
    <row r="15" spans="2:9" ht="12.75">
      <c r="B15" s="194" t="s">
        <v>180</v>
      </c>
      <c r="C15" s="193">
        <v>28419</v>
      </c>
      <c r="D15" s="193">
        <v>16797</v>
      </c>
      <c r="E15" s="193">
        <v>1844</v>
      </c>
      <c r="F15" s="193">
        <v>12118</v>
      </c>
      <c r="G15" s="193">
        <v>2579</v>
      </c>
      <c r="H15" s="193">
        <v>256</v>
      </c>
      <c r="I15" s="193">
        <v>11622</v>
      </c>
    </row>
    <row r="16" spans="2:9" ht="12.75">
      <c r="B16" s="194" t="s">
        <v>181</v>
      </c>
      <c r="C16" s="193">
        <v>370653</v>
      </c>
      <c r="D16" s="193">
        <v>206994</v>
      </c>
      <c r="E16" s="193">
        <v>34889</v>
      </c>
      <c r="F16" s="193">
        <v>149437</v>
      </c>
      <c r="G16" s="193">
        <v>18497</v>
      </c>
      <c r="H16" s="193">
        <v>4171</v>
      </c>
      <c r="I16" s="193">
        <v>163659</v>
      </c>
    </row>
    <row r="17" spans="2:11" ht="12.75">
      <c r="B17" s="194" t="s">
        <v>182</v>
      </c>
      <c r="C17" s="193">
        <v>17549</v>
      </c>
      <c r="D17" s="193">
        <v>7291</v>
      </c>
      <c r="E17" s="193">
        <v>2177</v>
      </c>
      <c r="F17" s="193">
        <v>4541</v>
      </c>
      <c r="G17" s="193">
        <v>544</v>
      </c>
      <c r="H17" s="193">
        <v>29</v>
      </c>
      <c r="I17" s="193">
        <v>10258</v>
      </c>
    </row>
    <row r="18" spans="2:11" ht="12.75">
      <c r="B18" s="194" t="s">
        <v>183</v>
      </c>
      <c r="C18" s="193">
        <v>29504</v>
      </c>
      <c r="D18" s="193">
        <v>20245</v>
      </c>
      <c r="E18" s="193">
        <v>1550</v>
      </c>
      <c r="F18" s="193">
        <v>17064</v>
      </c>
      <c r="G18" s="193">
        <v>1529</v>
      </c>
      <c r="H18" s="193">
        <v>102</v>
      </c>
      <c r="I18" s="193">
        <v>9259</v>
      </c>
    </row>
    <row r="19" spans="2:11" ht="12.75">
      <c r="B19" s="192" t="s">
        <v>184</v>
      </c>
      <c r="C19" s="193">
        <f>C20+C21+C22+C23</f>
        <v>66220</v>
      </c>
      <c r="D19" s="193">
        <f t="shared" ref="D19:I19" si="0">D20+D21+D22+D23</f>
        <v>38112</v>
      </c>
      <c r="E19" s="193">
        <f t="shared" si="0"/>
        <v>2159</v>
      </c>
      <c r="F19" s="193">
        <f t="shared" si="0"/>
        <v>25768</v>
      </c>
      <c r="G19" s="193">
        <f t="shared" si="0"/>
        <v>6731</v>
      </c>
      <c r="H19" s="193">
        <f t="shared" si="0"/>
        <v>3454</v>
      </c>
      <c r="I19" s="193">
        <f t="shared" si="0"/>
        <v>28108</v>
      </c>
    </row>
    <row r="20" spans="2:11" ht="12.75">
      <c r="B20" s="195" t="s">
        <v>185</v>
      </c>
      <c r="C20" s="193">
        <v>22726</v>
      </c>
      <c r="D20" s="193">
        <v>11563</v>
      </c>
      <c r="E20" s="193">
        <v>674</v>
      </c>
      <c r="F20" s="193">
        <v>8953</v>
      </c>
      <c r="G20" s="193">
        <v>1580</v>
      </c>
      <c r="H20" s="193">
        <v>356</v>
      </c>
      <c r="I20" s="193">
        <v>11163</v>
      </c>
    </row>
    <row r="21" spans="2:11" ht="12.75">
      <c r="B21" s="195" t="s">
        <v>186</v>
      </c>
      <c r="C21" s="193">
        <v>12634</v>
      </c>
      <c r="D21" s="193">
        <v>7875</v>
      </c>
      <c r="E21" s="193">
        <v>548</v>
      </c>
      <c r="F21" s="193">
        <v>4769</v>
      </c>
      <c r="G21" s="193">
        <v>1580</v>
      </c>
      <c r="H21" s="193">
        <v>978</v>
      </c>
      <c r="I21" s="193">
        <v>4759</v>
      </c>
    </row>
    <row r="22" spans="2:11" ht="12.75">
      <c r="B22" s="195" t="s">
        <v>187</v>
      </c>
      <c r="C22" s="193">
        <v>18335</v>
      </c>
      <c r="D22" s="193">
        <v>12025</v>
      </c>
      <c r="E22" s="193">
        <v>287</v>
      </c>
      <c r="F22" s="193">
        <v>7211</v>
      </c>
      <c r="G22" s="193">
        <v>2456</v>
      </c>
      <c r="H22" s="193">
        <v>2071</v>
      </c>
      <c r="I22" s="193">
        <v>6310</v>
      </c>
    </row>
    <row r="23" spans="2:11" ht="12.75">
      <c r="B23" s="195" t="s">
        <v>188</v>
      </c>
      <c r="C23" s="193">
        <v>12525</v>
      </c>
      <c r="D23" s="193">
        <v>6649</v>
      </c>
      <c r="E23" s="193">
        <v>650</v>
      </c>
      <c r="F23" s="193">
        <v>4835</v>
      </c>
      <c r="G23" s="193">
        <v>1115</v>
      </c>
      <c r="H23" s="193">
        <v>49</v>
      </c>
      <c r="I23" s="193">
        <v>5876</v>
      </c>
    </row>
    <row r="24" spans="2:11" ht="12.75">
      <c r="B24" s="192" t="s">
        <v>189</v>
      </c>
      <c r="C24" s="193">
        <v>8144</v>
      </c>
      <c r="D24" s="193">
        <v>6324</v>
      </c>
      <c r="E24" s="193">
        <v>1716</v>
      </c>
      <c r="F24" s="193">
        <v>3821</v>
      </c>
      <c r="G24" s="193">
        <v>775</v>
      </c>
      <c r="H24" s="193">
        <v>12</v>
      </c>
      <c r="I24" s="193">
        <v>1820</v>
      </c>
    </row>
    <row r="25" spans="2:11" ht="12.75">
      <c r="B25" s="192" t="s">
        <v>190</v>
      </c>
      <c r="C25" s="193">
        <v>8897</v>
      </c>
      <c r="D25" s="193">
        <v>6297</v>
      </c>
      <c r="E25" s="193">
        <v>1152</v>
      </c>
      <c r="F25" s="193">
        <v>4579</v>
      </c>
      <c r="G25" s="193">
        <v>555</v>
      </c>
      <c r="H25" s="193">
        <v>11</v>
      </c>
      <c r="I25" s="193">
        <v>2600</v>
      </c>
    </row>
    <row r="26" spans="2:11" ht="12.75">
      <c r="B26" s="192" t="s">
        <v>191</v>
      </c>
      <c r="C26" s="193">
        <v>33059</v>
      </c>
      <c r="D26" s="193">
        <v>14188</v>
      </c>
      <c r="E26" s="193">
        <v>4349</v>
      </c>
      <c r="F26" s="193">
        <v>7173</v>
      </c>
      <c r="G26" s="193">
        <v>2017</v>
      </c>
      <c r="H26" s="193">
        <v>649</v>
      </c>
      <c r="I26" s="193">
        <v>18871</v>
      </c>
    </row>
    <row r="27" spans="2:11" ht="12.75">
      <c r="B27" s="196" t="s">
        <v>192</v>
      </c>
      <c r="C27" s="193">
        <v>30648</v>
      </c>
      <c r="D27" s="193">
        <v>15854</v>
      </c>
      <c r="E27" s="193">
        <v>1630</v>
      </c>
      <c r="F27" s="193">
        <v>11595</v>
      </c>
      <c r="G27" s="193">
        <v>2575</v>
      </c>
      <c r="H27" s="193">
        <v>54</v>
      </c>
      <c r="I27" s="193">
        <v>14794</v>
      </c>
    </row>
    <row r="28" spans="2:11" ht="12.75">
      <c r="B28" s="196" t="s">
        <v>193</v>
      </c>
      <c r="C28" s="193">
        <v>30804</v>
      </c>
      <c r="D28" s="193">
        <v>23632</v>
      </c>
      <c r="E28" s="193">
        <v>2099</v>
      </c>
      <c r="F28" s="193">
        <v>16313</v>
      </c>
      <c r="G28" s="193">
        <v>5218</v>
      </c>
      <c r="H28" s="193">
        <v>2</v>
      </c>
      <c r="I28" s="193">
        <v>7172</v>
      </c>
    </row>
    <row r="29" spans="2:11" ht="12.75">
      <c r="B29" s="169" t="s">
        <v>194</v>
      </c>
      <c r="C29" s="193">
        <v>2124</v>
      </c>
      <c r="D29" s="193">
        <v>1321</v>
      </c>
      <c r="E29" s="193">
        <v>654</v>
      </c>
      <c r="F29" s="193">
        <v>599</v>
      </c>
      <c r="G29" s="193">
        <v>64</v>
      </c>
      <c r="H29" s="193">
        <v>4</v>
      </c>
      <c r="I29" s="193">
        <v>803</v>
      </c>
    </row>
    <row r="30" spans="2:11" ht="12.75">
      <c r="B30" s="196" t="s">
        <v>195</v>
      </c>
      <c r="C30" s="193">
        <v>2023</v>
      </c>
      <c r="D30" s="193">
        <v>1416</v>
      </c>
      <c r="E30" s="193">
        <v>327</v>
      </c>
      <c r="F30" s="193">
        <v>890</v>
      </c>
      <c r="G30" s="193">
        <v>185</v>
      </c>
      <c r="H30" s="193">
        <v>14</v>
      </c>
      <c r="I30" s="193">
        <v>607</v>
      </c>
      <c r="J30" s="197"/>
      <c r="K30" s="197"/>
    </row>
    <row r="31" spans="2:11" ht="12.75">
      <c r="B31" s="196" t="s">
        <v>196</v>
      </c>
      <c r="C31" s="193">
        <v>7629</v>
      </c>
      <c r="D31" s="193">
        <v>6623</v>
      </c>
      <c r="E31" s="193">
        <v>1913</v>
      </c>
      <c r="F31" s="193">
        <v>3881</v>
      </c>
      <c r="G31" s="193">
        <v>605</v>
      </c>
      <c r="H31" s="193">
        <v>224</v>
      </c>
      <c r="I31" s="193">
        <v>1006</v>
      </c>
    </row>
    <row r="32" spans="2:11" ht="12.75">
      <c r="B32" s="198" t="s">
        <v>197</v>
      </c>
      <c r="C32" s="199">
        <f>C33-C11</f>
        <v>868324</v>
      </c>
      <c r="D32" s="199">
        <f t="shared" ref="D32:I32" si="1">D33-D11</f>
        <v>552445</v>
      </c>
      <c r="E32" s="199">
        <f t="shared" si="1"/>
        <v>82785</v>
      </c>
      <c r="F32" s="199">
        <f t="shared" si="1"/>
        <v>386630</v>
      </c>
      <c r="G32" s="199">
        <f t="shared" si="1"/>
        <v>73713</v>
      </c>
      <c r="H32" s="199">
        <f t="shared" si="1"/>
        <v>9317</v>
      </c>
      <c r="I32" s="199">
        <f t="shared" si="1"/>
        <v>315879</v>
      </c>
    </row>
    <row r="33" spans="2:9" ht="12.75">
      <c r="B33" s="200" t="s">
        <v>136</v>
      </c>
      <c r="C33" s="201">
        <v>1143927</v>
      </c>
      <c r="D33" s="201">
        <v>752704</v>
      </c>
      <c r="E33" s="201">
        <v>108595</v>
      </c>
      <c r="F33" s="201">
        <v>515799</v>
      </c>
      <c r="G33" s="201">
        <v>116801</v>
      </c>
      <c r="H33" s="201">
        <v>11509</v>
      </c>
      <c r="I33" s="201">
        <v>391223</v>
      </c>
    </row>
    <row r="34" spans="2:9">
      <c r="B34" s="563" t="s">
        <v>119</v>
      </c>
      <c r="C34" s="564"/>
      <c r="D34" s="564"/>
      <c r="E34" s="564"/>
      <c r="F34" s="564"/>
      <c r="G34" s="564"/>
      <c r="H34" s="564"/>
      <c r="I34" s="565"/>
    </row>
  </sheetData>
  <mergeCells count="7">
    <mergeCell ref="B34:I34"/>
    <mergeCell ref="B7:I7"/>
    <mergeCell ref="B8:I8"/>
    <mergeCell ref="B9:B10"/>
    <mergeCell ref="C9:C10"/>
    <mergeCell ref="D9:H9"/>
    <mergeCell ref="I9:I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3:I31"/>
  <sheetViews>
    <sheetView showGridLines="0" showRowColHeaders="0" topLeftCell="A2" zoomScaleNormal="100" workbookViewId="0">
      <selection activeCell="A3" sqref="A3"/>
    </sheetView>
  </sheetViews>
  <sheetFormatPr baseColWidth="10" defaultRowHeight="15"/>
  <cols>
    <col min="1" max="1" width="15.85546875" customWidth="1"/>
    <col min="2" max="2" width="18.5703125" customWidth="1"/>
    <col min="6" max="8" width="11.5703125" bestFit="1" customWidth="1"/>
    <col min="9" max="9" width="11.7109375" bestFit="1" customWidth="1"/>
  </cols>
  <sheetData>
    <row r="3" spans="2:9" ht="33.75" customHeight="1"/>
    <row r="4" spans="2:9" ht="32.25" customHeight="1">
      <c r="B4" s="566" t="s">
        <v>211</v>
      </c>
      <c r="C4" s="567"/>
      <c r="D4" s="567"/>
      <c r="E4" s="567"/>
      <c r="F4" s="567"/>
      <c r="G4" s="567"/>
      <c r="H4" s="567"/>
      <c r="I4" s="568"/>
    </row>
    <row r="5" spans="2:9">
      <c r="B5" s="569" t="str">
        <f>actualizaciones!A2</f>
        <v xml:space="preserve">acumulado agosto 2010 </v>
      </c>
      <c r="C5" s="570"/>
      <c r="D5" s="570"/>
      <c r="E5" s="570"/>
      <c r="F5" s="570"/>
      <c r="G5" s="570"/>
      <c r="H5" s="570"/>
      <c r="I5" s="571"/>
    </row>
    <row r="6" spans="2:9">
      <c r="B6" s="572" t="s">
        <v>174</v>
      </c>
      <c r="C6" s="573" t="s">
        <v>122</v>
      </c>
      <c r="D6" s="573" t="s">
        <v>204</v>
      </c>
      <c r="E6" s="573"/>
      <c r="F6" s="573"/>
      <c r="G6" s="573"/>
      <c r="H6" s="573"/>
      <c r="I6" s="575" t="s">
        <v>205</v>
      </c>
    </row>
    <row r="7" spans="2:9" ht="24">
      <c r="B7" s="572"/>
      <c r="C7" s="574"/>
      <c r="D7" s="189" t="s">
        <v>206</v>
      </c>
      <c r="E7" s="189" t="s">
        <v>207</v>
      </c>
      <c r="F7" s="189" t="s">
        <v>208</v>
      </c>
      <c r="G7" s="189" t="s">
        <v>209</v>
      </c>
      <c r="H7" s="189" t="s">
        <v>210</v>
      </c>
      <c r="I7" s="576"/>
    </row>
    <row r="8" spans="2:9">
      <c r="B8" s="190" t="s">
        <v>175</v>
      </c>
      <c r="C8" s="202">
        <v>5.3826388198496611E-2</v>
      </c>
      <c r="D8" s="202">
        <v>6.1621650276989959E-2</v>
      </c>
      <c r="E8" s="202">
        <v>0.11876896402254</v>
      </c>
      <c r="F8" s="202">
        <v>5.2301851746246353E-2</v>
      </c>
      <c r="G8" s="202">
        <v>3.9793431308670524E-2</v>
      </c>
      <c r="H8" s="202">
        <v>0.59186637618010174</v>
      </c>
      <c r="I8" s="202">
        <v>3.3652988709168552E-2</v>
      </c>
    </row>
    <row r="9" spans="2:9">
      <c r="B9" s="192" t="s">
        <v>177</v>
      </c>
      <c r="C9" s="203">
        <v>-4.9974772350496188E-2</v>
      </c>
      <c r="D9" s="203">
        <v>-3.0687751192577828E-2</v>
      </c>
      <c r="E9" s="203">
        <v>-0.12331288343558278</v>
      </c>
      <c r="F9" s="203">
        <v>5.0875119590297668E-2</v>
      </c>
      <c r="G9" s="203">
        <v>-0.23372287145242066</v>
      </c>
      <c r="H9" s="203">
        <v>-0.29064039408866993</v>
      </c>
      <c r="I9" s="203">
        <v>-8.4211228163755147E-2</v>
      </c>
    </row>
    <row r="10" spans="2:9">
      <c r="B10" s="192" t="s">
        <v>178</v>
      </c>
      <c r="C10" s="203">
        <v>7.6702153998514433E-2</v>
      </c>
      <c r="D10" s="203">
        <v>5.8242136022460311E-2</v>
      </c>
      <c r="E10" s="203">
        <v>0.20954498802600074</v>
      </c>
      <c r="F10" s="203">
        <v>3.0664768371481799E-2</v>
      </c>
      <c r="G10" s="203">
        <v>-3.312499999999996E-2</v>
      </c>
      <c r="H10" s="203">
        <v>0.31343283582089554</v>
      </c>
      <c r="I10" s="203">
        <v>0.19420131291028442</v>
      </c>
    </row>
    <row r="11" spans="2:9">
      <c r="B11" s="192" t="s">
        <v>179</v>
      </c>
      <c r="C11" s="203">
        <v>5.349800033797103E-2</v>
      </c>
      <c r="D11" s="203">
        <v>2.0215004462202257E-2</v>
      </c>
      <c r="E11" s="203">
        <v>2.2830765392052976E-2</v>
      </c>
      <c r="F11" s="203">
        <v>7.7004968062455603E-2</v>
      </c>
      <c r="G11" s="203">
        <v>-0.12390743779511737</v>
      </c>
      <c r="H11" s="203">
        <v>-0.35220125786163525</v>
      </c>
      <c r="I11" s="203">
        <v>0.2579071755418112</v>
      </c>
    </row>
    <row r="12" spans="2:9">
      <c r="B12" s="194" t="s">
        <v>180</v>
      </c>
      <c r="C12" s="203">
        <v>-3.687260650015256E-2</v>
      </c>
      <c r="D12" s="203">
        <v>3.5062854325856652E-2</v>
      </c>
      <c r="E12" s="203">
        <v>-0.1193887297039159</v>
      </c>
      <c r="F12" s="203">
        <v>8.2834420516486373E-2</v>
      </c>
      <c r="G12" s="203">
        <v>-6.7943621250451725E-2</v>
      </c>
      <c r="H12" s="203">
        <v>0.45454545454545459</v>
      </c>
      <c r="I12" s="203">
        <v>-0.12478349273288647</v>
      </c>
    </row>
    <row r="13" spans="2:9">
      <c r="B13" s="194" t="s">
        <v>181</v>
      </c>
      <c r="C13" s="203">
        <v>3.4101498200485469E-2</v>
      </c>
      <c r="D13" s="203">
        <v>0.12811876655439658</v>
      </c>
      <c r="E13" s="203">
        <v>0.34982783301737141</v>
      </c>
      <c r="F13" s="203">
        <v>0.14514621137812656</v>
      </c>
      <c r="G13" s="203">
        <v>-0.17250480919787048</v>
      </c>
      <c r="H13" s="203">
        <v>-0.12922755741127345</v>
      </c>
      <c r="I13" s="203">
        <v>-6.4506356319736557E-2</v>
      </c>
    </row>
    <row r="14" spans="2:9">
      <c r="B14" s="194" t="s">
        <v>182</v>
      </c>
      <c r="C14" s="203">
        <v>-0.27498450733319557</v>
      </c>
      <c r="D14" s="203">
        <v>9.6061334936861087E-2</v>
      </c>
      <c r="E14" s="203">
        <v>2.302025782688677E-3</v>
      </c>
      <c r="F14" s="203">
        <v>0.16705217167823183</v>
      </c>
      <c r="G14" s="203">
        <v>-6.8493150684931559E-2</v>
      </c>
      <c r="H14" s="203">
        <v>4.8</v>
      </c>
      <c r="I14" s="203">
        <v>-0.41559847319546517</v>
      </c>
    </row>
    <row r="15" spans="2:9">
      <c r="B15" s="194" t="s">
        <v>183</v>
      </c>
      <c r="C15" s="203">
        <v>-5.7586125131259269E-4</v>
      </c>
      <c r="D15" s="203">
        <v>-4.5722366250294577E-2</v>
      </c>
      <c r="E15" s="203">
        <v>3.2644903397734737E-2</v>
      </c>
      <c r="F15" s="203">
        <v>-4.8405085879991039E-2</v>
      </c>
      <c r="G15" s="203">
        <v>-9.8998232174425493E-2</v>
      </c>
      <c r="H15" s="203">
        <v>0.19999999999999996</v>
      </c>
      <c r="I15" s="203">
        <v>0.11473633517938842</v>
      </c>
    </row>
    <row r="16" spans="2:9">
      <c r="B16" s="192" t="s">
        <v>184</v>
      </c>
      <c r="C16" s="203">
        <v>-0.12442152584953059</v>
      </c>
      <c r="D16" s="203">
        <v>-8.3824130387749718E-2</v>
      </c>
      <c r="E16" s="203">
        <v>3.8979788257940351E-2</v>
      </c>
      <c r="F16" s="203">
        <v>-2.5710828796128293E-2</v>
      </c>
      <c r="G16" s="203">
        <v>-0.28454506802721091</v>
      </c>
      <c r="H16" s="203">
        <v>-5.7571623465211497E-2</v>
      </c>
      <c r="I16" s="203">
        <v>-0.17404719226587528</v>
      </c>
    </row>
    <row r="17" spans="2:9">
      <c r="B17" s="195" t="s">
        <v>185</v>
      </c>
      <c r="C17" s="203">
        <v>-9.8782567315699676E-2</v>
      </c>
      <c r="D17" s="203">
        <v>-0.13353315848632452</v>
      </c>
      <c r="E17" s="203">
        <v>0.3087378640776699</v>
      </c>
      <c r="F17" s="203">
        <v>-0.17178538390379283</v>
      </c>
      <c r="G17" s="203">
        <v>-0.13613996719518862</v>
      </c>
      <c r="H17" s="203">
        <v>0.86387434554973819</v>
      </c>
      <c r="I17" s="203">
        <v>-5.9720350404312672E-2</v>
      </c>
    </row>
    <row r="18" spans="2:9">
      <c r="B18" s="195" t="s">
        <v>186</v>
      </c>
      <c r="C18" s="203">
        <v>-8.8455988455988455E-2</v>
      </c>
      <c r="D18" s="203">
        <v>2.8470680423142269E-2</v>
      </c>
      <c r="E18" s="203">
        <v>-9.27152317880795E-2</v>
      </c>
      <c r="F18" s="203">
        <v>5.9306974677920898E-2</v>
      </c>
      <c r="G18" s="203">
        <v>-0.37051792828685259</v>
      </c>
      <c r="H18" s="203">
        <v>22.853658536585368</v>
      </c>
      <c r="I18" s="203">
        <v>-0.23279058520070939</v>
      </c>
    </row>
    <row r="19" spans="2:9">
      <c r="B19" s="195" t="s">
        <v>187</v>
      </c>
      <c r="C19" s="203">
        <v>-0.2478565861262666</v>
      </c>
      <c r="D19" s="203">
        <v>-0.15732305536089697</v>
      </c>
      <c r="E19" s="203">
        <v>-0.36644591611479027</v>
      </c>
      <c r="F19" s="203">
        <v>3.4428346004877319E-2</v>
      </c>
      <c r="G19" s="203">
        <v>-0.28271028037383172</v>
      </c>
      <c r="H19" s="203">
        <v>-0.39479836353009934</v>
      </c>
      <c r="I19" s="203">
        <v>-0.37568022162857428</v>
      </c>
    </row>
    <row r="20" spans="2:9">
      <c r="B20" s="195" t="s">
        <v>188</v>
      </c>
      <c r="C20" s="203">
        <v>2.8662943495400883E-2</v>
      </c>
      <c r="D20" s="203">
        <v>5.0892998261419242E-2</v>
      </c>
      <c r="E20" s="203">
        <v>0.28458498023715406</v>
      </c>
      <c r="F20" s="203">
        <v>0.16086434573829522</v>
      </c>
      <c r="G20" s="203">
        <v>-0.32218844984802431</v>
      </c>
      <c r="H20" s="203">
        <v>3.4545454545454541</v>
      </c>
      <c r="I20" s="203">
        <v>4.6161737049068563E-3</v>
      </c>
    </row>
    <row r="21" spans="2:9">
      <c r="B21" s="192" t="s">
        <v>189</v>
      </c>
      <c r="C21" s="203">
        <v>-2.2446284959788732E-2</v>
      </c>
      <c r="D21" s="203">
        <v>-3.4503816793893138E-2</v>
      </c>
      <c r="E21" s="203">
        <v>0.1215686274509804</v>
      </c>
      <c r="F21" s="203">
        <v>-6.6910866910866895E-2</v>
      </c>
      <c r="G21" s="203">
        <v>-0.13407821229050276</v>
      </c>
      <c r="H21" s="203">
        <v>-0.6</v>
      </c>
      <c r="I21" s="203">
        <v>2.1897810218978186E-2</v>
      </c>
    </row>
    <row r="22" spans="2:9">
      <c r="B22" s="192" t="s">
        <v>190</v>
      </c>
      <c r="C22" s="203">
        <v>0.30665295931854897</v>
      </c>
      <c r="D22" s="203">
        <v>0.23325499412455941</v>
      </c>
      <c r="E22" s="203">
        <v>-0.13901345291479816</v>
      </c>
      <c r="F22" s="203">
        <v>0.35714285714285721</v>
      </c>
      <c r="G22" s="203">
        <v>0.43782383419689119</v>
      </c>
      <c r="H22" s="203">
        <v>0.375</v>
      </c>
      <c r="I22" s="203">
        <v>0.5267175572519085</v>
      </c>
    </row>
    <row r="23" spans="2:9">
      <c r="B23" s="192" t="s">
        <v>191</v>
      </c>
      <c r="C23" s="203">
        <v>0.2024952713516659</v>
      </c>
      <c r="D23" s="203">
        <v>3.6907111013666505E-2</v>
      </c>
      <c r="E23" s="203">
        <v>-3.1834372217275142E-2</v>
      </c>
      <c r="F23" s="203">
        <v>4.6236872812135399E-2</v>
      </c>
      <c r="G23" s="203">
        <v>-4.134980988593151E-2</v>
      </c>
      <c r="H23" s="203">
        <v>1.8095238095238093</v>
      </c>
      <c r="I23" s="203">
        <v>0.36657252516474759</v>
      </c>
    </row>
    <row r="24" spans="2:9">
      <c r="B24" s="196" t="s">
        <v>192</v>
      </c>
      <c r="C24" s="203">
        <v>-7.8975838442120416E-2</v>
      </c>
      <c r="D24" s="203">
        <v>0.10457744025639237</v>
      </c>
      <c r="E24" s="203">
        <v>-0.29284164859002171</v>
      </c>
      <c r="F24" s="203">
        <v>0.28661784287616521</v>
      </c>
      <c r="G24" s="203">
        <v>-0.10059378274537201</v>
      </c>
      <c r="H24" s="203">
        <v>-0.68786127167630062</v>
      </c>
      <c r="I24" s="203">
        <v>-0.21820007398404062</v>
      </c>
    </row>
    <row r="25" spans="2:9">
      <c r="B25" s="196" t="s">
        <v>193</v>
      </c>
      <c r="C25" s="203">
        <v>9.5019729124453445E-2</v>
      </c>
      <c r="D25" s="203">
        <v>0.14740726354631972</v>
      </c>
      <c r="E25" s="203">
        <v>0.14511729405346419</v>
      </c>
      <c r="F25" s="203">
        <v>0.19142565001460699</v>
      </c>
      <c r="G25" s="203">
        <v>3.9649332536361825E-2</v>
      </c>
      <c r="H25" s="203">
        <v>-0.96153846153846156</v>
      </c>
      <c r="I25" s="203">
        <v>-4.8175182481751788E-2</v>
      </c>
    </row>
    <row r="26" spans="2:9">
      <c r="B26" s="169" t="s">
        <v>194</v>
      </c>
      <c r="C26" s="203">
        <v>-3.7523452157598447E-3</v>
      </c>
      <c r="D26" s="203">
        <v>8.7242798353909468E-2</v>
      </c>
      <c r="E26" s="203">
        <v>0.25527831094049902</v>
      </c>
      <c r="F26" s="203">
        <v>0</v>
      </c>
      <c r="G26" s="203">
        <v>-0.30434782608695654</v>
      </c>
      <c r="H26" s="203">
        <v>0.33333333333333326</v>
      </c>
      <c r="I26" s="203">
        <v>-0.12431842966194107</v>
      </c>
    </row>
    <row r="27" spans="2:9">
      <c r="B27" s="196" t="s">
        <v>195</v>
      </c>
      <c r="C27" s="203">
        <v>-0.12424242424242427</v>
      </c>
      <c r="D27" s="203">
        <v>-0.1009523809523809</v>
      </c>
      <c r="E27" s="203">
        <v>0.54976303317535535</v>
      </c>
      <c r="F27" s="203">
        <v>-0.25895087427144048</v>
      </c>
      <c r="G27" s="203">
        <v>0.25</v>
      </c>
      <c r="H27" s="203">
        <v>-6.6666666666666652E-2</v>
      </c>
      <c r="I27" s="203">
        <v>-0.17414965986394559</v>
      </c>
    </row>
    <row r="28" spans="2:9">
      <c r="B28" s="196" t="s">
        <v>196</v>
      </c>
      <c r="C28" s="203">
        <v>0.60172160403107289</v>
      </c>
      <c r="D28" s="203">
        <v>0.72743870631194585</v>
      </c>
      <c r="E28" s="203">
        <v>-0.27784069460173655</v>
      </c>
      <c r="F28" s="203">
        <v>2.7209971236816872</v>
      </c>
      <c r="G28" s="203">
        <v>4.041666666666667</v>
      </c>
      <c r="H28" s="203">
        <v>9.1818181818181817</v>
      </c>
      <c r="I28" s="203">
        <v>8.2884822389666324E-2</v>
      </c>
    </row>
    <row r="29" spans="2:9">
      <c r="B29" s="198" t="s">
        <v>197</v>
      </c>
      <c r="C29" s="204">
        <v>1.6092266070032668E-2</v>
      </c>
      <c r="D29" s="204">
        <v>6.2888882903197274E-2</v>
      </c>
      <c r="E29" s="204">
        <v>0.12314809789982095</v>
      </c>
      <c r="F29" s="204">
        <v>0.10126524589977159</v>
      </c>
      <c r="G29" s="204">
        <v>-0.13571663071006468</v>
      </c>
      <c r="H29" s="204">
        <v>-3.7897562990499845E-2</v>
      </c>
      <c r="I29" s="204">
        <v>-5.6553788073378075E-2</v>
      </c>
    </row>
    <row r="30" spans="2:9">
      <c r="B30" s="200" t="s">
        <v>136</v>
      </c>
      <c r="C30" s="205">
        <v>2.4934190366795672E-2</v>
      </c>
      <c r="D30" s="205">
        <v>6.2551436843673036E-2</v>
      </c>
      <c r="E30" s="205">
        <v>0.12210419723490884</v>
      </c>
      <c r="F30" s="205">
        <v>8.8580853349429223E-2</v>
      </c>
      <c r="G30" s="205">
        <v>-7.8325850055631419E-2</v>
      </c>
      <c r="H30" s="205">
        <v>4.0502667028297523E-2</v>
      </c>
      <c r="I30" s="205">
        <v>-4.0426288615543093E-2</v>
      </c>
    </row>
    <row r="31" spans="2:9">
      <c r="B31" s="563" t="s">
        <v>119</v>
      </c>
      <c r="C31" s="564"/>
      <c r="D31" s="564"/>
      <c r="E31" s="564"/>
      <c r="F31" s="564"/>
      <c r="G31" s="564"/>
      <c r="H31" s="564"/>
      <c r="I31" s="565"/>
    </row>
  </sheetData>
  <mergeCells count="7">
    <mergeCell ref="B31:I31"/>
    <mergeCell ref="B4:I4"/>
    <mergeCell ref="B5:I5"/>
    <mergeCell ref="B6:B7"/>
    <mergeCell ref="C6:C7"/>
    <mergeCell ref="D6:H6"/>
    <mergeCell ref="I6:I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5:I32"/>
  <sheetViews>
    <sheetView showGridLines="0" showRowColHeaders="0" zoomScaleNormal="100" workbookViewId="0">
      <selection activeCell="A3" sqref="A3"/>
    </sheetView>
  </sheetViews>
  <sheetFormatPr baseColWidth="10" defaultRowHeight="14.25" customHeight="1"/>
  <cols>
    <col min="1" max="1" width="15.7109375" customWidth="1"/>
    <col min="2" max="2" width="16.7109375" customWidth="1"/>
    <col min="3" max="3" width="11.7109375" bestFit="1" customWidth="1"/>
    <col min="4" max="4" width="12.140625" bestFit="1" customWidth="1"/>
    <col min="5" max="5" width="11.7109375" bestFit="1" customWidth="1"/>
    <col min="6" max="6" width="12.140625" bestFit="1" customWidth="1"/>
    <col min="7" max="7" width="11.7109375" bestFit="1" customWidth="1"/>
    <col min="8" max="8" width="11.28515625" customWidth="1"/>
    <col min="9" max="9" width="12.5703125" customWidth="1"/>
  </cols>
  <sheetData>
    <row r="5" spans="2:9" ht="30" customHeight="1">
      <c r="B5" s="566" t="s">
        <v>212</v>
      </c>
      <c r="C5" s="567"/>
      <c r="D5" s="567"/>
      <c r="E5" s="567"/>
      <c r="F5" s="567"/>
      <c r="G5" s="567"/>
      <c r="H5" s="567"/>
      <c r="I5" s="568"/>
    </row>
    <row r="6" spans="2:9" ht="14.25" customHeight="1">
      <c r="B6" s="569" t="str">
        <f>actualizaciones!A2</f>
        <v xml:space="preserve">acumulado agosto 2010 </v>
      </c>
      <c r="C6" s="570"/>
      <c r="D6" s="570"/>
      <c r="E6" s="570"/>
      <c r="F6" s="570"/>
      <c r="G6" s="570"/>
      <c r="H6" s="570"/>
      <c r="I6" s="571"/>
    </row>
    <row r="7" spans="2:9" ht="14.25" customHeight="1">
      <c r="B7" s="572" t="s">
        <v>174</v>
      </c>
      <c r="C7" s="573" t="s">
        <v>122</v>
      </c>
      <c r="D7" s="573" t="s">
        <v>204</v>
      </c>
      <c r="E7" s="573"/>
      <c r="F7" s="573"/>
      <c r="G7" s="573"/>
      <c r="H7" s="573"/>
      <c r="I7" s="575" t="s">
        <v>205</v>
      </c>
    </row>
    <row r="8" spans="2:9" ht="24.75" customHeight="1">
      <c r="B8" s="572"/>
      <c r="C8" s="574"/>
      <c r="D8" s="189" t="s">
        <v>206</v>
      </c>
      <c r="E8" s="189" t="s">
        <v>207</v>
      </c>
      <c r="F8" s="189" t="s">
        <v>208</v>
      </c>
      <c r="G8" s="189" t="s">
        <v>209</v>
      </c>
      <c r="H8" s="189" t="s">
        <v>210</v>
      </c>
      <c r="I8" s="576"/>
    </row>
    <row r="9" spans="2:9" ht="14.25" customHeight="1">
      <c r="B9" s="190" t="s">
        <v>175</v>
      </c>
      <c r="C9" s="202">
        <v>1</v>
      </c>
      <c r="D9" s="202">
        <v>0.72662126319379683</v>
      </c>
      <c r="E9" s="202">
        <v>9.3649198303356634E-2</v>
      </c>
      <c r="F9" s="202">
        <v>0.46867777201264138</v>
      </c>
      <c r="G9" s="202">
        <v>0.15634082357594076</v>
      </c>
      <c r="H9" s="202">
        <v>7.9534693018581074E-3</v>
      </c>
      <c r="I9" s="202">
        <v>0.27337873680620312</v>
      </c>
    </row>
    <row r="10" spans="2:9" ht="14.25" customHeight="1">
      <c r="B10" s="192" t="s">
        <v>177</v>
      </c>
      <c r="C10" s="203">
        <v>1</v>
      </c>
      <c r="D10" s="203">
        <v>0.65263903290255687</v>
      </c>
      <c r="E10" s="203">
        <v>7.2279406185984163E-2</v>
      </c>
      <c r="F10" s="203">
        <v>0.4722439998988392</v>
      </c>
      <c r="G10" s="203">
        <v>0.10447383728282036</v>
      </c>
      <c r="H10" s="203">
        <v>3.641789534913128E-3</v>
      </c>
      <c r="I10" s="203">
        <v>0.34736096709744319</v>
      </c>
    </row>
    <row r="11" spans="2:9" ht="14.25" customHeight="1">
      <c r="B11" s="192" t="s">
        <v>178</v>
      </c>
      <c r="C11" s="203">
        <v>1</v>
      </c>
      <c r="D11" s="203">
        <v>0.84940673289183222</v>
      </c>
      <c r="E11" s="203">
        <v>0.16259657836644592</v>
      </c>
      <c r="F11" s="203">
        <v>0.64921357615894038</v>
      </c>
      <c r="G11" s="203">
        <v>3.5573031640912432E-2</v>
      </c>
      <c r="H11" s="203">
        <v>2.0235467255334807E-3</v>
      </c>
      <c r="I11" s="203">
        <v>0.15059326710816778</v>
      </c>
    </row>
    <row r="12" spans="2:9" ht="14.25" customHeight="1">
      <c r="B12" s="192" t="s">
        <v>179</v>
      </c>
      <c r="C12" s="203">
        <v>1</v>
      </c>
      <c r="D12" s="203">
        <v>0.83280533611367313</v>
      </c>
      <c r="E12" s="203">
        <v>0.10958949887048695</v>
      </c>
      <c r="F12" s="203">
        <v>0.54768015398804992</v>
      </c>
      <c r="G12" s="203">
        <v>0.17484728181684511</v>
      </c>
      <c r="H12" s="203">
        <v>6.8840143829116036E-4</v>
      </c>
      <c r="I12" s="203">
        <v>0.16719466388632687</v>
      </c>
    </row>
    <row r="13" spans="2:9" ht="14.25" customHeight="1">
      <c r="B13" s="194" t="s">
        <v>180</v>
      </c>
      <c r="C13" s="203">
        <v>1</v>
      </c>
      <c r="D13" s="203">
        <v>0.59104824237306031</v>
      </c>
      <c r="E13" s="203">
        <v>6.4886167704704595E-2</v>
      </c>
      <c r="F13" s="203">
        <v>0.42640486998135052</v>
      </c>
      <c r="G13" s="203">
        <v>9.0749146697631872E-2</v>
      </c>
      <c r="H13" s="203">
        <v>9.0080579893733071E-3</v>
      </c>
      <c r="I13" s="203">
        <v>0.40895175762693975</v>
      </c>
    </row>
    <row r="14" spans="2:9" ht="14.25" customHeight="1">
      <c r="B14" s="194" t="s">
        <v>181</v>
      </c>
      <c r="C14" s="203">
        <v>1</v>
      </c>
      <c r="D14" s="203">
        <v>0.55845764097417261</v>
      </c>
      <c r="E14" s="203">
        <v>9.4128470564112526E-2</v>
      </c>
      <c r="F14" s="203">
        <v>0.40317223926421747</v>
      </c>
      <c r="G14" s="203">
        <v>4.9903818396181875E-2</v>
      </c>
      <c r="H14" s="203">
        <v>1.1253112749660734E-2</v>
      </c>
      <c r="I14" s="203">
        <v>0.44154235902582739</v>
      </c>
    </row>
    <row r="15" spans="2:9" ht="14.25" customHeight="1">
      <c r="B15" s="194" t="s">
        <v>182</v>
      </c>
      <c r="C15" s="203">
        <v>1</v>
      </c>
      <c r="D15" s="203">
        <v>0.41546526867627787</v>
      </c>
      <c r="E15" s="203">
        <v>0.12405265257279617</v>
      </c>
      <c r="F15" s="203">
        <v>0.25876118297338879</v>
      </c>
      <c r="G15" s="203">
        <v>3.0998917317226052E-2</v>
      </c>
      <c r="H15" s="203">
        <v>1.6525158128668301E-3</v>
      </c>
      <c r="I15" s="203">
        <v>0.58453473132372213</v>
      </c>
    </row>
    <row r="16" spans="2:9" ht="14.25" customHeight="1">
      <c r="B16" s="194" t="s">
        <v>183</v>
      </c>
      <c r="C16" s="203">
        <v>1</v>
      </c>
      <c r="D16" s="203">
        <v>0.68617814533622556</v>
      </c>
      <c r="E16" s="203">
        <v>5.2535249457700647E-2</v>
      </c>
      <c r="F16" s="203">
        <v>0.57836225596529289</v>
      </c>
      <c r="G16" s="203">
        <v>5.1823481561822128E-2</v>
      </c>
      <c r="H16" s="203">
        <v>3.4571583514099785E-3</v>
      </c>
      <c r="I16" s="203">
        <v>0.31382185466377438</v>
      </c>
    </row>
    <row r="17" spans="2:9" ht="14.25" customHeight="1">
      <c r="B17" s="192" t="s">
        <v>184</v>
      </c>
      <c r="C17" s="203">
        <v>1</v>
      </c>
      <c r="D17" s="203">
        <v>0.57553609181516163</v>
      </c>
      <c r="E17" s="203">
        <v>3.2603443068559348E-2</v>
      </c>
      <c r="F17" s="203">
        <v>0.38912715191784958</v>
      </c>
      <c r="G17" s="203">
        <v>0.10164602839021444</v>
      </c>
      <c r="H17" s="203">
        <v>5.2159468438538206E-2</v>
      </c>
      <c r="I17" s="203">
        <v>0.42446390818483842</v>
      </c>
    </row>
    <row r="18" spans="2:9" ht="14.25" customHeight="1">
      <c r="B18" s="195" t="s">
        <v>185</v>
      </c>
      <c r="C18" s="203">
        <v>1</v>
      </c>
      <c r="D18" s="203">
        <v>0.50880049282759832</v>
      </c>
      <c r="E18" s="203">
        <v>2.9657660829006425E-2</v>
      </c>
      <c r="F18" s="203">
        <v>0.39395406142743994</v>
      </c>
      <c r="G18" s="203">
        <v>6.9523893338026929E-2</v>
      </c>
      <c r="H18" s="203">
        <v>1.5664877233125055E-2</v>
      </c>
      <c r="I18" s="203">
        <v>0.49119950717240163</v>
      </c>
    </row>
    <row r="19" spans="2:9" ht="14.25" customHeight="1">
      <c r="B19" s="195" t="s">
        <v>186</v>
      </c>
      <c r="C19" s="203">
        <v>1</v>
      </c>
      <c r="D19" s="203">
        <v>0.6233180307107804</v>
      </c>
      <c r="E19" s="203">
        <v>4.3375019787873989E-2</v>
      </c>
      <c r="F19" s="203">
        <v>0.3774734842488523</v>
      </c>
      <c r="G19" s="203">
        <v>0.12505936362197245</v>
      </c>
      <c r="H19" s="203">
        <v>7.741016305208169E-2</v>
      </c>
      <c r="I19" s="203">
        <v>0.37668196928921954</v>
      </c>
    </row>
    <row r="20" spans="2:9" ht="14.25" customHeight="1">
      <c r="B20" s="195" t="s">
        <v>187</v>
      </c>
      <c r="C20" s="203">
        <v>1</v>
      </c>
      <c r="D20" s="203">
        <v>0.65584946823016088</v>
      </c>
      <c r="E20" s="203">
        <v>1.5653122443414234E-2</v>
      </c>
      <c r="F20" s="203">
        <v>0.39329151895282249</v>
      </c>
      <c r="G20" s="203">
        <v>0.13395145895827651</v>
      </c>
      <c r="H20" s="203">
        <v>0.11295336787564766</v>
      </c>
      <c r="I20" s="203">
        <v>0.34415053176983912</v>
      </c>
    </row>
    <row r="21" spans="2:9" ht="14.25" customHeight="1">
      <c r="B21" s="195" t="s">
        <v>188</v>
      </c>
      <c r="C21" s="203">
        <v>1</v>
      </c>
      <c r="D21" s="203">
        <v>0.53085828343313368</v>
      </c>
      <c r="E21" s="203">
        <v>5.1896207584830337E-2</v>
      </c>
      <c r="F21" s="203">
        <v>0.38602794411177643</v>
      </c>
      <c r="G21" s="203">
        <v>8.9021956087824358E-2</v>
      </c>
      <c r="H21" s="203">
        <v>3.9121756487025946E-3</v>
      </c>
      <c r="I21" s="203">
        <v>0.46914171656686626</v>
      </c>
    </row>
    <row r="22" spans="2:9" ht="14.25" customHeight="1">
      <c r="B22" s="192" t="s">
        <v>189</v>
      </c>
      <c r="C22" s="203">
        <v>1</v>
      </c>
      <c r="D22" s="203">
        <v>0.77652259332023577</v>
      </c>
      <c r="E22" s="203">
        <v>0.21070726915520629</v>
      </c>
      <c r="F22" s="203">
        <v>0.46917976424361491</v>
      </c>
      <c r="G22" s="203">
        <v>9.5162082514734778E-2</v>
      </c>
      <c r="H22" s="203">
        <v>1.4734774066797642E-3</v>
      </c>
      <c r="I22" s="203">
        <v>0.22347740667976423</v>
      </c>
    </row>
    <row r="23" spans="2:9" ht="14.25" customHeight="1">
      <c r="B23" s="192" t="s">
        <v>190</v>
      </c>
      <c r="C23" s="203">
        <v>1</v>
      </c>
      <c r="D23" s="203">
        <v>0.70776666292008539</v>
      </c>
      <c r="E23" s="203">
        <v>0.12948184781386984</v>
      </c>
      <c r="F23" s="203">
        <v>0.51466786557266497</v>
      </c>
      <c r="G23" s="203">
        <v>6.2380577722827922E-2</v>
      </c>
      <c r="H23" s="203">
        <v>1.2363718107227155E-3</v>
      </c>
      <c r="I23" s="203">
        <v>0.29223333707991456</v>
      </c>
    </row>
    <row r="24" spans="2:9" ht="14.25" customHeight="1">
      <c r="B24" s="192" t="s">
        <v>191</v>
      </c>
      <c r="C24" s="203">
        <v>1</v>
      </c>
      <c r="D24" s="203">
        <v>0.42917208627000214</v>
      </c>
      <c r="E24" s="203">
        <v>0.13155267854442057</v>
      </c>
      <c r="F24" s="203">
        <v>0.21697571009407424</v>
      </c>
      <c r="G24" s="203">
        <v>6.1012129828488457E-2</v>
      </c>
      <c r="H24" s="203">
        <v>1.9631567803018845E-2</v>
      </c>
      <c r="I24" s="203">
        <v>0.57082791372999786</v>
      </c>
    </row>
    <row r="25" spans="2:9" ht="14.25" customHeight="1">
      <c r="B25" s="196" t="s">
        <v>192</v>
      </c>
      <c r="C25" s="203">
        <v>1</v>
      </c>
      <c r="D25" s="203">
        <v>0.5172931349517097</v>
      </c>
      <c r="E25" s="203">
        <v>5.3184547115635604E-2</v>
      </c>
      <c r="F25" s="203">
        <v>0.37832811276429129</v>
      </c>
      <c r="G25" s="203">
        <v>8.4018533020099193E-2</v>
      </c>
      <c r="H25" s="203">
        <v>1.7619420516836336E-3</v>
      </c>
      <c r="I25" s="203">
        <v>0.48270686504829025</v>
      </c>
    </row>
    <row r="26" spans="2:9" ht="14.25" customHeight="1">
      <c r="B26" s="196" t="s">
        <v>193</v>
      </c>
      <c r="C26" s="203">
        <v>1</v>
      </c>
      <c r="D26" s="203">
        <v>0.76717309440332426</v>
      </c>
      <c r="E26" s="203">
        <v>6.814050123360603E-2</v>
      </c>
      <c r="F26" s="203">
        <v>0.52957408128814443</v>
      </c>
      <c r="G26" s="203">
        <v>0.16939358524866902</v>
      </c>
      <c r="H26" s="203">
        <v>6.4926632904817552E-5</v>
      </c>
      <c r="I26" s="203">
        <v>0.23282690559667577</v>
      </c>
    </row>
    <row r="27" spans="2:9" ht="14.25" customHeight="1">
      <c r="B27" s="169" t="s">
        <v>194</v>
      </c>
      <c r="C27" s="203">
        <v>1</v>
      </c>
      <c r="D27" s="203">
        <v>0.621939736346516</v>
      </c>
      <c r="E27" s="203">
        <v>0.30790960451977401</v>
      </c>
      <c r="F27" s="203">
        <v>0.282015065913371</v>
      </c>
      <c r="G27" s="203">
        <v>3.0131826741996232E-2</v>
      </c>
      <c r="H27" s="203">
        <v>1.8832391713747645E-3</v>
      </c>
      <c r="I27" s="203">
        <v>0.378060263653484</v>
      </c>
    </row>
    <row r="28" spans="2:9" ht="14.25" customHeight="1">
      <c r="B28" s="196" t="s">
        <v>195</v>
      </c>
      <c r="C28" s="203">
        <v>1</v>
      </c>
      <c r="D28" s="203">
        <v>0.69995056846267922</v>
      </c>
      <c r="E28" s="203">
        <v>0.16164112703905092</v>
      </c>
      <c r="F28" s="203">
        <v>0.43994068215521503</v>
      </c>
      <c r="G28" s="203">
        <v>9.1448344043499746E-2</v>
      </c>
      <c r="H28" s="203">
        <v>6.920415224913495E-3</v>
      </c>
      <c r="I28" s="203">
        <v>0.30004943153732083</v>
      </c>
    </row>
    <row r="29" spans="2:9" ht="14.25" customHeight="1">
      <c r="B29" s="196" t="s">
        <v>196</v>
      </c>
      <c r="C29" s="203">
        <v>1</v>
      </c>
      <c r="D29" s="203">
        <v>0.86813474898413945</v>
      </c>
      <c r="E29" s="203">
        <v>0.25075370297548827</v>
      </c>
      <c r="F29" s="203">
        <v>0.50871673875999479</v>
      </c>
      <c r="G29" s="203">
        <v>7.9302660899200419E-2</v>
      </c>
      <c r="H29" s="203">
        <v>2.9361646349456021E-2</v>
      </c>
      <c r="I29" s="203">
        <v>0.13186525101586052</v>
      </c>
    </row>
    <row r="30" spans="2:9" ht="14.25" customHeight="1">
      <c r="B30" s="198" t="s">
        <v>197</v>
      </c>
      <c r="C30" s="204">
        <v>1</v>
      </c>
      <c r="D30" s="204">
        <v>0.63621989027137338</v>
      </c>
      <c r="E30" s="204">
        <v>9.5338836655441975E-2</v>
      </c>
      <c r="F30" s="204">
        <v>0.44526006421566144</v>
      </c>
      <c r="G30" s="204">
        <v>8.4891123589812101E-2</v>
      </c>
      <c r="H30" s="204">
        <v>1.0729865810457848E-2</v>
      </c>
      <c r="I30" s="204">
        <v>0.36378010972862662</v>
      </c>
    </row>
    <row r="31" spans="2:9" ht="14.25" customHeight="1">
      <c r="B31" s="200" t="s">
        <v>136</v>
      </c>
      <c r="C31" s="205">
        <v>1</v>
      </c>
      <c r="D31" s="205">
        <v>0.65800002972217631</v>
      </c>
      <c r="E31" s="205">
        <v>9.4931757008969983E-2</v>
      </c>
      <c r="F31" s="205">
        <v>0.4509020243424624</v>
      </c>
      <c r="G31" s="205">
        <v>0.10210529168382249</v>
      </c>
      <c r="H31" s="205">
        <v>1.0060956686921455E-2</v>
      </c>
      <c r="I31" s="205">
        <v>0.34199997027782369</v>
      </c>
    </row>
    <row r="32" spans="2:9" ht="14.25" customHeight="1">
      <c r="B32" s="563" t="s">
        <v>119</v>
      </c>
      <c r="C32" s="564"/>
      <c r="D32" s="564"/>
      <c r="E32" s="564"/>
      <c r="F32" s="564"/>
      <c r="G32" s="564"/>
      <c r="H32" s="564"/>
      <c r="I32" s="565"/>
    </row>
  </sheetData>
  <mergeCells count="7">
    <mergeCell ref="B32:I32"/>
    <mergeCell ref="B5:I5"/>
    <mergeCell ref="B6:I6"/>
    <mergeCell ref="B7:B8"/>
    <mergeCell ref="C7:C8"/>
    <mergeCell ref="D7:H7"/>
    <mergeCell ref="I7:I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C1:L66"/>
  <sheetViews>
    <sheetView showGridLines="0" showRowColHeaders="0" zoomScaleNormal="100" workbookViewId="0">
      <selection activeCell="A3" sqref="A3"/>
    </sheetView>
  </sheetViews>
  <sheetFormatPr baseColWidth="10" defaultRowHeight="15" outlineLevelRow="1"/>
  <cols>
    <col min="4" max="6" width="14.42578125" customWidth="1"/>
    <col min="9" max="9" width="13.28515625" customWidth="1"/>
    <col min="11" max="11" width="15" customWidth="1"/>
  </cols>
  <sheetData>
    <row r="1" spans="3:12" ht="17.25" customHeight="1"/>
    <row r="2" spans="3:12" ht="40.5" customHeight="1"/>
    <row r="3" spans="3:12" ht="41.25" customHeight="1">
      <c r="C3" s="506" t="s">
        <v>68</v>
      </c>
      <c r="D3" s="506"/>
      <c r="E3" s="506"/>
      <c r="F3" s="506"/>
    </row>
    <row r="4" spans="3:12" ht="30" customHeight="1">
      <c r="C4" s="38"/>
      <c r="D4" s="39" t="s">
        <v>69</v>
      </c>
      <c r="E4" s="39" t="s">
        <v>70</v>
      </c>
      <c r="F4" s="39" t="s">
        <v>71</v>
      </c>
      <c r="H4" s="40"/>
      <c r="I4" s="40"/>
      <c r="J4" s="40"/>
    </row>
    <row r="5" spans="3:12">
      <c r="C5" s="41" t="s">
        <v>76</v>
      </c>
      <c r="D5" s="42">
        <v>108581</v>
      </c>
      <c r="E5" s="42">
        <v>56663</v>
      </c>
      <c r="F5" s="42">
        <v>165244</v>
      </c>
    </row>
    <row r="6" spans="3:12">
      <c r="C6" s="41" t="s">
        <v>77</v>
      </c>
      <c r="D6" s="42">
        <v>104585</v>
      </c>
      <c r="E6" s="42">
        <v>58786</v>
      </c>
      <c r="F6" s="42">
        <v>163371</v>
      </c>
    </row>
    <row r="7" spans="3:12">
      <c r="C7" s="41" t="s">
        <v>78</v>
      </c>
      <c r="D7" s="42">
        <v>86210</v>
      </c>
      <c r="E7" s="42">
        <v>42687</v>
      </c>
      <c r="F7" s="42">
        <v>128897</v>
      </c>
      <c r="H7" s="43"/>
      <c r="I7" s="43"/>
      <c r="J7" s="43"/>
    </row>
    <row r="8" spans="3:12">
      <c r="C8" s="41" t="s">
        <v>79</v>
      </c>
      <c r="D8" s="42">
        <v>92640</v>
      </c>
      <c r="E8" s="42">
        <v>39879</v>
      </c>
      <c r="F8" s="42">
        <v>132519</v>
      </c>
    </row>
    <row r="9" spans="3:12">
      <c r="C9" s="41" t="s">
        <v>80</v>
      </c>
      <c r="D9" s="42">
        <v>102877</v>
      </c>
      <c r="E9" s="42">
        <v>53734</v>
      </c>
      <c r="F9" s="42">
        <v>156611</v>
      </c>
    </row>
    <row r="10" spans="3:12">
      <c r="C10" s="41" t="s">
        <v>81</v>
      </c>
      <c r="D10" s="42">
        <v>90580</v>
      </c>
      <c r="E10" s="42">
        <v>49749</v>
      </c>
      <c r="F10" s="42">
        <v>140329</v>
      </c>
    </row>
    <row r="11" spans="3:12">
      <c r="C11" s="41" t="s">
        <v>82</v>
      </c>
      <c r="D11" s="42">
        <v>82016</v>
      </c>
      <c r="E11" s="42">
        <v>43403</v>
      </c>
      <c r="F11" s="42">
        <v>125419</v>
      </c>
    </row>
    <row r="12" spans="3:12">
      <c r="C12" s="41" t="s">
        <v>83</v>
      </c>
      <c r="D12" s="42">
        <v>85215</v>
      </c>
      <c r="E12" s="42">
        <v>46322</v>
      </c>
      <c r="F12" s="42">
        <v>131537</v>
      </c>
    </row>
    <row r="13" spans="3:12" ht="30.75" customHeight="1">
      <c r="C13" s="44" t="str">
        <f>actualizaciones!A2</f>
        <v xml:space="preserve">acumulado agosto 2010 </v>
      </c>
      <c r="D13" s="45">
        <v>752704</v>
      </c>
      <c r="E13" s="45">
        <v>391223</v>
      </c>
      <c r="F13" s="45">
        <v>1143927</v>
      </c>
      <c r="I13" s="40"/>
      <c r="J13" s="40"/>
      <c r="K13" s="40"/>
      <c r="L13" s="40"/>
    </row>
    <row r="14" spans="3:12" hidden="1" outlineLevel="1">
      <c r="C14" s="41" t="s">
        <v>72</v>
      </c>
      <c r="D14" s="42">
        <v>85070</v>
      </c>
      <c r="E14" s="42">
        <v>47003</v>
      </c>
      <c r="F14" s="42">
        <v>132073</v>
      </c>
      <c r="H14" s="43"/>
      <c r="I14" s="43"/>
      <c r="J14" s="43"/>
    </row>
    <row r="15" spans="3:12" hidden="1" outlineLevel="1">
      <c r="C15" s="41" t="s">
        <v>73</v>
      </c>
      <c r="D15" s="42">
        <v>85501</v>
      </c>
      <c r="E15" s="42">
        <v>45406</v>
      </c>
      <c r="F15" s="42">
        <v>130907</v>
      </c>
      <c r="I15" s="43"/>
      <c r="J15" s="43"/>
      <c r="K15" s="43"/>
    </row>
    <row r="16" spans="3:12" hidden="1" outlineLevel="1">
      <c r="C16" s="41" t="s">
        <v>74</v>
      </c>
      <c r="D16" s="42">
        <v>94014</v>
      </c>
      <c r="E16" s="42">
        <v>51344</v>
      </c>
      <c r="F16" s="42">
        <v>145358</v>
      </c>
    </row>
    <row r="17" spans="3:11" hidden="1" outlineLevel="1">
      <c r="C17" s="41" t="s">
        <v>75</v>
      </c>
      <c r="D17" s="42">
        <v>79462</v>
      </c>
      <c r="E17" s="42">
        <v>45133</v>
      </c>
      <c r="F17" s="42">
        <v>124595</v>
      </c>
    </row>
    <row r="18" spans="3:11" hidden="1" outlineLevel="1">
      <c r="C18" s="41" t="s">
        <v>76</v>
      </c>
      <c r="D18" s="42">
        <v>102995</v>
      </c>
      <c r="E18" s="42">
        <v>67265</v>
      </c>
      <c r="F18" s="42">
        <v>170260</v>
      </c>
    </row>
    <row r="19" spans="3:11" hidden="1" outlineLevel="1">
      <c r="C19" s="41" t="s">
        <v>77</v>
      </c>
      <c r="D19" s="42">
        <v>97923</v>
      </c>
      <c r="E19" s="42">
        <v>54409</v>
      </c>
      <c r="F19" s="42">
        <v>152332</v>
      </c>
      <c r="I19" s="40"/>
      <c r="J19" s="40"/>
      <c r="K19" s="40"/>
    </row>
    <row r="20" spans="3:11" hidden="1" outlineLevel="1">
      <c r="C20" s="41" t="s">
        <v>78</v>
      </c>
      <c r="D20" s="42">
        <v>79842</v>
      </c>
      <c r="E20" s="42">
        <v>41545</v>
      </c>
      <c r="F20" s="42">
        <v>121387</v>
      </c>
    </row>
    <row r="21" spans="3:11" hidden="1" outlineLevel="1">
      <c r="C21" s="41" t="s">
        <v>79</v>
      </c>
      <c r="D21" s="42">
        <v>84335</v>
      </c>
      <c r="E21" s="42">
        <v>39550</v>
      </c>
      <c r="F21" s="42">
        <v>123885</v>
      </c>
    </row>
    <row r="22" spans="3:11" hidden="1" outlineLevel="1">
      <c r="C22" s="41" t="s">
        <v>80</v>
      </c>
      <c r="D22" s="42">
        <v>91144</v>
      </c>
      <c r="E22" s="42">
        <v>51883</v>
      </c>
      <c r="F22" s="42">
        <v>143027</v>
      </c>
    </row>
    <row r="23" spans="3:11" hidden="1" outlineLevel="1">
      <c r="C23" s="41" t="s">
        <v>81</v>
      </c>
      <c r="D23" s="42">
        <v>85131</v>
      </c>
      <c r="E23" s="42">
        <v>49940</v>
      </c>
      <c r="F23" s="42">
        <v>135071</v>
      </c>
    </row>
    <row r="24" spans="3:11" hidden="1" outlineLevel="1">
      <c r="C24" s="41" t="s">
        <v>82</v>
      </c>
      <c r="D24" s="42">
        <v>83781</v>
      </c>
      <c r="E24" s="42">
        <v>50011</v>
      </c>
      <c r="F24" s="42">
        <v>133792</v>
      </c>
    </row>
    <row r="25" spans="3:11" hidden="1" outlineLevel="1">
      <c r="C25" s="41" t="s">
        <v>83</v>
      </c>
      <c r="D25" s="42">
        <v>83242</v>
      </c>
      <c r="E25" s="42">
        <v>53102</v>
      </c>
      <c r="F25" s="42">
        <v>136344</v>
      </c>
    </row>
    <row r="26" spans="3:11" collapsed="1">
      <c r="C26" s="46">
        <v>2009</v>
      </c>
      <c r="D26" s="47">
        <v>1052440</v>
      </c>
      <c r="E26" s="47">
        <v>596591</v>
      </c>
      <c r="F26" s="47">
        <v>1649031</v>
      </c>
    </row>
    <row r="27" spans="3:11" hidden="1" outlineLevel="1">
      <c r="C27" s="41" t="s">
        <v>72</v>
      </c>
      <c r="D27" s="42">
        <v>87217</v>
      </c>
      <c r="E27" s="42">
        <v>54615</v>
      </c>
      <c r="F27" s="42">
        <v>141832</v>
      </c>
    </row>
    <row r="28" spans="3:11" hidden="1" outlineLevel="1">
      <c r="C28" s="41" t="s">
        <v>73</v>
      </c>
      <c r="D28" s="42">
        <v>93479</v>
      </c>
      <c r="E28" s="42">
        <v>55613</v>
      </c>
      <c r="F28" s="42">
        <v>149092</v>
      </c>
    </row>
    <row r="29" spans="3:11" hidden="1" outlineLevel="1">
      <c r="C29" s="41" t="s">
        <v>74</v>
      </c>
      <c r="D29" s="42">
        <v>101498</v>
      </c>
      <c r="E29" s="42">
        <v>58945</v>
      </c>
      <c r="F29" s="42">
        <v>160443</v>
      </c>
    </row>
    <row r="30" spans="3:11" hidden="1" outlineLevel="1">
      <c r="C30" s="41" t="s">
        <v>75</v>
      </c>
      <c r="D30" s="42">
        <v>88192</v>
      </c>
      <c r="E30" s="42">
        <v>49248</v>
      </c>
      <c r="F30" s="42">
        <v>137440</v>
      </c>
    </row>
    <row r="31" spans="3:11" ht="13.5" hidden="1" customHeight="1" outlineLevel="1">
      <c r="C31" s="41" t="s">
        <v>76</v>
      </c>
      <c r="D31" s="42">
        <v>115139</v>
      </c>
      <c r="E31" s="42">
        <v>72859</v>
      </c>
      <c r="F31" s="42">
        <v>187998</v>
      </c>
    </row>
    <row r="32" spans="3:11" ht="13.5" hidden="1" customHeight="1" outlineLevel="1">
      <c r="C32" s="41" t="s">
        <v>77</v>
      </c>
      <c r="D32" s="42">
        <v>102716</v>
      </c>
      <c r="E32" s="42">
        <v>58557</v>
      </c>
      <c r="F32" s="42">
        <v>161273</v>
      </c>
    </row>
    <row r="33" spans="3:8" hidden="1" outlineLevel="1">
      <c r="C33" s="41" t="s">
        <v>78</v>
      </c>
      <c r="D33" s="42">
        <v>98741</v>
      </c>
      <c r="E33" s="42">
        <v>47622</v>
      </c>
      <c r="F33" s="42">
        <v>146363</v>
      </c>
    </row>
    <row r="34" spans="3:8" hidden="1" outlineLevel="1">
      <c r="C34" s="41" t="s">
        <v>79</v>
      </c>
      <c r="D34" s="42">
        <v>103754</v>
      </c>
      <c r="E34" s="42">
        <v>49751</v>
      </c>
      <c r="F34" s="42">
        <v>153505</v>
      </c>
    </row>
    <row r="35" spans="3:8" hidden="1" outlineLevel="1">
      <c r="C35" s="41" t="s">
        <v>80</v>
      </c>
      <c r="D35" s="42">
        <v>102558</v>
      </c>
      <c r="E35" s="42">
        <v>51464</v>
      </c>
      <c r="F35" s="42">
        <v>154022</v>
      </c>
    </row>
    <row r="36" spans="3:8" hidden="1" outlineLevel="1">
      <c r="C36" s="41" t="s">
        <v>81</v>
      </c>
      <c r="D36" s="42">
        <v>117674</v>
      </c>
      <c r="E36" s="42">
        <v>65773</v>
      </c>
      <c r="F36" s="42">
        <v>183447</v>
      </c>
    </row>
    <row r="37" spans="3:8" hidden="1" outlineLevel="1">
      <c r="C37" s="41" t="s">
        <v>82</v>
      </c>
      <c r="D37" s="42">
        <v>104521</v>
      </c>
      <c r="E37" s="42">
        <v>63733</v>
      </c>
      <c r="F37" s="42">
        <v>168254</v>
      </c>
    </row>
    <row r="38" spans="3:8" hidden="1" outlineLevel="1">
      <c r="C38" s="41" t="s">
        <v>83</v>
      </c>
      <c r="D38" s="42">
        <v>92646</v>
      </c>
      <c r="E38" s="42">
        <v>54485</v>
      </c>
      <c r="F38" s="42">
        <v>147131</v>
      </c>
    </row>
    <row r="39" spans="3:8" collapsed="1">
      <c r="C39" s="48">
        <v>2008</v>
      </c>
      <c r="D39" s="49">
        <v>1208135</v>
      </c>
      <c r="E39" s="49">
        <v>682665</v>
      </c>
      <c r="F39" s="49">
        <v>1890800</v>
      </c>
    </row>
    <row r="40" spans="3:8" hidden="1" outlineLevel="1">
      <c r="C40" s="41" t="s">
        <v>72</v>
      </c>
      <c r="D40" s="42">
        <v>94524</v>
      </c>
      <c r="E40" s="42">
        <v>55070</v>
      </c>
      <c r="F40" s="42">
        <v>149594</v>
      </c>
    </row>
    <row r="41" spans="3:8" hidden="1" outlineLevel="1">
      <c r="C41" s="41" t="s">
        <v>73</v>
      </c>
      <c r="D41" s="42">
        <v>102963</v>
      </c>
      <c r="E41" s="42">
        <v>62813</v>
      </c>
      <c r="F41" s="42">
        <v>165776</v>
      </c>
    </row>
    <row r="42" spans="3:8" hidden="1" outlineLevel="1">
      <c r="C42" s="41" t="s">
        <v>74</v>
      </c>
      <c r="D42" s="42">
        <v>110949</v>
      </c>
      <c r="E42" s="42">
        <v>59898</v>
      </c>
      <c r="F42" s="42">
        <v>170847</v>
      </c>
    </row>
    <row r="43" spans="3:8" hidden="1" outlineLevel="1">
      <c r="C43" s="41" t="s">
        <v>75</v>
      </c>
      <c r="D43" s="42">
        <v>94691</v>
      </c>
      <c r="E43" s="42">
        <v>47682</v>
      </c>
      <c r="F43" s="42">
        <v>142373</v>
      </c>
    </row>
    <row r="44" spans="3:8" hidden="1" outlineLevel="1">
      <c r="C44" s="41" t="s">
        <v>76</v>
      </c>
      <c r="D44" s="42">
        <v>113714</v>
      </c>
      <c r="E44" s="42">
        <v>71928</v>
      </c>
      <c r="F44" s="42">
        <v>185642</v>
      </c>
    </row>
    <row r="45" spans="3:8" hidden="1" outlineLevel="1">
      <c r="C45" s="41" t="s">
        <v>77</v>
      </c>
      <c r="D45" s="42">
        <v>105230</v>
      </c>
      <c r="E45" s="42">
        <v>55089</v>
      </c>
      <c r="F45" s="42">
        <v>160319</v>
      </c>
    </row>
    <row r="46" spans="3:8" hidden="1" outlineLevel="1">
      <c r="C46" s="41" t="s">
        <v>78</v>
      </c>
      <c r="D46" s="42">
        <v>96051</v>
      </c>
      <c r="E46" s="42">
        <v>48455</v>
      </c>
      <c r="F46" s="42">
        <v>144506</v>
      </c>
    </row>
    <row r="47" spans="3:8" ht="16.5" hidden="1" outlineLevel="1" thickBot="1">
      <c r="C47" s="41" t="s">
        <v>79</v>
      </c>
      <c r="D47" s="42">
        <v>79884</v>
      </c>
      <c r="E47" s="42">
        <v>36244</v>
      </c>
      <c r="F47" s="42">
        <v>116128</v>
      </c>
      <c r="H47" s="50" t="s">
        <v>84</v>
      </c>
    </row>
    <row r="48" spans="3:8" hidden="1" outlineLevel="1">
      <c r="C48" s="41" t="s">
        <v>80</v>
      </c>
      <c r="D48" s="42">
        <v>106135</v>
      </c>
      <c r="E48" s="42">
        <v>54856</v>
      </c>
      <c r="F48" s="42">
        <v>160991</v>
      </c>
    </row>
    <row r="49" spans="3:6" hidden="1" outlineLevel="1">
      <c r="C49" s="41" t="s">
        <v>81</v>
      </c>
      <c r="D49" s="42">
        <v>106181</v>
      </c>
      <c r="E49" s="42">
        <v>68170</v>
      </c>
      <c r="F49" s="42">
        <v>174351</v>
      </c>
    </row>
    <row r="50" spans="3:6" hidden="1" outlineLevel="1">
      <c r="C50" s="41" t="s">
        <v>82</v>
      </c>
      <c r="D50" s="42">
        <v>94017</v>
      </c>
      <c r="E50" s="42">
        <v>57394</v>
      </c>
      <c r="F50" s="42">
        <v>151411</v>
      </c>
    </row>
    <row r="51" spans="3:6" hidden="1" outlineLevel="1">
      <c r="C51" s="41" t="s">
        <v>83</v>
      </c>
      <c r="D51" s="42">
        <v>91231</v>
      </c>
      <c r="E51" s="42">
        <v>55013</v>
      </c>
      <c r="F51" s="42">
        <v>146244</v>
      </c>
    </row>
    <row r="52" spans="3:6" collapsed="1">
      <c r="C52" s="48">
        <v>2007</v>
      </c>
      <c r="D52" s="49">
        <v>1195570</v>
      </c>
      <c r="E52" s="49">
        <v>672612</v>
      </c>
      <c r="F52" s="49">
        <v>1868182</v>
      </c>
    </row>
    <row r="53" spans="3:6" hidden="1" outlineLevel="1">
      <c r="C53" s="41" t="s">
        <v>72</v>
      </c>
      <c r="D53" s="42">
        <v>99328</v>
      </c>
      <c r="E53" s="42">
        <v>60521</v>
      </c>
      <c r="F53" s="42">
        <v>159849</v>
      </c>
    </row>
    <row r="54" spans="3:6" hidden="1" outlineLevel="1">
      <c r="C54" s="41" t="s">
        <v>73</v>
      </c>
      <c r="D54" s="42">
        <v>100673</v>
      </c>
      <c r="E54" s="42">
        <v>51603</v>
      </c>
      <c r="F54" s="42">
        <v>152276</v>
      </c>
    </row>
    <row r="55" spans="3:6" hidden="1" outlineLevel="1">
      <c r="C55" s="41" t="s">
        <v>74</v>
      </c>
      <c r="D55" s="42">
        <v>112995</v>
      </c>
      <c r="E55" s="42">
        <v>63866</v>
      </c>
      <c r="F55" s="42">
        <v>176861</v>
      </c>
    </row>
    <row r="56" spans="3:6" hidden="1" outlineLevel="1">
      <c r="C56" s="41" t="s">
        <v>75</v>
      </c>
      <c r="D56" s="42">
        <v>103337</v>
      </c>
      <c r="E56" s="42">
        <v>60303</v>
      </c>
      <c r="F56" s="42">
        <v>163640</v>
      </c>
    </row>
    <row r="57" spans="3:6" hidden="1" outlineLevel="1">
      <c r="C57" s="41" t="s">
        <v>76</v>
      </c>
      <c r="D57" s="42">
        <v>112972</v>
      </c>
      <c r="E57" s="42">
        <v>69263</v>
      </c>
      <c r="F57" s="42">
        <v>182235</v>
      </c>
    </row>
    <row r="58" spans="3:6" hidden="1" outlineLevel="1">
      <c r="C58" s="41" t="s">
        <v>77</v>
      </c>
      <c r="D58" s="42">
        <v>104207</v>
      </c>
      <c r="E58" s="42">
        <v>63787</v>
      </c>
      <c r="F58" s="42">
        <v>167994</v>
      </c>
    </row>
    <row r="59" spans="3:6" hidden="1" outlineLevel="1">
      <c r="C59" s="41" t="s">
        <v>78</v>
      </c>
      <c r="D59" s="42">
        <v>95463</v>
      </c>
      <c r="E59" s="42">
        <v>55579</v>
      </c>
      <c r="F59" s="42">
        <v>151042</v>
      </c>
    </row>
    <row r="60" spans="3:6" hidden="1" outlineLevel="1">
      <c r="C60" s="41" t="s">
        <v>79</v>
      </c>
      <c r="D60" s="42">
        <v>89194</v>
      </c>
      <c r="E60" s="42">
        <v>43124</v>
      </c>
      <c r="F60" s="42">
        <v>132318</v>
      </c>
    </row>
    <row r="61" spans="3:6" hidden="1" outlineLevel="1">
      <c r="C61" s="41" t="s">
        <v>80</v>
      </c>
      <c r="D61" s="42">
        <v>113197</v>
      </c>
      <c r="E61" s="42">
        <v>60845</v>
      </c>
      <c r="F61" s="42">
        <v>174042</v>
      </c>
    </row>
    <row r="62" spans="3:6" hidden="1" outlineLevel="1">
      <c r="C62" s="41" t="s">
        <v>81</v>
      </c>
      <c r="D62" s="42">
        <v>103146</v>
      </c>
      <c r="E62" s="42">
        <v>64603</v>
      </c>
      <c r="F62" s="42">
        <v>167749</v>
      </c>
    </row>
    <row r="63" spans="3:6" hidden="1" outlineLevel="1">
      <c r="C63" s="41" t="s">
        <v>82</v>
      </c>
      <c r="D63" s="42">
        <v>92305</v>
      </c>
      <c r="E63" s="42">
        <v>58440</v>
      </c>
      <c r="F63" s="42">
        <v>150745</v>
      </c>
    </row>
    <row r="64" spans="3:6" hidden="1" outlineLevel="1">
      <c r="C64" s="41" t="s">
        <v>83</v>
      </c>
      <c r="D64" s="42">
        <v>95674</v>
      </c>
      <c r="E64" s="42">
        <v>56994</v>
      </c>
      <c r="F64" s="42">
        <v>152668</v>
      </c>
    </row>
    <row r="65" spans="3:6" collapsed="1">
      <c r="C65" s="48">
        <v>2006</v>
      </c>
      <c r="D65" s="49">
        <v>1222491</v>
      </c>
      <c r="E65" s="49">
        <v>708928</v>
      </c>
      <c r="F65" s="49">
        <v>1931419</v>
      </c>
    </row>
    <row r="66" spans="3:6" ht="27" customHeight="1">
      <c r="C66" s="507" t="s">
        <v>85</v>
      </c>
      <c r="D66" s="508"/>
      <c r="E66" s="508"/>
      <c r="F66" s="509"/>
    </row>
  </sheetData>
  <mergeCells count="2">
    <mergeCell ref="C3:F3"/>
    <mergeCell ref="C66:F66"/>
  </mergeCells>
  <hyperlinks>
    <hyperlink ref="H47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7:K34"/>
  <sheetViews>
    <sheetView showGridLines="0" showRowColHeaders="0" showOutlineSymbols="0" zoomScaleNormal="100" workbookViewId="0">
      <selection activeCell="A3" sqref="A3"/>
    </sheetView>
  </sheetViews>
  <sheetFormatPr baseColWidth="10" defaultRowHeight="12"/>
  <cols>
    <col min="1" max="1" width="11.42578125" style="188"/>
    <col min="2" max="2" width="18" style="188" customWidth="1"/>
    <col min="3" max="3" width="8.7109375" style="188" customWidth="1"/>
    <col min="4" max="4" width="10.85546875" style="188" customWidth="1"/>
    <col min="5" max="8" width="9.7109375" style="188" bestFit="1" customWidth="1"/>
    <col min="9" max="9" width="16.5703125" style="188" customWidth="1"/>
    <col min="10" max="256" width="11.42578125" style="188"/>
    <col min="257" max="257" width="15.85546875" style="188" bestFit="1" customWidth="1"/>
    <col min="258" max="258" width="8.7109375" style="188" customWidth="1"/>
    <col min="259" max="259" width="10.85546875" style="188" customWidth="1"/>
    <col min="260" max="264" width="9.7109375" style="188" bestFit="1" customWidth="1"/>
    <col min="265" max="265" width="16.5703125" style="188" customWidth="1"/>
    <col min="266" max="512" width="11.42578125" style="188"/>
    <col min="513" max="513" width="15.85546875" style="188" bestFit="1" customWidth="1"/>
    <col min="514" max="514" width="8.7109375" style="188" customWidth="1"/>
    <col min="515" max="515" width="10.85546875" style="188" customWidth="1"/>
    <col min="516" max="520" width="9.7109375" style="188" bestFit="1" customWidth="1"/>
    <col min="521" max="521" width="16.5703125" style="188" customWidth="1"/>
    <col min="522" max="768" width="11.42578125" style="188"/>
    <col min="769" max="769" width="15.85546875" style="188" bestFit="1" customWidth="1"/>
    <col min="770" max="770" width="8.7109375" style="188" customWidth="1"/>
    <col min="771" max="771" width="10.85546875" style="188" customWidth="1"/>
    <col min="772" max="776" width="9.7109375" style="188" bestFit="1" customWidth="1"/>
    <col min="777" max="777" width="16.5703125" style="188" customWidth="1"/>
    <col min="778" max="1024" width="11.42578125" style="188"/>
    <col min="1025" max="1025" width="15.85546875" style="188" bestFit="1" customWidth="1"/>
    <col min="1026" max="1026" width="8.7109375" style="188" customWidth="1"/>
    <col min="1027" max="1027" width="10.85546875" style="188" customWidth="1"/>
    <col min="1028" max="1032" width="9.7109375" style="188" bestFit="1" customWidth="1"/>
    <col min="1033" max="1033" width="16.5703125" style="188" customWidth="1"/>
    <col min="1034" max="1280" width="11.42578125" style="188"/>
    <col min="1281" max="1281" width="15.85546875" style="188" bestFit="1" customWidth="1"/>
    <col min="1282" max="1282" width="8.7109375" style="188" customWidth="1"/>
    <col min="1283" max="1283" width="10.85546875" style="188" customWidth="1"/>
    <col min="1284" max="1288" width="9.7109375" style="188" bestFit="1" customWidth="1"/>
    <col min="1289" max="1289" width="16.5703125" style="188" customWidth="1"/>
    <col min="1290" max="1536" width="11.42578125" style="188"/>
    <col min="1537" max="1537" width="15.85546875" style="188" bestFit="1" customWidth="1"/>
    <col min="1538" max="1538" width="8.7109375" style="188" customWidth="1"/>
    <col min="1539" max="1539" width="10.85546875" style="188" customWidth="1"/>
    <col min="1540" max="1544" width="9.7109375" style="188" bestFit="1" customWidth="1"/>
    <col min="1545" max="1545" width="16.5703125" style="188" customWidth="1"/>
    <col min="1546" max="1792" width="11.42578125" style="188"/>
    <col min="1793" max="1793" width="15.85546875" style="188" bestFit="1" customWidth="1"/>
    <col min="1794" max="1794" width="8.7109375" style="188" customWidth="1"/>
    <col min="1795" max="1795" width="10.85546875" style="188" customWidth="1"/>
    <col min="1796" max="1800" width="9.7109375" style="188" bestFit="1" customWidth="1"/>
    <col min="1801" max="1801" width="16.5703125" style="188" customWidth="1"/>
    <col min="1802" max="2048" width="11.42578125" style="188"/>
    <col min="2049" max="2049" width="15.85546875" style="188" bestFit="1" customWidth="1"/>
    <col min="2050" max="2050" width="8.7109375" style="188" customWidth="1"/>
    <col min="2051" max="2051" width="10.85546875" style="188" customWidth="1"/>
    <col min="2052" max="2056" width="9.7109375" style="188" bestFit="1" customWidth="1"/>
    <col min="2057" max="2057" width="16.5703125" style="188" customWidth="1"/>
    <col min="2058" max="2304" width="11.42578125" style="188"/>
    <col min="2305" max="2305" width="15.85546875" style="188" bestFit="1" customWidth="1"/>
    <col min="2306" max="2306" width="8.7109375" style="188" customWidth="1"/>
    <col min="2307" max="2307" width="10.85546875" style="188" customWidth="1"/>
    <col min="2308" max="2312" width="9.7109375" style="188" bestFit="1" customWidth="1"/>
    <col min="2313" max="2313" width="16.5703125" style="188" customWidth="1"/>
    <col min="2314" max="2560" width="11.42578125" style="188"/>
    <col min="2561" max="2561" width="15.85546875" style="188" bestFit="1" customWidth="1"/>
    <col min="2562" max="2562" width="8.7109375" style="188" customWidth="1"/>
    <col min="2563" max="2563" width="10.85546875" style="188" customWidth="1"/>
    <col min="2564" max="2568" width="9.7109375" style="188" bestFit="1" customWidth="1"/>
    <col min="2569" max="2569" width="16.5703125" style="188" customWidth="1"/>
    <col min="2570" max="2816" width="11.42578125" style="188"/>
    <col min="2817" max="2817" width="15.85546875" style="188" bestFit="1" customWidth="1"/>
    <col min="2818" max="2818" width="8.7109375" style="188" customWidth="1"/>
    <col min="2819" max="2819" width="10.85546875" style="188" customWidth="1"/>
    <col min="2820" max="2824" width="9.7109375" style="188" bestFit="1" customWidth="1"/>
    <col min="2825" max="2825" width="16.5703125" style="188" customWidth="1"/>
    <col min="2826" max="3072" width="11.42578125" style="188"/>
    <col min="3073" max="3073" width="15.85546875" style="188" bestFit="1" customWidth="1"/>
    <col min="3074" max="3074" width="8.7109375" style="188" customWidth="1"/>
    <col min="3075" max="3075" width="10.85546875" style="188" customWidth="1"/>
    <col min="3076" max="3080" width="9.7109375" style="188" bestFit="1" customWidth="1"/>
    <col min="3081" max="3081" width="16.5703125" style="188" customWidth="1"/>
    <col min="3082" max="3328" width="11.42578125" style="188"/>
    <col min="3329" max="3329" width="15.85546875" style="188" bestFit="1" customWidth="1"/>
    <col min="3330" max="3330" width="8.7109375" style="188" customWidth="1"/>
    <col min="3331" max="3331" width="10.85546875" style="188" customWidth="1"/>
    <col min="3332" max="3336" width="9.7109375" style="188" bestFit="1" customWidth="1"/>
    <col min="3337" max="3337" width="16.5703125" style="188" customWidth="1"/>
    <col min="3338" max="3584" width="11.42578125" style="188"/>
    <col min="3585" max="3585" width="15.85546875" style="188" bestFit="1" customWidth="1"/>
    <col min="3586" max="3586" width="8.7109375" style="188" customWidth="1"/>
    <col min="3587" max="3587" width="10.85546875" style="188" customWidth="1"/>
    <col min="3588" max="3592" width="9.7109375" style="188" bestFit="1" customWidth="1"/>
    <col min="3593" max="3593" width="16.5703125" style="188" customWidth="1"/>
    <col min="3594" max="3840" width="11.42578125" style="188"/>
    <col min="3841" max="3841" width="15.85546875" style="188" bestFit="1" customWidth="1"/>
    <col min="3842" max="3842" width="8.7109375" style="188" customWidth="1"/>
    <col min="3843" max="3843" width="10.85546875" style="188" customWidth="1"/>
    <col min="3844" max="3848" width="9.7109375" style="188" bestFit="1" customWidth="1"/>
    <col min="3849" max="3849" width="16.5703125" style="188" customWidth="1"/>
    <col min="3850" max="4096" width="11.42578125" style="188"/>
    <col min="4097" max="4097" width="15.85546875" style="188" bestFit="1" customWidth="1"/>
    <col min="4098" max="4098" width="8.7109375" style="188" customWidth="1"/>
    <col min="4099" max="4099" width="10.85546875" style="188" customWidth="1"/>
    <col min="4100" max="4104" width="9.7109375" style="188" bestFit="1" customWidth="1"/>
    <col min="4105" max="4105" width="16.5703125" style="188" customWidth="1"/>
    <col min="4106" max="4352" width="11.42578125" style="188"/>
    <col min="4353" max="4353" width="15.85546875" style="188" bestFit="1" customWidth="1"/>
    <col min="4354" max="4354" width="8.7109375" style="188" customWidth="1"/>
    <col min="4355" max="4355" width="10.85546875" style="188" customWidth="1"/>
    <col min="4356" max="4360" width="9.7109375" style="188" bestFit="1" customWidth="1"/>
    <col min="4361" max="4361" width="16.5703125" style="188" customWidth="1"/>
    <col min="4362" max="4608" width="11.42578125" style="188"/>
    <col min="4609" max="4609" width="15.85546875" style="188" bestFit="1" customWidth="1"/>
    <col min="4610" max="4610" width="8.7109375" style="188" customWidth="1"/>
    <col min="4611" max="4611" width="10.85546875" style="188" customWidth="1"/>
    <col min="4612" max="4616" width="9.7109375" style="188" bestFit="1" customWidth="1"/>
    <col min="4617" max="4617" width="16.5703125" style="188" customWidth="1"/>
    <col min="4618" max="4864" width="11.42578125" style="188"/>
    <col min="4865" max="4865" width="15.85546875" style="188" bestFit="1" customWidth="1"/>
    <col min="4866" max="4866" width="8.7109375" style="188" customWidth="1"/>
    <col min="4867" max="4867" width="10.85546875" style="188" customWidth="1"/>
    <col min="4868" max="4872" width="9.7109375" style="188" bestFit="1" customWidth="1"/>
    <col min="4873" max="4873" width="16.5703125" style="188" customWidth="1"/>
    <col min="4874" max="5120" width="11.42578125" style="188"/>
    <col min="5121" max="5121" width="15.85546875" style="188" bestFit="1" customWidth="1"/>
    <col min="5122" max="5122" width="8.7109375" style="188" customWidth="1"/>
    <col min="5123" max="5123" width="10.85546875" style="188" customWidth="1"/>
    <col min="5124" max="5128" width="9.7109375" style="188" bestFit="1" customWidth="1"/>
    <col min="5129" max="5129" width="16.5703125" style="188" customWidth="1"/>
    <col min="5130" max="5376" width="11.42578125" style="188"/>
    <col min="5377" max="5377" width="15.85546875" style="188" bestFit="1" customWidth="1"/>
    <col min="5378" max="5378" width="8.7109375" style="188" customWidth="1"/>
    <col min="5379" max="5379" width="10.85546875" style="188" customWidth="1"/>
    <col min="5380" max="5384" width="9.7109375" style="188" bestFit="1" customWidth="1"/>
    <col min="5385" max="5385" width="16.5703125" style="188" customWidth="1"/>
    <col min="5386" max="5632" width="11.42578125" style="188"/>
    <col min="5633" max="5633" width="15.85546875" style="188" bestFit="1" customWidth="1"/>
    <col min="5634" max="5634" width="8.7109375" style="188" customWidth="1"/>
    <col min="5635" max="5635" width="10.85546875" style="188" customWidth="1"/>
    <col min="5636" max="5640" width="9.7109375" style="188" bestFit="1" customWidth="1"/>
    <col min="5641" max="5641" width="16.5703125" style="188" customWidth="1"/>
    <col min="5642" max="5888" width="11.42578125" style="188"/>
    <col min="5889" max="5889" width="15.85546875" style="188" bestFit="1" customWidth="1"/>
    <col min="5890" max="5890" width="8.7109375" style="188" customWidth="1"/>
    <col min="5891" max="5891" width="10.85546875" style="188" customWidth="1"/>
    <col min="5892" max="5896" width="9.7109375" style="188" bestFit="1" customWidth="1"/>
    <col min="5897" max="5897" width="16.5703125" style="188" customWidth="1"/>
    <col min="5898" max="6144" width="11.42578125" style="188"/>
    <col min="6145" max="6145" width="15.85546875" style="188" bestFit="1" customWidth="1"/>
    <col min="6146" max="6146" width="8.7109375" style="188" customWidth="1"/>
    <col min="6147" max="6147" width="10.85546875" style="188" customWidth="1"/>
    <col min="6148" max="6152" width="9.7109375" style="188" bestFit="1" customWidth="1"/>
    <col min="6153" max="6153" width="16.5703125" style="188" customWidth="1"/>
    <col min="6154" max="6400" width="11.42578125" style="188"/>
    <col min="6401" max="6401" width="15.85546875" style="188" bestFit="1" customWidth="1"/>
    <col min="6402" max="6402" width="8.7109375" style="188" customWidth="1"/>
    <col min="6403" max="6403" width="10.85546875" style="188" customWidth="1"/>
    <col min="6404" max="6408" width="9.7109375" style="188" bestFit="1" customWidth="1"/>
    <col min="6409" max="6409" width="16.5703125" style="188" customWidth="1"/>
    <col min="6410" max="6656" width="11.42578125" style="188"/>
    <col min="6657" max="6657" width="15.85546875" style="188" bestFit="1" customWidth="1"/>
    <col min="6658" max="6658" width="8.7109375" style="188" customWidth="1"/>
    <col min="6659" max="6659" width="10.85546875" style="188" customWidth="1"/>
    <col min="6660" max="6664" width="9.7109375" style="188" bestFit="1" customWidth="1"/>
    <col min="6665" max="6665" width="16.5703125" style="188" customWidth="1"/>
    <col min="6666" max="6912" width="11.42578125" style="188"/>
    <col min="6913" max="6913" width="15.85546875" style="188" bestFit="1" customWidth="1"/>
    <col min="6914" max="6914" width="8.7109375" style="188" customWidth="1"/>
    <col min="6915" max="6915" width="10.85546875" style="188" customWidth="1"/>
    <col min="6916" max="6920" width="9.7109375" style="188" bestFit="1" customWidth="1"/>
    <col min="6921" max="6921" width="16.5703125" style="188" customWidth="1"/>
    <col min="6922" max="7168" width="11.42578125" style="188"/>
    <col min="7169" max="7169" width="15.85546875" style="188" bestFit="1" customWidth="1"/>
    <col min="7170" max="7170" width="8.7109375" style="188" customWidth="1"/>
    <col min="7171" max="7171" width="10.85546875" style="188" customWidth="1"/>
    <col min="7172" max="7176" width="9.7109375" style="188" bestFit="1" customWidth="1"/>
    <col min="7177" max="7177" width="16.5703125" style="188" customWidth="1"/>
    <col min="7178" max="7424" width="11.42578125" style="188"/>
    <col min="7425" max="7425" width="15.85546875" style="188" bestFit="1" customWidth="1"/>
    <col min="7426" max="7426" width="8.7109375" style="188" customWidth="1"/>
    <col min="7427" max="7427" width="10.85546875" style="188" customWidth="1"/>
    <col min="7428" max="7432" width="9.7109375" style="188" bestFit="1" customWidth="1"/>
    <col min="7433" max="7433" width="16.5703125" style="188" customWidth="1"/>
    <col min="7434" max="7680" width="11.42578125" style="188"/>
    <col min="7681" max="7681" width="15.85546875" style="188" bestFit="1" customWidth="1"/>
    <col min="7682" max="7682" width="8.7109375" style="188" customWidth="1"/>
    <col min="7683" max="7683" width="10.85546875" style="188" customWidth="1"/>
    <col min="7684" max="7688" width="9.7109375" style="188" bestFit="1" customWidth="1"/>
    <col min="7689" max="7689" width="16.5703125" style="188" customWidth="1"/>
    <col min="7690" max="7936" width="11.42578125" style="188"/>
    <col min="7937" max="7937" width="15.85546875" style="188" bestFit="1" customWidth="1"/>
    <col min="7938" max="7938" width="8.7109375" style="188" customWidth="1"/>
    <col min="7939" max="7939" width="10.85546875" style="188" customWidth="1"/>
    <col min="7940" max="7944" width="9.7109375" style="188" bestFit="1" customWidth="1"/>
    <col min="7945" max="7945" width="16.5703125" style="188" customWidth="1"/>
    <col min="7946" max="8192" width="11.42578125" style="188"/>
    <col min="8193" max="8193" width="15.85546875" style="188" bestFit="1" customWidth="1"/>
    <col min="8194" max="8194" width="8.7109375" style="188" customWidth="1"/>
    <col min="8195" max="8195" width="10.85546875" style="188" customWidth="1"/>
    <col min="8196" max="8200" width="9.7109375" style="188" bestFit="1" customWidth="1"/>
    <col min="8201" max="8201" width="16.5703125" style="188" customWidth="1"/>
    <col min="8202" max="8448" width="11.42578125" style="188"/>
    <col min="8449" max="8449" width="15.85546875" style="188" bestFit="1" customWidth="1"/>
    <col min="8450" max="8450" width="8.7109375" style="188" customWidth="1"/>
    <col min="8451" max="8451" width="10.85546875" style="188" customWidth="1"/>
    <col min="8452" max="8456" width="9.7109375" style="188" bestFit="1" customWidth="1"/>
    <col min="8457" max="8457" width="16.5703125" style="188" customWidth="1"/>
    <col min="8458" max="8704" width="11.42578125" style="188"/>
    <col min="8705" max="8705" width="15.85546875" style="188" bestFit="1" customWidth="1"/>
    <col min="8706" max="8706" width="8.7109375" style="188" customWidth="1"/>
    <col min="8707" max="8707" width="10.85546875" style="188" customWidth="1"/>
    <col min="8708" max="8712" width="9.7109375" style="188" bestFit="1" customWidth="1"/>
    <col min="8713" max="8713" width="16.5703125" style="188" customWidth="1"/>
    <col min="8714" max="8960" width="11.42578125" style="188"/>
    <col min="8961" max="8961" width="15.85546875" style="188" bestFit="1" customWidth="1"/>
    <col min="8962" max="8962" width="8.7109375" style="188" customWidth="1"/>
    <col min="8963" max="8963" width="10.85546875" style="188" customWidth="1"/>
    <col min="8964" max="8968" width="9.7109375" style="188" bestFit="1" customWidth="1"/>
    <col min="8969" max="8969" width="16.5703125" style="188" customWidth="1"/>
    <col min="8970" max="9216" width="11.42578125" style="188"/>
    <col min="9217" max="9217" width="15.85546875" style="188" bestFit="1" customWidth="1"/>
    <col min="9218" max="9218" width="8.7109375" style="188" customWidth="1"/>
    <col min="9219" max="9219" width="10.85546875" style="188" customWidth="1"/>
    <col min="9220" max="9224" width="9.7109375" style="188" bestFit="1" customWidth="1"/>
    <col min="9225" max="9225" width="16.5703125" style="188" customWidth="1"/>
    <col min="9226" max="9472" width="11.42578125" style="188"/>
    <col min="9473" max="9473" width="15.85546875" style="188" bestFit="1" customWidth="1"/>
    <col min="9474" max="9474" width="8.7109375" style="188" customWidth="1"/>
    <col min="9475" max="9475" width="10.85546875" style="188" customWidth="1"/>
    <col min="9476" max="9480" width="9.7109375" style="188" bestFit="1" customWidth="1"/>
    <col min="9481" max="9481" width="16.5703125" style="188" customWidth="1"/>
    <col min="9482" max="9728" width="11.42578125" style="188"/>
    <col min="9729" max="9729" width="15.85546875" style="188" bestFit="1" customWidth="1"/>
    <col min="9730" max="9730" width="8.7109375" style="188" customWidth="1"/>
    <col min="9731" max="9731" width="10.85546875" style="188" customWidth="1"/>
    <col min="9732" max="9736" width="9.7109375" style="188" bestFit="1" customWidth="1"/>
    <col min="9737" max="9737" width="16.5703125" style="188" customWidth="1"/>
    <col min="9738" max="9984" width="11.42578125" style="188"/>
    <col min="9985" max="9985" width="15.85546875" style="188" bestFit="1" customWidth="1"/>
    <col min="9986" max="9986" width="8.7109375" style="188" customWidth="1"/>
    <col min="9987" max="9987" width="10.85546875" style="188" customWidth="1"/>
    <col min="9988" max="9992" width="9.7109375" style="188" bestFit="1" customWidth="1"/>
    <col min="9993" max="9993" width="16.5703125" style="188" customWidth="1"/>
    <col min="9994" max="10240" width="11.42578125" style="188"/>
    <col min="10241" max="10241" width="15.85546875" style="188" bestFit="1" customWidth="1"/>
    <col min="10242" max="10242" width="8.7109375" style="188" customWidth="1"/>
    <col min="10243" max="10243" width="10.85546875" style="188" customWidth="1"/>
    <col min="10244" max="10248" width="9.7109375" style="188" bestFit="1" customWidth="1"/>
    <col min="10249" max="10249" width="16.5703125" style="188" customWidth="1"/>
    <col min="10250" max="10496" width="11.42578125" style="188"/>
    <col min="10497" max="10497" width="15.85546875" style="188" bestFit="1" customWidth="1"/>
    <col min="10498" max="10498" width="8.7109375" style="188" customWidth="1"/>
    <col min="10499" max="10499" width="10.85546875" style="188" customWidth="1"/>
    <col min="10500" max="10504" width="9.7109375" style="188" bestFit="1" customWidth="1"/>
    <col min="10505" max="10505" width="16.5703125" style="188" customWidth="1"/>
    <col min="10506" max="10752" width="11.42578125" style="188"/>
    <col min="10753" max="10753" width="15.85546875" style="188" bestFit="1" customWidth="1"/>
    <col min="10754" max="10754" width="8.7109375" style="188" customWidth="1"/>
    <col min="10755" max="10755" width="10.85546875" style="188" customWidth="1"/>
    <col min="10756" max="10760" width="9.7109375" style="188" bestFit="1" customWidth="1"/>
    <col min="10761" max="10761" width="16.5703125" style="188" customWidth="1"/>
    <col min="10762" max="11008" width="11.42578125" style="188"/>
    <col min="11009" max="11009" width="15.85546875" style="188" bestFit="1" customWidth="1"/>
    <col min="11010" max="11010" width="8.7109375" style="188" customWidth="1"/>
    <col min="11011" max="11011" width="10.85546875" style="188" customWidth="1"/>
    <col min="11012" max="11016" width="9.7109375" style="188" bestFit="1" customWidth="1"/>
    <col min="11017" max="11017" width="16.5703125" style="188" customWidth="1"/>
    <col min="11018" max="11264" width="11.42578125" style="188"/>
    <col min="11265" max="11265" width="15.85546875" style="188" bestFit="1" customWidth="1"/>
    <col min="11266" max="11266" width="8.7109375" style="188" customWidth="1"/>
    <col min="11267" max="11267" width="10.85546875" style="188" customWidth="1"/>
    <col min="11268" max="11272" width="9.7109375" style="188" bestFit="1" customWidth="1"/>
    <col min="11273" max="11273" width="16.5703125" style="188" customWidth="1"/>
    <col min="11274" max="11520" width="11.42578125" style="188"/>
    <col min="11521" max="11521" width="15.85546875" style="188" bestFit="1" customWidth="1"/>
    <col min="11522" max="11522" width="8.7109375" style="188" customWidth="1"/>
    <col min="11523" max="11523" width="10.85546875" style="188" customWidth="1"/>
    <col min="11524" max="11528" width="9.7109375" style="188" bestFit="1" customWidth="1"/>
    <col min="11529" max="11529" width="16.5703125" style="188" customWidth="1"/>
    <col min="11530" max="11776" width="11.42578125" style="188"/>
    <col min="11777" max="11777" width="15.85546875" style="188" bestFit="1" customWidth="1"/>
    <col min="11778" max="11778" width="8.7109375" style="188" customWidth="1"/>
    <col min="11779" max="11779" width="10.85546875" style="188" customWidth="1"/>
    <col min="11780" max="11784" width="9.7109375" style="188" bestFit="1" customWidth="1"/>
    <col min="11785" max="11785" width="16.5703125" style="188" customWidth="1"/>
    <col min="11786" max="12032" width="11.42578125" style="188"/>
    <col min="12033" max="12033" width="15.85546875" style="188" bestFit="1" customWidth="1"/>
    <col min="12034" max="12034" width="8.7109375" style="188" customWidth="1"/>
    <col min="12035" max="12035" width="10.85546875" style="188" customWidth="1"/>
    <col min="12036" max="12040" width="9.7109375" style="188" bestFit="1" customWidth="1"/>
    <col min="12041" max="12041" width="16.5703125" style="188" customWidth="1"/>
    <col min="12042" max="12288" width="11.42578125" style="188"/>
    <col min="12289" max="12289" width="15.85546875" style="188" bestFit="1" customWidth="1"/>
    <col min="12290" max="12290" width="8.7109375" style="188" customWidth="1"/>
    <col min="12291" max="12291" width="10.85546875" style="188" customWidth="1"/>
    <col min="12292" max="12296" width="9.7109375" style="188" bestFit="1" customWidth="1"/>
    <col min="12297" max="12297" width="16.5703125" style="188" customWidth="1"/>
    <col min="12298" max="12544" width="11.42578125" style="188"/>
    <col min="12545" max="12545" width="15.85546875" style="188" bestFit="1" customWidth="1"/>
    <col min="12546" max="12546" width="8.7109375" style="188" customWidth="1"/>
    <col min="12547" max="12547" width="10.85546875" style="188" customWidth="1"/>
    <col min="12548" max="12552" width="9.7109375" style="188" bestFit="1" customWidth="1"/>
    <col min="12553" max="12553" width="16.5703125" style="188" customWidth="1"/>
    <col min="12554" max="12800" width="11.42578125" style="188"/>
    <col min="12801" max="12801" width="15.85546875" style="188" bestFit="1" customWidth="1"/>
    <col min="12802" max="12802" width="8.7109375" style="188" customWidth="1"/>
    <col min="12803" max="12803" width="10.85546875" style="188" customWidth="1"/>
    <col min="12804" max="12808" width="9.7109375" style="188" bestFit="1" customWidth="1"/>
    <col min="12809" max="12809" width="16.5703125" style="188" customWidth="1"/>
    <col min="12810" max="13056" width="11.42578125" style="188"/>
    <col min="13057" max="13057" width="15.85546875" style="188" bestFit="1" customWidth="1"/>
    <col min="13058" max="13058" width="8.7109375" style="188" customWidth="1"/>
    <col min="13059" max="13059" width="10.85546875" style="188" customWidth="1"/>
    <col min="13060" max="13064" width="9.7109375" style="188" bestFit="1" customWidth="1"/>
    <col min="13065" max="13065" width="16.5703125" style="188" customWidth="1"/>
    <col min="13066" max="13312" width="11.42578125" style="188"/>
    <col min="13313" max="13313" width="15.85546875" style="188" bestFit="1" customWidth="1"/>
    <col min="13314" max="13314" width="8.7109375" style="188" customWidth="1"/>
    <col min="13315" max="13315" width="10.85546875" style="188" customWidth="1"/>
    <col min="13316" max="13320" width="9.7109375" style="188" bestFit="1" customWidth="1"/>
    <col min="13321" max="13321" width="16.5703125" style="188" customWidth="1"/>
    <col min="13322" max="13568" width="11.42578125" style="188"/>
    <col min="13569" max="13569" width="15.85546875" style="188" bestFit="1" customWidth="1"/>
    <col min="13570" max="13570" width="8.7109375" style="188" customWidth="1"/>
    <col min="13571" max="13571" width="10.85546875" style="188" customWidth="1"/>
    <col min="13572" max="13576" width="9.7109375" style="188" bestFit="1" customWidth="1"/>
    <col min="13577" max="13577" width="16.5703125" style="188" customWidth="1"/>
    <col min="13578" max="13824" width="11.42578125" style="188"/>
    <col min="13825" max="13825" width="15.85546875" style="188" bestFit="1" customWidth="1"/>
    <col min="13826" max="13826" width="8.7109375" style="188" customWidth="1"/>
    <col min="13827" max="13827" width="10.85546875" style="188" customWidth="1"/>
    <col min="13828" max="13832" width="9.7109375" style="188" bestFit="1" customWidth="1"/>
    <col min="13833" max="13833" width="16.5703125" style="188" customWidth="1"/>
    <col min="13834" max="14080" width="11.42578125" style="188"/>
    <col min="14081" max="14081" width="15.85546875" style="188" bestFit="1" customWidth="1"/>
    <col min="14082" max="14082" width="8.7109375" style="188" customWidth="1"/>
    <col min="14083" max="14083" width="10.85546875" style="188" customWidth="1"/>
    <col min="14084" max="14088" width="9.7109375" style="188" bestFit="1" customWidth="1"/>
    <col min="14089" max="14089" width="16.5703125" style="188" customWidth="1"/>
    <col min="14090" max="14336" width="11.42578125" style="188"/>
    <col min="14337" max="14337" width="15.85546875" style="188" bestFit="1" customWidth="1"/>
    <col min="14338" max="14338" width="8.7109375" style="188" customWidth="1"/>
    <col min="14339" max="14339" width="10.85546875" style="188" customWidth="1"/>
    <col min="14340" max="14344" width="9.7109375" style="188" bestFit="1" customWidth="1"/>
    <col min="14345" max="14345" width="16.5703125" style="188" customWidth="1"/>
    <col min="14346" max="14592" width="11.42578125" style="188"/>
    <col min="14593" max="14593" width="15.85546875" style="188" bestFit="1" customWidth="1"/>
    <col min="14594" max="14594" width="8.7109375" style="188" customWidth="1"/>
    <col min="14595" max="14595" width="10.85546875" style="188" customWidth="1"/>
    <col min="14596" max="14600" width="9.7109375" style="188" bestFit="1" customWidth="1"/>
    <col min="14601" max="14601" width="16.5703125" style="188" customWidth="1"/>
    <col min="14602" max="14848" width="11.42578125" style="188"/>
    <col min="14849" max="14849" width="15.85546875" style="188" bestFit="1" customWidth="1"/>
    <col min="14850" max="14850" width="8.7109375" style="188" customWidth="1"/>
    <col min="14851" max="14851" width="10.85546875" style="188" customWidth="1"/>
    <col min="14852" max="14856" width="9.7109375" style="188" bestFit="1" customWidth="1"/>
    <col min="14857" max="14857" width="16.5703125" style="188" customWidth="1"/>
    <col min="14858" max="15104" width="11.42578125" style="188"/>
    <col min="15105" max="15105" width="15.85546875" style="188" bestFit="1" customWidth="1"/>
    <col min="15106" max="15106" width="8.7109375" style="188" customWidth="1"/>
    <col min="15107" max="15107" width="10.85546875" style="188" customWidth="1"/>
    <col min="15108" max="15112" width="9.7109375" style="188" bestFit="1" customWidth="1"/>
    <col min="15113" max="15113" width="16.5703125" style="188" customWidth="1"/>
    <col min="15114" max="15360" width="11.42578125" style="188"/>
    <col min="15361" max="15361" width="15.85546875" style="188" bestFit="1" customWidth="1"/>
    <col min="15362" max="15362" width="8.7109375" style="188" customWidth="1"/>
    <col min="15363" max="15363" width="10.85546875" style="188" customWidth="1"/>
    <col min="15364" max="15368" width="9.7109375" style="188" bestFit="1" customWidth="1"/>
    <col min="15369" max="15369" width="16.5703125" style="188" customWidth="1"/>
    <col min="15370" max="15616" width="11.42578125" style="188"/>
    <col min="15617" max="15617" width="15.85546875" style="188" bestFit="1" customWidth="1"/>
    <col min="15618" max="15618" width="8.7109375" style="188" customWidth="1"/>
    <col min="15619" max="15619" width="10.85546875" style="188" customWidth="1"/>
    <col min="15620" max="15624" width="9.7109375" style="188" bestFit="1" customWidth="1"/>
    <col min="15625" max="15625" width="16.5703125" style="188" customWidth="1"/>
    <col min="15626" max="15872" width="11.42578125" style="188"/>
    <col min="15873" max="15873" width="15.85546875" style="188" bestFit="1" customWidth="1"/>
    <col min="15874" max="15874" width="8.7109375" style="188" customWidth="1"/>
    <col min="15875" max="15875" width="10.85546875" style="188" customWidth="1"/>
    <col min="15876" max="15880" width="9.7109375" style="188" bestFit="1" customWidth="1"/>
    <col min="15881" max="15881" width="16.5703125" style="188" customWidth="1"/>
    <col min="15882" max="16128" width="11.42578125" style="188"/>
    <col min="16129" max="16129" width="15.85546875" style="188" bestFit="1" customWidth="1"/>
    <col min="16130" max="16130" width="8.7109375" style="188" customWidth="1"/>
    <col min="16131" max="16131" width="10.85546875" style="188" customWidth="1"/>
    <col min="16132" max="16136" width="9.7109375" style="188" bestFit="1" customWidth="1"/>
    <col min="16137" max="16137" width="16.5703125" style="188" customWidth="1"/>
    <col min="16138" max="16384" width="11.42578125" style="188"/>
  </cols>
  <sheetData>
    <row r="7" spans="2:9" ht="28.5" customHeight="1">
      <c r="B7" s="566" t="s">
        <v>213</v>
      </c>
      <c r="C7" s="567"/>
      <c r="D7" s="567"/>
      <c r="E7" s="567"/>
      <c r="F7" s="567"/>
      <c r="G7" s="567"/>
      <c r="H7" s="567"/>
      <c r="I7" s="568"/>
    </row>
    <row r="8" spans="2:9" ht="12.75">
      <c r="B8" s="569" t="str">
        <f>actualizaciones!A2</f>
        <v xml:space="preserve">acumulado agosto 2010 </v>
      </c>
      <c r="C8" s="570"/>
      <c r="D8" s="570"/>
      <c r="E8" s="570"/>
      <c r="F8" s="570"/>
      <c r="G8" s="570"/>
      <c r="H8" s="570"/>
      <c r="I8" s="571"/>
    </row>
    <row r="9" spans="2:9" ht="13.5" customHeight="1">
      <c r="B9" s="572" t="s">
        <v>174</v>
      </c>
      <c r="C9" s="573" t="s">
        <v>122</v>
      </c>
      <c r="D9" s="573" t="s">
        <v>204</v>
      </c>
      <c r="E9" s="573"/>
      <c r="F9" s="573"/>
      <c r="G9" s="573"/>
      <c r="H9" s="573"/>
      <c r="I9" s="575" t="s">
        <v>205</v>
      </c>
    </row>
    <row r="10" spans="2:9" ht="22.5" customHeight="1">
      <c r="B10" s="572"/>
      <c r="C10" s="574"/>
      <c r="D10" s="189" t="s">
        <v>206</v>
      </c>
      <c r="E10" s="189" t="s">
        <v>207</v>
      </c>
      <c r="F10" s="189" t="s">
        <v>208</v>
      </c>
      <c r="G10" s="189" t="s">
        <v>209</v>
      </c>
      <c r="H10" s="189" t="s">
        <v>210</v>
      </c>
      <c r="I10" s="576"/>
    </row>
    <row r="11" spans="2:9" ht="12.75">
      <c r="B11" s="190" t="s">
        <v>175</v>
      </c>
      <c r="C11" s="206">
        <f>'Nacionalidad-Alojamiento(datos)'!C11/'Nacionalidad-Alojamiento(datos)'!$C$33</f>
        <v>0.24092708713055991</v>
      </c>
      <c r="D11" s="206">
        <f>'Nacionalidad-Alojamiento(datos)'!D11/'Nacionalidad-Alojamiento(datos)'!$D$33</f>
        <v>0.26605279100416629</v>
      </c>
      <c r="E11" s="206">
        <f>'Nacionalidad-Alojamiento(datos)'!E11/'Nacionalidad-Alojamiento(datos)'!$E$33</f>
        <v>0.2376720843501082</v>
      </c>
      <c r="F11" s="206">
        <f>'Nacionalidad-Alojamiento(datos)'!F11/'Nacionalidad-Alojamiento(datos)'!$F$33</f>
        <v>0.25042506867985398</v>
      </c>
      <c r="G11" s="206">
        <f>'Nacionalidad-Alojamiento(datos)'!G11/'Nacionalidad-Alojamiento(datos)'!$G$33</f>
        <v>0.36890095119048638</v>
      </c>
      <c r="H11" s="206">
        <f>'Nacionalidad-Alojamiento(datos)'!H11/'Nacionalidad-Alojamiento(datos)'!$H$33</f>
        <v>0.19045964028151882</v>
      </c>
      <c r="I11" s="206">
        <f>'Nacionalidad-Alojamiento(datos)'!I11/'Nacionalidad-Alojamiento(datos)'!$I$33</f>
        <v>0.19258581422871354</v>
      </c>
    </row>
    <row r="12" spans="2:9" ht="12.75">
      <c r="B12" s="192" t="s">
        <v>177</v>
      </c>
      <c r="C12" s="207">
        <f>'Nacionalidad-Alojamiento(datos)'!C12/'Nacionalidad-Alojamiento(datos)'!$C$33</f>
        <v>3.4566016887441244E-2</v>
      </c>
      <c r="D12" s="207">
        <f>'Nacionalidad-Alojamiento(datos)'!D12/'Nacionalidad-Alojamiento(datos)'!$D$33</f>
        <v>3.4284393333900182E-2</v>
      </c>
      <c r="E12" s="207">
        <f>'Nacionalidad-Alojamiento(datos)'!E12/'Nacionalidad-Alojamiento(datos)'!$E$33</f>
        <v>2.6317970440628023E-2</v>
      </c>
      <c r="F12" s="207">
        <f>'Nacionalidad-Alojamiento(datos)'!F12/'Nacionalidad-Alojamiento(datos)'!$F$33</f>
        <v>3.6202086471668227E-2</v>
      </c>
      <c r="G12" s="207">
        <f>'Nacionalidad-Alojamiento(datos)'!G12/'Nacionalidad-Alojamiento(datos)'!$G$33</f>
        <v>3.5367847878014745E-2</v>
      </c>
      <c r="H12" s="207">
        <f>'Nacionalidad-Alojamiento(datos)'!H12/'Nacionalidad-Alojamiento(datos)'!$H$33</f>
        <v>1.2511947171778608E-2</v>
      </c>
      <c r="I12" s="207">
        <f>'Nacionalidad-Alojamiento(datos)'!I12/'Nacionalidad-Alojamiento(datos)'!$I$33</f>
        <v>3.5107854088333251E-2</v>
      </c>
    </row>
    <row r="13" spans="2:9" ht="12.75">
      <c r="B13" s="192" t="s">
        <v>178</v>
      </c>
      <c r="C13" s="207">
        <f>'Nacionalidad-Alojamiento(datos)'!C13/'Nacionalidad-Alojamiento(datos)'!$C$33</f>
        <v>3.8016411886422824E-2</v>
      </c>
      <c r="D13" s="207">
        <f>'Nacionalidad-Alojamiento(datos)'!D13/'Nacionalidad-Alojamiento(datos)'!$D$33</f>
        <v>4.9075068021426749E-2</v>
      </c>
      <c r="E13" s="207">
        <f>'Nacionalidad-Alojamiento(datos)'!E13/'Nacionalidad-Alojamiento(datos)'!$E$33</f>
        <v>6.511349509645932E-2</v>
      </c>
      <c r="F13" s="207">
        <f>'Nacionalidad-Alojamiento(datos)'!F13/'Nacionalidad-Alojamiento(datos)'!$F$33</f>
        <v>5.4736438031093508E-2</v>
      </c>
      <c r="G13" s="207">
        <f>'Nacionalidad-Alojamiento(datos)'!G13/'Nacionalidad-Alojamiento(datos)'!$G$33</f>
        <v>1.3244749616869719E-2</v>
      </c>
      <c r="H13" s="207">
        <f>'Nacionalidad-Alojamiento(datos)'!H13/'Nacionalidad-Alojamiento(datos)'!$H$33</f>
        <v>7.6461899383091494E-3</v>
      </c>
      <c r="I13" s="207">
        <f>'Nacionalidad-Alojamiento(datos)'!I13/'Nacionalidad-Alojamiento(datos)'!$I$33</f>
        <v>1.6739813354531813E-2</v>
      </c>
    </row>
    <row r="14" spans="2:9" ht="12.75">
      <c r="B14" s="192" t="s">
        <v>179</v>
      </c>
      <c r="C14" s="207">
        <f>'Nacionalidad-Alojamiento(datos)'!C14/'Nacionalidad-Alojamiento(datos)'!$C$33</f>
        <v>0.13079680783826242</v>
      </c>
      <c r="D14" s="207">
        <f>'Nacionalidad-Alojamiento(datos)'!D14/'Nacionalidad-Alojamiento(datos)'!$D$33</f>
        <v>0.1655444902644333</v>
      </c>
      <c r="E14" s="207">
        <f>'Nacionalidad-Alojamiento(datos)'!E14/'Nacionalidad-Alojamiento(datos)'!$E$33</f>
        <v>0.15099221879460381</v>
      </c>
      <c r="F14" s="207">
        <f>'Nacionalidad-Alojamiento(datos)'!F14/'Nacionalidad-Alojamiento(datos)'!$F$33</f>
        <v>0.15887002495157998</v>
      </c>
      <c r="G14" s="207">
        <f>'Nacionalidad-Alojamiento(datos)'!G14/'Nacionalidad-Alojamiento(datos)'!$G$33</f>
        <v>0.22397924675302439</v>
      </c>
      <c r="H14" s="207">
        <f>'Nacionalidad-Alojamiento(datos)'!H14/'Nacionalidad-Alojamiento(datos)'!$H$33</f>
        <v>8.9495177687027548E-3</v>
      </c>
      <c r="I14" s="207">
        <f>'Nacionalidad-Alojamiento(datos)'!I14/'Nacionalidad-Alojamiento(datos)'!$I$33</f>
        <v>6.3943070831725124E-2</v>
      </c>
    </row>
    <row r="15" spans="2:9" ht="12.75">
      <c r="B15" s="194" t="s">
        <v>180</v>
      </c>
      <c r="C15" s="207">
        <f>'Nacionalidad-Alojamiento(datos)'!C15/'Nacionalidad-Alojamiento(datos)'!$C$33</f>
        <v>2.4843368501661384E-2</v>
      </c>
      <c r="D15" s="207">
        <f>'Nacionalidad-Alojamiento(datos)'!D15/'Nacionalidad-Alojamiento(datos)'!$D$33</f>
        <v>2.2315545021681829E-2</v>
      </c>
      <c r="E15" s="207">
        <f>'Nacionalidad-Alojamiento(datos)'!E15/'Nacionalidad-Alojamiento(datos)'!$E$33</f>
        <v>1.6980523965191768E-2</v>
      </c>
      <c r="F15" s="207">
        <f>'Nacionalidad-Alojamiento(datos)'!F15/'Nacionalidad-Alojamiento(datos)'!$F$33</f>
        <v>2.3493647719363551E-2</v>
      </c>
      <c r="G15" s="207">
        <f>'Nacionalidad-Alojamiento(datos)'!G15/'Nacionalidad-Alojamiento(datos)'!$G$33</f>
        <v>2.2080290408472529E-2</v>
      </c>
      <c r="H15" s="207">
        <f>'Nacionalidad-Alojamiento(datos)'!H15/'Nacionalidad-Alojamiento(datos)'!$H$33</f>
        <v>2.2243461638717526E-2</v>
      </c>
      <c r="I15" s="207">
        <f>'Nacionalidad-Alojamiento(datos)'!I15/'Nacionalidad-Alojamiento(datos)'!$I$33</f>
        <v>2.9706842389123338E-2</v>
      </c>
    </row>
    <row r="16" spans="2:9" ht="12.75">
      <c r="B16" s="194" t="s">
        <v>181</v>
      </c>
      <c r="C16" s="207">
        <f>'Nacionalidad-Alojamiento(datos)'!C16/'Nacionalidad-Alojamiento(datos)'!$C$33</f>
        <v>0.32401805359957409</v>
      </c>
      <c r="D16" s="207">
        <f>'Nacionalidad-Alojamiento(datos)'!D16/'Nacionalidad-Alojamiento(datos)'!$D$33</f>
        <v>0.2750005314173965</v>
      </c>
      <c r="E16" s="207">
        <f>'Nacionalidad-Alojamiento(datos)'!E16/'Nacionalidad-Alojamiento(datos)'!$E$33</f>
        <v>0.3212763018555182</v>
      </c>
      <c r="F16" s="207">
        <f>'Nacionalidad-Alojamiento(datos)'!F16/'Nacionalidad-Alojamiento(datos)'!$F$33</f>
        <v>0.28971944497759788</v>
      </c>
      <c r="G16" s="207">
        <f>'Nacionalidad-Alojamiento(datos)'!G16/'Nacionalidad-Alojamiento(datos)'!$G$33</f>
        <v>0.15836337017662519</v>
      </c>
      <c r="H16" s="207">
        <f>'Nacionalidad-Alojamiento(datos)'!H16/'Nacionalidad-Alojamiento(datos)'!$H$33</f>
        <v>0.36241202537144845</v>
      </c>
      <c r="I16" s="207">
        <f>'Nacionalidad-Alojamiento(datos)'!I16/'Nacionalidad-Alojamiento(datos)'!$I$33</f>
        <v>0.41832663212541182</v>
      </c>
    </row>
    <row r="17" spans="2:11" ht="12.75">
      <c r="B17" s="194" t="s">
        <v>182</v>
      </c>
      <c r="C17" s="207">
        <f>'Nacionalidad-Alojamiento(datos)'!C17/'Nacionalidad-Alojamiento(datos)'!$C$33</f>
        <v>1.534101389336907E-2</v>
      </c>
      <c r="D17" s="207">
        <f>'Nacionalidad-Alojamiento(datos)'!D17/'Nacionalidad-Alojamiento(datos)'!$D$33</f>
        <v>9.6864105943372161E-3</v>
      </c>
      <c r="E17" s="207">
        <f>'Nacionalidad-Alojamiento(datos)'!E17/'Nacionalidad-Alojamiento(datos)'!$E$33</f>
        <v>2.0046963488190062E-2</v>
      </c>
      <c r="F17" s="207">
        <f>'Nacionalidad-Alojamiento(datos)'!F17/'Nacionalidad-Alojamiento(datos)'!$F$33</f>
        <v>8.8038169907270081E-3</v>
      </c>
      <c r="G17" s="207">
        <f>'Nacionalidad-Alojamiento(datos)'!G17/'Nacionalidad-Alojamiento(datos)'!$G$33</f>
        <v>4.6574943707673733E-3</v>
      </c>
      <c r="H17" s="207">
        <f>'Nacionalidad-Alojamiento(datos)'!H17/'Nacionalidad-Alojamiento(datos)'!$H$33</f>
        <v>2.5197671387609697E-3</v>
      </c>
      <c r="I17" s="207">
        <f>'Nacionalidad-Alojamiento(datos)'!I17/'Nacionalidad-Alojamiento(datos)'!$I$33</f>
        <v>2.6220339806197489E-2</v>
      </c>
    </row>
    <row r="18" spans="2:11" ht="12.75">
      <c r="B18" s="194" t="s">
        <v>183</v>
      </c>
      <c r="C18" s="207">
        <f>'Nacionalidad-Alojamiento(datos)'!C18/'Nacionalidad-Alojamiento(datos)'!$C$33</f>
        <v>2.5791855599177221E-2</v>
      </c>
      <c r="D18" s="207">
        <f>'Nacionalidad-Alojamiento(datos)'!D18/'Nacionalidad-Alojamiento(datos)'!$D$33</f>
        <v>2.6896362979338492E-2</v>
      </c>
      <c r="E18" s="207">
        <f>'Nacionalidad-Alojamiento(datos)'!E18/'Nacionalidad-Alojamiento(datos)'!$E$33</f>
        <v>1.427321699894102E-2</v>
      </c>
      <c r="F18" s="207">
        <f>'Nacionalidad-Alojamiento(datos)'!F18/'Nacionalidad-Alojamiento(datos)'!$F$33</f>
        <v>3.3082654289752406E-2</v>
      </c>
      <c r="G18" s="207">
        <f>'Nacionalidad-Alojamiento(datos)'!G18/'Nacionalidad-Alojamiento(datos)'!$G$33</f>
        <v>1.3090641347248739E-2</v>
      </c>
      <c r="H18" s="207">
        <f>'Nacionalidad-Alojamiento(datos)'!H18/'Nacionalidad-Alojamiento(datos)'!$H$33</f>
        <v>8.8626292466765146E-3</v>
      </c>
      <c r="I18" s="207">
        <f>'Nacionalidad-Alojamiento(datos)'!I18/'Nacionalidad-Alojamiento(datos)'!$I$33</f>
        <v>2.3666808955506196E-2</v>
      </c>
    </row>
    <row r="19" spans="2:11" ht="12.75">
      <c r="B19" s="192" t="s">
        <v>184</v>
      </c>
      <c r="C19" s="207">
        <f>'Nacionalidad-Alojamiento(datos)'!C19/'Nacionalidad-Alojamiento(datos)'!$C$33</f>
        <v>5.7888309306450496E-2</v>
      </c>
      <c r="D19" s="207">
        <f>'Nacionalidad-Alojamiento(datos)'!D19/'Nacionalidad-Alojamiento(datos)'!$D$33</f>
        <v>5.0633449536604029E-2</v>
      </c>
      <c r="E19" s="207">
        <f>'Nacionalidad-Alojamiento(datos)'!E19/'Nacionalidad-Alojamiento(datos)'!$E$33</f>
        <v>1.9881210000460427E-2</v>
      </c>
      <c r="F19" s="207">
        <f>'Nacionalidad-Alojamiento(datos)'!F19/'Nacionalidad-Alojamiento(datos)'!$F$33</f>
        <v>4.9957444663522033E-2</v>
      </c>
      <c r="G19" s="207">
        <f>'Nacionalidad-Alojamiento(datos)'!G19/'Nacionalidad-Alojamiento(datos)'!$G$33</f>
        <v>5.7627931267711749E-2</v>
      </c>
      <c r="H19" s="207">
        <f>'Nacionalidad-Alojamiento(datos)'!H19/'Nacionalidad-Alojamiento(datos)'!$H$33</f>
        <v>0.30011295507863411</v>
      </c>
      <c r="I19" s="207">
        <f>'Nacionalidad-Alojamiento(datos)'!I19/'Nacionalidad-Alojamiento(datos)'!$I$33</f>
        <v>7.1846491642873753E-2</v>
      </c>
    </row>
    <row r="20" spans="2:11" ht="12.75">
      <c r="B20" s="195" t="s">
        <v>185</v>
      </c>
      <c r="C20" s="207">
        <f>'Nacionalidad-Alojamiento(datos)'!C20/'Nacionalidad-Alojamiento(datos)'!$C$33</f>
        <v>1.9866652330087498E-2</v>
      </c>
      <c r="D20" s="207">
        <f>'Nacionalidad-Alojamiento(datos)'!D20/'Nacionalidad-Alojamiento(datos)'!$D$33</f>
        <v>1.5361948388742453E-2</v>
      </c>
      <c r="E20" s="207">
        <f>'Nacionalidad-Alojamiento(datos)'!E20/'Nacionalidad-Alojamiento(datos)'!$E$33</f>
        <v>6.2065472627653205E-3</v>
      </c>
      <c r="F20" s="207">
        <f>'Nacionalidad-Alojamiento(datos)'!F20/'Nacionalidad-Alojamiento(datos)'!$F$33</f>
        <v>1.7357536559783948E-2</v>
      </c>
      <c r="G20" s="207">
        <f>'Nacionalidad-Alojamiento(datos)'!G20/'Nacionalidad-Alojamiento(datos)'!$G$33</f>
        <v>1.3527281444508181E-2</v>
      </c>
      <c r="H20" s="207">
        <f>'Nacionalidad-Alojamiento(datos)'!H20/'Nacionalidad-Alojamiento(datos)'!$H$33</f>
        <v>3.0932313841341558E-2</v>
      </c>
      <c r="I20" s="207">
        <f>'Nacionalidad-Alojamiento(datos)'!I20/'Nacionalidad-Alojamiento(datos)'!$I$33</f>
        <v>2.8533598484751663E-2</v>
      </c>
    </row>
    <row r="21" spans="2:11" ht="12.75">
      <c r="B21" s="195" t="s">
        <v>186</v>
      </c>
      <c r="C21" s="207">
        <f>'Nacionalidad-Alojamiento(datos)'!C21/'Nacionalidad-Alojamiento(datos)'!$C$33</f>
        <v>1.1044411050705159E-2</v>
      </c>
      <c r="D21" s="207">
        <f>'Nacionalidad-Alojamiento(datos)'!D21/'Nacionalidad-Alojamiento(datos)'!$D$33</f>
        <v>1.0462279993197857E-2</v>
      </c>
      <c r="E21" s="207">
        <f>'Nacionalidad-Alojamiento(datos)'!E21/'Nacionalidad-Alojamiento(datos)'!$E$33</f>
        <v>5.0462728486578567E-3</v>
      </c>
      <c r="F21" s="207">
        <f>'Nacionalidad-Alojamiento(datos)'!F21/'Nacionalidad-Alojamiento(datos)'!$F$33</f>
        <v>9.2458496429810837E-3</v>
      </c>
      <c r="G21" s="207">
        <f>'Nacionalidad-Alojamiento(datos)'!G21/'Nacionalidad-Alojamiento(datos)'!$G$33</f>
        <v>1.3527281444508181E-2</v>
      </c>
      <c r="H21" s="207">
        <f>'Nacionalidad-Alojamiento(datos)'!H21/'Nacionalidad-Alojamiento(datos)'!$H$33</f>
        <v>8.4976974541663045E-2</v>
      </c>
      <c r="I21" s="207">
        <f>'Nacionalidad-Alojamiento(datos)'!I21/'Nacionalidad-Alojamiento(datos)'!$I$33</f>
        <v>1.2164417736176042E-2</v>
      </c>
    </row>
    <row r="22" spans="2:11" ht="12.75">
      <c r="B22" s="195" t="s">
        <v>187</v>
      </c>
      <c r="C22" s="207">
        <f>'Nacionalidad-Alojamiento(datos)'!C22/'Nacionalidad-Alojamiento(datos)'!$C$33</f>
        <v>1.6028120675532616E-2</v>
      </c>
      <c r="D22" s="207">
        <f>'Nacionalidad-Alojamiento(datos)'!D22/'Nacionalidad-Alojamiento(datos)'!$D$33</f>
        <v>1.5975735481676728E-2</v>
      </c>
      <c r="E22" s="207">
        <f>'Nacionalidad-Alojamiento(datos)'!E22/'Nacionalidad-Alojamiento(datos)'!$E$33</f>
        <v>2.6428472765781114E-3</v>
      </c>
      <c r="F22" s="207">
        <f>'Nacionalidad-Alojamiento(datos)'!F22/'Nacionalidad-Alojamiento(datos)'!$F$33</f>
        <v>1.3980251997386579E-2</v>
      </c>
      <c r="G22" s="207">
        <f>'Nacionalidad-Alojamiento(datos)'!G22/'Nacionalidad-Alojamiento(datos)'!$G$33</f>
        <v>2.1027217232729174E-2</v>
      </c>
      <c r="H22" s="207">
        <f>'Nacionalidad-Alojamiento(datos)'!H22/'Nacionalidad-Alojamiento(datos)'!$H$33</f>
        <v>0.17994612911634372</v>
      </c>
      <c r="I22" s="207">
        <f>'Nacionalidad-Alojamiento(datos)'!I22/'Nacionalidad-Alojamiento(datos)'!$I$33</f>
        <v>1.6128908576438502E-2</v>
      </c>
    </row>
    <row r="23" spans="2:11" ht="12.75">
      <c r="B23" s="195" t="s">
        <v>188</v>
      </c>
      <c r="C23" s="207">
        <f>'Nacionalidad-Alojamiento(datos)'!C23/'Nacionalidad-Alojamiento(datos)'!$C$33</f>
        <v>1.0949125250125227E-2</v>
      </c>
      <c r="D23" s="207">
        <f>'Nacionalidad-Alojamiento(datos)'!D23/'Nacionalidad-Alojamiento(datos)'!$D$33</f>
        <v>8.8334856729869911E-3</v>
      </c>
      <c r="E23" s="207">
        <f>'Nacionalidad-Alojamiento(datos)'!E23/'Nacionalidad-Alojamiento(datos)'!$E$33</f>
        <v>5.9855426124591372E-3</v>
      </c>
      <c r="F23" s="207">
        <f>'Nacionalidad-Alojamiento(datos)'!F23/'Nacionalidad-Alojamiento(datos)'!$F$33</f>
        <v>9.373806463370422E-3</v>
      </c>
      <c r="G23" s="207">
        <f>'Nacionalidad-Alojamiento(datos)'!G23/'Nacionalidad-Alojamiento(datos)'!$G$33</f>
        <v>9.5461511459662158E-3</v>
      </c>
      <c r="H23" s="207">
        <f>'Nacionalidad-Alojamiento(datos)'!H23/'Nacionalidad-Alojamiento(datos)'!$H$33</f>
        <v>4.2575375792857761E-3</v>
      </c>
      <c r="I23" s="207">
        <f>'Nacionalidad-Alojamiento(datos)'!I23/'Nacionalidad-Alojamiento(datos)'!$I$33</f>
        <v>1.5019566845507549E-2</v>
      </c>
    </row>
    <row r="24" spans="2:11" ht="12.75">
      <c r="B24" s="192" t="s">
        <v>189</v>
      </c>
      <c r="C24" s="207">
        <f>'Nacionalidad-Alojamiento(datos)'!C24/'Nacionalidad-Alojamiento(datos)'!$C$33</f>
        <v>7.1193354121373131E-3</v>
      </c>
      <c r="D24" s="207">
        <f>'Nacionalidad-Alojamiento(datos)'!D24/'Nacionalidad-Alojamiento(datos)'!$D$33</f>
        <v>8.4017090383470792E-3</v>
      </c>
      <c r="E24" s="207">
        <f>'Nacionalidad-Alojamiento(datos)'!E24/'Nacionalidad-Alojamiento(datos)'!$E$33</f>
        <v>1.5801832496892123E-2</v>
      </c>
      <c r="F24" s="207">
        <f>'Nacionalidad-Alojamiento(datos)'!F24/'Nacionalidad-Alojamiento(datos)'!$F$33</f>
        <v>7.4079244046615055E-3</v>
      </c>
      <c r="G24" s="207">
        <f>'Nacionalidad-Alojamiento(datos)'!G24/'Nacionalidad-Alojamiento(datos)'!$G$33</f>
        <v>6.6352171642366075E-3</v>
      </c>
      <c r="H24" s="207">
        <f>'Nacionalidad-Alojamiento(datos)'!H24/'Nacionalidad-Alojamiento(datos)'!$H$33</f>
        <v>1.042662264314884E-3</v>
      </c>
      <c r="I24" s="207">
        <f>'Nacionalidad-Alojamiento(datos)'!I24/'Nacionalidad-Alojamiento(datos)'!$I$33</f>
        <v>4.6520782264846388E-3</v>
      </c>
    </row>
    <row r="25" spans="2:11" ht="12.75">
      <c r="B25" s="192" t="s">
        <v>190</v>
      </c>
      <c r="C25" s="207">
        <f>'Nacionalidad-Alojamiento(datos)'!C25/'Nacionalidad-Alojamiento(datos)'!$C$33</f>
        <v>7.7775941996298713E-3</v>
      </c>
      <c r="D25" s="207">
        <f>'Nacionalidad-Alojamiento(datos)'!D25/'Nacionalidad-Alojamiento(datos)'!$D$33</f>
        <v>8.3658383640846865E-3</v>
      </c>
      <c r="E25" s="207">
        <f>'Nacionalidad-Alojamiento(datos)'!E25/'Nacionalidad-Alojamiento(datos)'!$E$33</f>
        <v>1.0608223214696809E-2</v>
      </c>
      <c r="F25" s="207">
        <f>'Nacionalidad-Alojamiento(datos)'!F25/'Nacionalidad-Alojamiento(datos)'!$F$33</f>
        <v>8.8774890994360207E-3</v>
      </c>
      <c r="G25" s="207">
        <f>'Nacionalidad-Alojamiento(datos)'!G25/'Nacionalidad-Alojamiento(datos)'!$G$33</f>
        <v>4.7516716466468609E-3</v>
      </c>
      <c r="H25" s="207">
        <f>'Nacionalidad-Alojamiento(datos)'!H25/'Nacionalidad-Alojamiento(datos)'!$H$33</f>
        <v>9.5577374228864368E-4</v>
      </c>
      <c r="I25" s="207">
        <f>'Nacionalidad-Alojamiento(datos)'!I25/'Nacionalidad-Alojamiento(datos)'!$I$33</f>
        <v>6.645826037835199E-3</v>
      </c>
    </row>
    <row r="26" spans="2:11" ht="12.75">
      <c r="B26" s="192" t="s">
        <v>191</v>
      </c>
      <c r="C26" s="207">
        <f>'Nacionalidad-Alojamiento(datos)'!C26/'Nacionalidad-Alojamiento(datos)'!$C$33</f>
        <v>2.8899571388733721E-2</v>
      </c>
      <c r="D26" s="207">
        <f>'Nacionalidad-Alojamiento(datos)'!D26/'Nacionalidad-Alojamiento(datos)'!$D$33</f>
        <v>1.8849375053141739E-2</v>
      </c>
      <c r="E26" s="207">
        <f>'Nacionalidad-Alojamiento(datos)'!E26/'Nacionalidad-Alojamiento(datos)'!$E$33</f>
        <v>4.0047884340899675E-2</v>
      </c>
      <c r="F26" s="207">
        <f>'Nacionalidad-Alojamiento(datos)'!F26/'Nacionalidad-Alojamiento(datos)'!$F$33</f>
        <v>1.3906579888677566E-2</v>
      </c>
      <c r="G26" s="207">
        <f>'Nacionalidad-Alojamiento(datos)'!G26/'Nacionalidad-Alojamiento(datos)'!$G$33</f>
        <v>1.7268687768084177E-2</v>
      </c>
      <c r="H26" s="207">
        <f>'Nacionalidad-Alojamiento(datos)'!H26/'Nacionalidad-Alojamiento(datos)'!$H$33</f>
        <v>5.639065079502998E-2</v>
      </c>
      <c r="I26" s="207">
        <f>'Nacionalidad-Alojamiento(datos)'!I26/'Nacionalidad-Alojamiento(datos)'!$I$33</f>
        <v>4.8235916599995397E-2</v>
      </c>
    </row>
    <row r="27" spans="2:11" ht="12.75">
      <c r="B27" s="196" t="s">
        <v>192</v>
      </c>
      <c r="C27" s="207">
        <f>'Nacionalidad-Alojamiento(datos)'!C27/'Nacionalidad-Alojamiento(datos)'!$C$33</f>
        <v>2.6791919414438158E-2</v>
      </c>
      <c r="D27" s="207">
        <f>'Nacionalidad-Alojamiento(datos)'!D27/'Nacionalidad-Alojamiento(datos)'!$D$33</f>
        <v>2.1062728509480485E-2</v>
      </c>
      <c r="E27" s="207">
        <f>'Nacionalidad-Alojamiento(datos)'!E27/'Nacionalidad-Alojamiento(datos)'!$E$33</f>
        <v>1.5009899166628298E-2</v>
      </c>
      <c r="F27" s="207">
        <f>'Nacionalidad-Alojamiento(datos)'!F27/'Nacionalidad-Alojamiento(datos)'!$F$33</f>
        <v>2.2479686854763193E-2</v>
      </c>
      <c r="G27" s="207">
        <f>'Nacionalidad-Alojamiento(datos)'!G27/'Nacionalidad-Alojamiento(datos)'!$G$33</f>
        <v>2.2046044126334534E-2</v>
      </c>
      <c r="H27" s="207">
        <f>'Nacionalidad-Alojamiento(datos)'!H27/'Nacionalidad-Alojamiento(datos)'!$H$33</f>
        <v>4.6919801894169779E-3</v>
      </c>
      <c r="I27" s="207">
        <f>'Nacionalidad-Alojamiento(datos)'!I27/'Nacionalidad-Alojamiento(datos)'!$I$33</f>
        <v>3.7814750155282281E-2</v>
      </c>
    </row>
    <row r="28" spans="2:11" ht="12.75">
      <c r="B28" s="196" t="s">
        <v>193</v>
      </c>
      <c r="C28" s="207">
        <f>'Nacionalidad-Alojamiento(datos)'!C28/'Nacionalidad-Alojamiento(datos)'!$C$33</f>
        <v>2.6928291752882832E-2</v>
      </c>
      <c r="D28" s="207">
        <f>'Nacionalidad-Alojamiento(datos)'!D28/'Nacionalidad-Alojamiento(datos)'!$D$33</f>
        <v>3.1396139784031968E-2</v>
      </c>
      <c r="E28" s="207">
        <f>'Nacionalidad-Alojamiento(datos)'!E28/'Nacionalidad-Alojamiento(datos)'!$E$33</f>
        <v>1.9328698374694968E-2</v>
      </c>
      <c r="F28" s="207">
        <f>'Nacionalidad-Alojamiento(datos)'!F28/'Nacionalidad-Alojamiento(datos)'!$F$33</f>
        <v>3.1626660772897969E-2</v>
      </c>
      <c r="G28" s="207">
        <f>'Nacionalidad-Alojamiento(datos)'!G28/'Nacionalidad-Alojamiento(datos)'!$G$33</f>
        <v>4.4674275049014993E-2</v>
      </c>
      <c r="H28" s="207">
        <f>'Nacionalidad-Alojamiento(datos)'!H28/'Nacionalidad-Alojamiento(datos)'!$H$33</f>
        <v>1.7377704405248067E-4</v>
      </c>
      <c r="I28" s="207">
        <f>'Nacionalidad-Alojamiento(datos)'!I28/'Nacionalidad-Alojamiento(datos)'!$I$33</f>
        <v>1.8332255516674632E-2</v>
      </c>
    </row>
    <row r="29" spans="2:11" ht="12.75">
      <c r="B29" s="196" t="s">
        <v>194</v>
      </c>
      <c r="C29" s="207">
        <f>'Nacionalidad-Alojamiento(datos)'!C29/'Nacionalidad-Alojamiento(datos)'!$C$33</f>
        <v>1.8567618388236312E-3</v>
      </c>
      <c r="D29" s="207">
        <f>'Nacionalidad-Alojamiento(datos)'!D29/'Nacionalidad-Alojamiento(datos)'!$D$33</f>
        <v>1.7550059518748405E-3</v>
      </c>
      <c r="E29" s="207">
        <f>'Nacionalidad-Alojamiento(datos)'!E29/'Nacionalidad-Alojamiento(datos)'!$E$33</f>
        <v>6.0223767208435015E-3</v>
      </c>
      <c r="F29" s="207">
        <f>'Nacionalidad-Alojamiento(datos)'!F29/'Nacionalidad-Alojamiento(datos)'!$F$33</f>
        <v>1.161305082018383E-3</v>
      </c>
      <c r="G29" s="207">
        <f>'Nacionalidad-Alojamiento(datos)'!G29/'Nacionalidad-Alojamiento(datos)'!$G$33</f>
        <v>5.4794051420792625E-4</v>
      </c>
      <c r="H29" s="207">
        <f>'Nacionalidad-Alojamiento(datos)'!H29/'Nacionalidad-Alojamiento(datos)'!$H$33</f>
        <v>3.4755408810496134E-4</v>
      </c>
      <c r="I29" s="207">
        <f>'Nacionalidad-Alojamiento(datos)'!I29/'Nacionalidad-Alojamiento(datos)'!$I$33</f>
        <v>2.052537810916025E-3</v>
      </c>
    </row>
    <row r="30" spans="2:11" ht="12.75">
      <c r="B30" s="196" t="s">
        <v>195</v>
      </c>
      <c r="C30" s="207">
        <f>'Nacionalidad-Alojamiento(datos)'!C30/'Nacionalidad-Alojamiento(datos)'!$C$33</f>
        <v>1.7684694914972721E-3</v>
      </c>
      <c r="D30" s="207">
        <f>'Nacionalidad-Alojamiento(datos)'!D30/'Nacionalidad-Alojamiento(datos)'!$D$33</f>
        <v>1.8812175835388146E-3</v>
      </c>
      <c r="E30" s="207">
        <f>'Nacionalidad-Alojamiento(datos)'!E30/'Nacionalidad-Alojamiento(datos)'!$E$33</f>
        <v>3.0111883604217508E-3</v>
      </c>
      <c r="F30" s="207">
        <f>'Nacionalidad-Alojamiento(datos)'!F30/'Nacionalidad-Alojamiento(datos)'!$F$33</f>
        <v>1.7254783355531904E-3</v>
      </c>
      <c r="G30" s="207">
        <f>'Nacionalidad-Alojamiento(datos)'!G30/'Nacionalidad-Alojamiento(datos)'!$G$33</f>
        <v>1.583890548882287E-3</v>
      </c>
      <c r="H30" s="207">
        <f>'Nacionalidad-Alojamiento(datos)'!H30/'Nacionalidad-Alojamiento(datos)'!$H$33</f>
        <v>1.2164393083673648E-3</v>
      </c>
      <c r="I30" s="207">
        <f>'Nacionalidad-Alojamiento(datos)'!I30/'Nacionalidad-Alojamiento(datos)'!$I$33</f>
        <v>1.551544771140756E-3</v>
      </c>
      <c r="J30" s="197"/>
      <c r="K30" s="197"/>
    </row>
    <row r="31" spans="2:11" ht="12.75">
      <c r="B31" s="196" t="s">
        <v>196</v>
      </c>
      <c r="C31" s="207">
        <f>'Nacionalidad-Alojamiento(datos)'!C31/'Nacionalidad-Alojamiento(datos)'!$C$33</f>
        <v>6.6691318589385514E-3</v>
      </c>
      <c r="D31" s="207">
        <f>'Nacionalidad-Alojamiento(datos)'!D31/'Nacionalidad-Alojamiento(datos)'!$D$33</f>
        <v>8.7989435422157983E-3</v>
      </c>
      <c r="E31" s="207">
        <f>'Nacionalidad-Alojamiento(datos)'!E31/'Nacionalidad-Alojamiento(datos)'!$E$33</f>
        <v>1.7615912334822046E-2</v>
      </c>
      <c r="F31" s="207">
        <f>'Nacionalidad-Alojamiento(datos)'!F31/'Nacionalidad-Alojamiento(datos)'!$F$33</f>
        <v>7.5242487868336311E-3</v>
      </c>
      <c r="G31" s="207">
        <f>'Nacionalidad-Alojamiento(datos)'!G31/'Nacionalidad-Alojamiento(datos)'!$G$33</f>
        <v>5.1797501733718034E-3</v>
      </c>
      <c r="H31" s="207">
        <f>'Nacionalidad-Alojamiento(datos)'!H31/'Nacionalidad-Alojamiento(datos)'!$H$33</f>
        <v>1.9463028933877836E-2</v>
      </c>
      <c r="I31" s="207">
        <f>'Nacionalidad-Alojamiento(datos)'!I31/'Nacionalidad-Alojamiento(datos)'!$I$33</f>
        <v>2.5714234592546961E-3</v>
      </c>
    </row>
    <row r="32" spans="2:11" ht="12.75">
      <c r="B32" s="198" t="s">
        <v>197</v>
      </c>
      <c r="C32" s="208">
        <f>'Nacionalidad-Alojamiento(datos)'!C32/'Nacionalidad-Alojamiento(datos)'!$C$33</f>
        <v>0.75907291286944012</v>
      </c>
      <c r="D32" s="208">
        <f>'Nacionalidad-Alojamiento(datos)'!D32/'Nacionalidad-Alojamiento(datos)'!$D$33</f>
        <v>0.73394720899583366</v>
      </c>
      <c r="E32" s="208">
        <f>'Nacionalidad-Alojamiento(datos)'!E32/'Nacionalidad-Alojamiento(datos)'!$E$33</f>
        <v>0.76232791564989177</v>
      </c>
      <c r="F32" s="208">
        <f>'Nacionalidad-Alojamiento(datos)'!F32/'Nacionalidad-Alojamiento(datos)'!$F$33</f>
        <v>0.74957493132014608</v>
      </c>
      <c r="G32" s="208">
        <f>'Nacionalidad-Alojamiento(datos)'!G32/'Nacionalidad-Alojamiento(datos)'!$G$33</f>
        <v>0.63109904880951362</v>
      </c>
      <c r="H32" s="208">
        <f>'Nacionalidad-Alojamiento(datos)'!H32/'Nacionalidad-Alojamiento(datos)'!$H$33</f>
        <v>0.80954035971848115</v>
      </c>
      <c r="I32" s="208">
        <f>'Nacionalidad-Alojamiento(datos)'!I32/'Nacionalidad-Alojamiento(datos)'!$I$33</f>
        <v>0.80741418577128643</v>
      </c>
    </row>
    <row r="33" spans="2:9" ht="12.75">
      <c r="B33" s="200" t="s">
        <v>136</v>
      </c>
      <c r="C33" s="209">
        <f>'Nacionalidad-Alojamiento(datos)'!C33/'Nacionalidad-Alojamiento(datos)'!$C$33</f>
        <v>1</v>
      </c>
      <c r="D33" s="209">
        <f>'Nacionalidad-Alojamiento(datos)'!D33/'Nacionalidad-Alojamiento(datos)'!$D$33</f>
        <v>1</v>
      </c>
      <c r="E33" s="209">
        <f>'Nacionalidad-Alojamiento(datos)'!E33/'Nacionalidad-Alojamiento(datos)'!$E$33</f>
        <v>1</v>
      </c>
      <c r="F33" s="209">
        <f>'Nacionalidad-Alojamiento(datos)'!F33/'Nacionalidad-Alojamiento(datos)'!$F$33</f>
        <v>1</v>
      </c>
      <c r="G33" s="209">
        <f>'Nacionalidad-Alojamiento(datos)'!G33/'Nacionalidad-Alojamiento(datos)'!$G$33</f>
        <v>1</v>
      </c>
      <c r="H33" s="209">
        <f>'Nacionalidad-Alojamiento(datos)'!H33/'Nacionalidad-Alojamiento(datos)'!$H$33</f>
        <v>1</v>
      </c>
      <c r="I33" s="209">
        <f>'Nacionalidad-Alojamiento(datos)'!I33/'Nacionalidad-Alojamiento(datos)'!$I$33</f>
        <v>1</v>
      </c>
    </row>
    <row r="34" spans="2:9">
      <c r="B34" s="563" t="s">
        <v>119</v>
      </c>
      <c r="C34" s="564"/>
      <c r="D34" s="564"/>
      <c r="E34" s="564"/>
      <c r="F34" s="564"/>
      <c r="G34" s="564"/>
      <c r="H34" s="564"/>
      <c r="I34" s="565"/>
    </row>
  </sheetData>
  <mergeCells count="7">
    <mergeCell ref="B34:I34"/>
    <mergeCell ref="B7:I7"/>
    <mergeCell ref="B8:I8"/>
    <mergeCell ref="B9:B10"/>
    <mergeCell ref="C9:C10"/>
    <mergeCell ref="D9:H9"/>
    <mergeCell ref="I9:I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67"/>
  <sheetViews>
    <sheetView showGridLines="0" showRowColHeaders="0" zoomScaleNormal="100" workbookViewId="0">
      <pane xSplit="2" ySplit="11" topLeftCell="C12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baseColWidth="10" defaultColWidth="15.85546875" defaultRowHeight="15" outlineLevelRow="1"/>
  <cols>
    <col min="1" max="1" width="15.85546875" style="2"/>
    <col min="2" max="2" width="15.5703125" style="2" customWidth="1"/>
    <col min="3" max="25" width="9.85546875" customWidth="1"/>
    <col min="27" max="16384" width="15.85546875" style="2"/>
  </cols>
  <sheetData>
    <row r="5" spans="2:26" ht="15.75" customHeight="1">
      <c r="B5" s="577" t="s">
        <v>214</v>
      </c>
      <c r="C5" s="577"/>
      <c r="D5" s="577"/>
      <c r="E5" s="577"/>
      <c r="F5" s="577"/>
      <c r="G5" s="577"/>
      <c r="H5" s="577"/>
      <c r="I5" s="577"/>
      <c r="J5" s="577"/>
      <c r="K5" s="577"/>
      <c r="L5" s="577"/>
      <c r="M5" s="577"/>
      <c r="N5" s="577"/>
      <c r="O5" s="577"/>
      <c r="P5" s="577"/>
      <c r="Q5" s="577"/>
      <c r="R5" s="577"/>
      <c r="S5" s="577"/>
      <c r="T5" s="577"/>
      <c r="U5" s="577"/>
      <c r="V5" s="577"/>
      <c r="W5" s="577"/>
      <c r="X5" s="577"/>
      <c r="Y5" s="577"/>
    </row>
    <row r="6" spans="2:26" s="144" customFormat="1" ht="25.5">
      <c r="B6" s="138" t="s">
        <v>174</v>
      </c>
      <c r="C6" s="139" t="s">
        <v>175</v>
      </c>
      <c r="D6" s="139" t="s">
        <v>177</v>
      </c>
      <c r="E6" s="139" t="s">
        <v>178</v>
      </c>
      <c r="F6" s="139" t="s">
        <v>179</v>
      </c>
      <c r="G6" s="140" t="s">
        <v>180</v>
      </c>
      <c r="H6" s="140" t="s">
        <v>181</v>
      </c>
      <c r="I6" s="140" t="s">
        <v>182</v>
      </c>
      <c r="J6" s="140" t="s">
        <v>183</v>
      </c>
      <c r="K6" s="139" t="s">
        <v>184</v>
      </c>
      <c r="L6" s="141" t="s">
        <v>185</v>
      </c>
      <c r="M6" s="141" t="s">
        <v>186</v>
      </c>
      <c r="N6" s="141" t="s">
        <v>187</v>
      </c>
      <c r="O6" s="141" t="s">
        <v>188</v>
      </c>
      <c r="P6" s="139" t="s">
        <v>189</v>
      </c>
      <c r="Q6" s="139" t="s">
        <v>190</v>
      </c>
      <c r="R6" s="139" t="s">
        <v>191</v>
      </c>
      <c r="S6" s="142" t="s">
        <v>192</v>
      </c>
      <c r="T6" s="142" t="s">
        <v>193</v>
      </c>
      <c r="U6" s="142" t="s">
        <v>194</v>
      </c>
      <c r="V6" s="142" t="s">
        <v>195</v>
      </c>
      <c r="W6" s="142" t="s">
        <v>196</v>
      </c>
      <c r="X6" s="142" t="s">
        <v>197</v>
      </c>
      <c r="Y6" s="138" t="s">
        <v>136</v>
      </c>
      <c r="Z6"/>
    </row>
    <row r="7" spans="2:26">
      <c r="B7" s="41" t="s">
        <v>76</v>
      </c>
      <c r="C7" s="145">
        <v>0.35151049357314035</v>
      </c>
      <c r="D7" s="145">
        <v>3.4179758417854811E-2</v>
      </c>
      <c r="E7" s="145">
        <v>3.2212969911161675E-2</v>
      </c>
      <c r="F7" s="145">
        <v>0.1040763961172569</v>
      </c>
      <c r="G7" s="145">
        <v>2.2276149209653602E-2</v>
      </c>
      <c r="H7" s="145">
        <v>0.27518094454261577</v>
      </c>
      <c r="I7" s="145">
        <v>1.141342499576384E-2</v>
      </c>
      <c r="J7" s="145">
        <v>3.5607949456561205E-2</v>
      </c>
      <c r="K7" s="145">
        <v>1.5982425988235578E-2</v>
      </c>
      <c r="L7" s="145">
        <v>6.6689259519256373E-3</v>
      </c>
      <c r="M7" s="145">
        <v>4.5992592771900943E-3</v>
      </c>
      <c r="N7" s="145">
        <v>3.2194814940330664E-3</v>
      </c>
      <c r="O7" s="145">
        <v>1.4947592650867807E-3</v>
      </c>
      <c r="P7" s="145">
        <v>4.8776354965989685E-3</v>
      </c>
      <c r="Q7" s="145">
        <v>5.2407349132192393E-3</v>
      </c>
      <c r="R7" s="145">
        <v>3.284839389024715E-2</v>
      </c>
      <c r="S7" s="145">
        <v>2.3504635569218852E-2</v>
      </c>
      <c r="T7" s="145">
        <v>4.2676284766769143E-2</v>
      </c>
      <c r="U7" s="145">
        <v>1.2345380165089202E-3</v>
      </c>
      <c r="V7" s="145">
        <v>2.0636150177918713E-3</v>
      </c>
      <c r="W7" s="145">
        <v>5.1136501174021444E-3</v>
      </c>
      <c r="X7" s="145">
        <v>0.64848950642685965</v>
      </c>
      <c r="Y7" s="147">
        <v>1</v>
      </c>
    </row>
    <row r="8" spans="2:26">
      <c r="B8" s="41" t="s">
        <v>77</v>
      </c>
      <c r="C8" s="145">
        <v>0.28997802547575763</v>
      </c>
      <c r="D8" s="145">
        <v>3.5171480862576592E-2</v>
      </c>
      <c r="E8" s="145">
        <v>3.8201394372318218E-2</v>
      </c>
      <c r="F8" s="145">
        <v>0.11336161252609092</v>
      </c>
      <c r="G8" s="145">
        <v>2.4471907498882912E-2</v>
      </c>
      <c r="H8" s="145">
        <v>0.30529286103408804</v>
      </c>
      <c r="I8" s="145">
        <v>1.3135746246273819E-2</v>
      </c>
      <c r="J8" s="145">
        <v>2.3241578982806006E-2</v>
      </c>
      <c r="K8" s="145">
        <v>1.8730374423857356E-2</v>
      </c>
      <c r="L8" s="145">
        <v>7.7063860783125526E-3</v>
      </c>
      <c r="M8" s="145">
        <v>5.8761958976807386E-3</v>
      </c>
      <c r="N8" s="145">
        <v>4.4071469232605546E-3</v>
      </c>
      <c r="O8" s="145">
        <v>7.4064552460350978E-4</v>
      </c>
      <c r="P8" s="145">
        <v>8.679631023865925E-3</v>
      </c>
      <c r="Q8" s="145">
        <v>8.1960690697859481E-3</v>
      </c>
      <c r="R8" s="145">
        <v>3.9150155168297923E-2</v>
      </c>
      <c r="S8" s="145">
        <v>3.5030697002527991E-2</v>
      </c>
      <c r="T8" s="145">
        <v>3.3977878570860189E-2</v>
      </c>
      <c r="U8" s="145">
        <v>1.977095078073832E-3</v>
      </c>
      <c r="V8" s="145">
        <v>1.7995849936647264E-3</v>
      </c>
      <c r="W8" s="145">
        <v>9.6039076702719578E-3</v>
      </c>
      <c r="X8" s="145">
        <v>0.71002197452424232</v>
      </c>
      <c r="Y8" s="147">
        <v>1</v>
      </c>
    </row>
    <row r="9" spans="2:26">
      <c r="B9" s="41" t="s">
        <v>78</v>
      </c>
      <c r="C9" s="145">
        <v>0.25750793269044275</v>
      </c>
      <c r="D9" s="145">
        <v>1.9643591394679472E-2</v>
      </c>
      <c r="E9" s="145">
        <v>3.2289347308315945E-2</v>
      </c>
      <c r="F9" s="145">
        <v>0.13635693615832797</v>
      </c>
      <c r="G9" s="145">
        <v>1.4825791135557849E-2</v>
      </c>
      <c r="H9" s="145">
        <v>0.35574140592876485</v>
      </c>
      <c r="I9" s="145">
        <v>1.5244730288524947E-2</v>
      </c>
      <c r="J9" s="145">
        <v>2.1156427224838438E-2</v>
      </c>
      <c r="K9" s="145">
        <v>2.0233209461818349E-2</v>
      </c>
      <c r="L9" s="145">
        <v>8.6348014305996264E-3</v>
      </c>
      <c r="M9" s="145">
        <v>5.3686276639487345E-3</v>
      </c>
      <c r="N9" s="145">
        <v>5.4306927236475637E-3</v>
      </c>
      <c r="O9" s="145">
        <v>7.9908764362242725E-4</v>
      </c>
      <c r="P9" s="145">
        <v>6.2530547646570522E-3</v>
      </c>
      <c r="Q9" s="145">
        <v>6.6332032553123813E-3</v>
      </c>
      <c r="R9" s="145">
        <v>3.2258314778466531E-2</v>
      </c>
      <c r="S9" s="145">
        <v>3.7479537925630545E-2</v>
      </c>
      <c r="T9" s="145">
        <v>3.0861850935242869E-2</v>
      </c>
      <c r="U9" s="145">
        <v>2.0869376323731353E-3</v>
      </c>
      <c r="V9" s="145">
        <v>1.5205939626213177E-3</v>
      </c>
      <c r="W9" s="145">
        <v>9.907135154425626E-3</v>
      </c>
      <c r="X9" s="145">
        <v>0.74249206730955719</v>
      </c>
      <c r="Y9" s="147">
        <v>1</v>
      </c>
    </row>
    <row r="10" spans="2:26">
      <c r="B10" s="41" t="s">
        <v>79</v>
      </c>
      <c r="C10" s="145">
        <v>0.30646171492389773</v>
      </c>
      <c r="D10" s="145">
        <v>4.3827677540579084E-2</v>
      </c>
      <c r="E10" s="145">
        <v>3.1512462363887446E-2</v>
      </c>
      <c r="F10" s="145">
        <v>0.13456938250364098</v>
      </c>
      <c r="G10" s="145">
        <v>1.7635207026916896E-2</v>
      </c>
      <c r="H10" s="145">
        <v>0.32446668024962461</v>
      </c>
      <c r="I10" s="145">
        <v>1.5627947690519849E-2</v>
      </c>
      <c r="J10" s="145">
        <v>1.7280540903568543E-2</v>
      </c>
      <c r="K10" s="145">
        <v>1.4556403232743985E-2</v>
      </c>
      <c r="L10" s="145">
        <v>5.7350266754201285E-3</v>
      </c>
      <c r="M10" s="145">
        <v>4.1503482519487768E-3</v>
      </c>
      <c r="N10" s="145">
        <v>4.1729865151412249E-3</v>
      </c>
      <c r="O10" s="145">
        <v>4.9804179023385325E-4</v>
      </c>
      <c r="P10" s="145">
        <v>7.0178615896588411E-3</v>
      </c>
      <c r="Q10" s="145">
        <v>4.9728718146077166E-3</v>
      </c>
      <c r="R10" s="145">
        <v>2.675842709347339E-2</v>
      </c>
      <c r="S10" s="145">
        <v>1.9951855960277393E-2</v>
      </c>
      <c r="T10" s="145">
        <v>2.2155313577675653E-2</v>
      </c>
      <c r="U10" s="145">
        <v>1.7506923535493023E-3</v>
      </c>
      <c r="V10" s="145">
        <v>1.8714297572423578E-3</v>
      </c>
      <c r="W10" s="145">
        <v>9.583531418136268E-3</v>
      </c>
      <c r="X10" s="145">
        <v>0.69353828507610227</v>
      </c>
      <c r="Y10" s="147">
        <v>1</v>
      </c>
    </row>
    <row r="11" spans="2:26">
      <c r="B11" s="41" t="s">
        <v>80</v>
      </c>
      <c r="C11" s="145">
        <v>0.22841945968035451</v>
      </c>
      <c r="D11" s="145">
        <v>3.3209672372949535E-2</v>
      </c>
      <c r="E11" s="145">
        <v>4.7582864549744273E-2</v>
      </c>
      <c r="F11" s="145">
        <v>0.1247294251361654</v>
      </c>
      <c r="G11" s="145">
        <v>3.2896795244267647E-2</v>
      </c>
      <c r="H11" s="145">
        <v>0.35879344362784221</v>
      </c>
      <c r="I11" s="145">
        <v>1.4826544751007273E-2</v>
      </c>
      <c r="J11" s="145">
        <v>1.6205758216217253E-2</v>
      </c>
      <c r="K11" s="145">
        <v>4.5182011480675049E-2</v>
      </c>
      <c r="L11" s="145">
        <v>1.8644922770431196E-2</v>
      </c>
      <c r="M11" s="145">
        <v>5.0826570291997372E-3</v>
      </c>
      <c r="N11" s="145">
        <v>1.2974822969012393E-2</v>
      </c>
      <c r="O11" s="145">
        <v>8.4796087120317214E-3</v>
      </c>
      <c r="P11" s="145">
        <v>7.4451986131242381E-3</v>
      </c>
      <c r="Q11" s="145">
        <v>8.058182375439784E-3</v>
      </c>
      <c r="R11" s="145">
        <v>2.9378523858477373E-2</v>
      </c>
      <c r="S11" s="145">
        <v>2.2258972869083269E-2</v>
      </c>
      <c r="T11" s="145">
        <v>2.1135169304838101E-2</v>
      </c>
      <c r="U11" s="145">
        <v>2.4455498017380644E-3</v>
      </c>
      <c r="V11" s="145">
        <v>2.0943611879114493E-3</v>
      </c>
      <c r="W11" s="145">
        <v>5.3380669301645476E-3</v>
      </c>
      <c r="X11" s="145">
        <v>0.77158054031964551</v>
      </c>
      <c r="Y11" s="147">
        <v>1</v>
      </c>
    </row>
    <row r="12" spans="2:26">
      <c r="B12" s="41" t="s">
        <v>81</v>
      </c>
      <c r="C12" s="145">
        <v>0.17872998453633959</v>
      </c>
      <c r="D12" s="145">
        <v>3.5587797247896014E-2</v>
      </c>
      <c r="E12" s="145">
        <v>3.3485594567053141E-2</v>
      </c>
      <c r="F12" s="145">
        <v>0.14939178644471207</v>
      </c>
      <c r="G12" s="145">
        <v>2.2938950608926166E-2</v>
      </c>
      <c r="H12" s="145">
        <v>0.32987479423355115</v>
      </c>
      <c r="I12" s="145">
        <v>1.7544484746559869E-2</v>
      </c>
      <c r="J12" s="145">
        <v>2.3273877815704523E-2</v>
      </c>
      <c r="K12" s="145">
        <v>0.11611284909035195</v>
      </c>
      <c r="L12" s="145">
        <v>3.5666184466503714E-2</v>
      </c>
      <c r="M12" s="145">
        <v>2.0808243484953217E-2</v>
      </c>
      <c r="N12" s="145">
        <v>3.2245651290894968E-2</v>
      </c>
      <c r="O12" s="145">
        <v>2.7392769848000056E-2</v>
      </c>
      <c r="P12" s="145">
        <v>7.9669918548553754E-3</v>
      </c>
      <c r="Q12" s="145">
        <v>8.4230629449365425E-3</v>
      </c>
      <c r="R12" s="145">
        <v>2.1499476230857486E-2</v>
      </c>
      <c r="S12" s="145">
        <v>2.5019774957421487E-2</v>
      </c>
      <c r="T12" s="145">
        <v>2.1520854563205041E-2</v>
      </c>
      <c r="U12" s="145">
        <v>2.4442559984037514E-3</v>
      </c>
      <c r="V12" s="145">
        <v>1.5392399290239365E-3</v>
      </c>
      <c r="W12" s="145">
        <v>4.6462242302018827E-3</v>
      </c>
      <c r="X12" s="145">
        <v>0.82127001546366041</v>
      </c>
      <c r="Y12" s="147">
        <v>1</v>
      </c>
    </row>
    <row r="13" spans="2:26" customFormat="1">
      <c r="B13" s="41" t="s">
        <v>82</v>
      </c>
      <c r="C13" s="145">
        <v>0.13982729889410694</v>
      </c>
      <c r="D13" s="145">
        <v>4.3334741945000359E-2</v>
      </c>
      <c r="E13" s="145">
        <v>4.1923472520112581E-2</v>
      </c>
      <c r="F13" s="145">
        <v>0.14312026088551177</v>
      </c>
      <c r="G13" s="145">
        <v>3.4763472839043526E-2</v>
      </c>
      <c r="H13" s="145">
        <v>0.33615321442524659</v>
      </c>
      <c r="I13" s="145">
        <v>1.7565121712021306E-2</v>
      </c>
      <c r="J13" s="145">
        <v>3.1071847168291887E-2</v>
      </c>
      <c r="K13" s="145">
        <v>0.12247745556893294</v>
      </c>
      <c r="L13" s="145">
        <v>3.6413940471539397E-2</v>
      </c>
      <c r="M13" s="145">
        <v>2.3289932147441777E-2</v>
      </c>
      <c r="N13" s="145">
        <v>3.6780711056538483E-2</v>
      </c>
      <c r="O13" s="145">
        <v>2.5992871893413278E-2</v>
      </c>
      <c r="P13" s="145">
        <v>7.614476275524442E-3</v>
      </c>
      <c r="Q13" s="145">
        <v>9.5440084835630972E-3</v>
      </c>
      <c r="R13" s="145">
        <v>1.8258796514084789E-2</v>
      </c>
      <c r="S13" s="145">
        <v>2.5968952072652467E-2</v>
      </c>
      <c r="T13" s="145">
        <v>2.0068729618319393E-2</v>
      </c>
      <c r="U13" s="145">
        <v>1.4830288871702055E-3</v>
      </c>
      <c r="V13" s="145">
        <v>1.3474832361922834E-3</v>
      </c>
      <c r="W13" s="145">
        <v>5.4776389542254365E-3</v>
      </c>
      <c r="X13" s="145">
        <v>0.86017270110589306</v>
      </c>
      <c r="Y13" s="147">
        <v>1</v>
      </c>
    </row>
    <row r="14" spans="2:26" customFormat="1">
      <c r="B14" s="41" t="s">
        <v>83</v>
      </c>
      <c r="C14" s="145">
        <v>0.13645590214160275</v>
      </c>
      <c r="D14" s="145">
        <v>3.1755323597162773E-2</v>
      </c>
      <c r="E14" s="145">
        <v>4.6960170902483715E-2</v>
      </c>
      <c r="F14" s="145">
        <v>0.15240578696488441</v>
      </c>
      <c r="G14" s="145">
        <v>2.8592715357656021E-2</v>
      </c>
      <c r="H14" s="145">
        <v>0.31786493534138682</v>
      </c>
      <c r="I14" s="145">
        <v>1.8960444589735208E-2</v>
      </c>
      <c r="J14" s="145">
        <v>3.8810372746831689E-2</v>
      </c>
      <c r="K14" s="145">
        <v>0.13114941043204573</v>
      </c>
      <c r="L14" s="145">
        <v>4.5614541915962807E-2</v>
      </c>
      <c r="M14" s="145">
        <v>2.307335578582452E-2</v>
      </c>
      <c r="N14" s="145">
        <v>3.542729422139778E-2</v>
      </c>
      <c r="O14" s="145">
        <v>2.7034218508860626E-2</v>
      </c>
      <c r="P14" s="145">
        <v>7.1842903517641424E-3</v>
      </c>
      <c r="Q14" s="145">
        <v>1.1684925154139139E-2</v>
      </c>
      <c r="R14" s="145">
        <v>2.7543580893588875E-2</v>
      </c>
      <c r="S14" s="145">
        <v>2.5179227137611469E-2</v>
      </c>
      <c r="T14" s="145">
        <v>1.8549913712491543E-2</v>
      </c>
      <c r="U14" s="145">
        <v>1.398845952089526E-3</v>
      </c>
      <c r="V14" s="145">
        <v>1.7561598637645681E-3</v>
      </c>
      <c r="W14" s="145">
        <v>3.747994860761611E-3</v>
      </c>
      <c r="X14" s="145">
        <v>0.86354409785839725</v>
      </c>
      <c r="Y14" s="147">
        <v>1</v>
      </c>
    </row>
    <row r="15" spans="2:26" customFormat="1" ht="30">
      <c r="B15" s="95" t="str">
        <f>actualizaciones!$A$2</f>
        <v xml:space="preserve">acumulado agosto 2010 </v>
      </c>
      <c r="C15" s="149">
        <v>0.24092708713055991</v>
      </c>
      <c r="D15" s="149">
        <v>3.4566016887441244E-2</v>
      </c>
      <c r="E15" s="149">
        <v>3.8016411886422824E-2</v>
      </c>
      <c r="F15" s="149">
        <v>0.13079680783826242</v>
      </c>
      <c r="G15" s="149">
        <v>2.4843368501661384E-2</v>
      </c>
      <c r="H15" s="149">
        <v>0.32401805359957409</v>
      </c>
      <c r="I15" s="149">
        <v>1.534101389336907E-2</v>
      </c>
      <c r="J15" s="149">
        <v>2.5791855599177221E-2</v>
      </c>
      <c r="K15" s="149">
        <v>5.7888309306450496E-2</v>
      </c>
      <c r="L15" s="149">
        <v>1.9866652330087498E-2</v>
      </c>
      <c r="M15" s="149">
        <v>1.1044411050705159E-2</v>
      </c>
      <c r="N15" s="149">
        <v>1.6028120675532616E-2</v>
      </c>
      <c r="O15" s="149">
        <v>1.0949125250125227E-2</v>
      </c>
      <c r="P15" s="149">
        <v>7.1193354121373131E-3</v>
      </c>
      <c r="Q15" s="149">
        <v>7.7775941996298713E-3</v>
      </c>
      <c r="R15" s="149">
        <v>2.8899571388733721E-2</v>
      </c>
      <c r="S15" s="149">
        <v>2.6791919414438158E-2</v>
      </c>
      <c r="T15" s="149">
        <v>2.6928291752882832E-2</v>
      </c>
      <c r="U15" s="149">
        <v>1.8567618388236312E-3</v>
      </c>
      <c r="V15" s="149">
        <v>1.7684694914972721E-3</v>
      </c>
      <c r="W15" s="149">
        <v>6.6691318589385514E-3</v>
      </c>
      <c r="X15" s="149">
        <v>0.75907291286944012</v>
      </c>
      <c r="Y15" s="210">
        <v>1</v>
      </c>
    </row>
    <row r="16" spans="2:26" customFormat="1" ht="15" hidden="1" customHeight="1" outlineLevel="1">
      <c r="B16" s="41" t="s">
        <v>72</v>
      </c>
      <c r="C16" s="145">
        <v>0.18200540610117133</v>
      </c>
      <c r="D16" s="145">
        <v>3.0361996774511065E-2</v>
      </c>
      <c r="E16" s="145">
        <v>4.553542359149864E-2</v>
      </c>
      <c r="F16" s="145">
        <v>0.13755271705799066</v>
      </c>
      <c r="G16" s="145">
        <v>2.184398022305846E-2</v>
      </c>
      <c r="H16" s="145">
        <v>0.34680820455354233</v>
      </c>
      <c r="I16" s="145">
        <v>1.4264838384832631E-2</v>
      </c>
      <c r="J16" s="145">
        <v>2.2957001052448266E-2</v>
      </c>
      <c r="K16" s="145">
        <v>0.11067364260674022</v>
      </c>
      <c r="L16" s="145">
        <v>4.0432185230895035E-2</v>
      </c>
      <c r="M16" s="145">
        <v>1.935293360490032E-2</v>
      </c>
      <c r="N16" s="145">
        <v>2.4244167998001106E-2</v>
      </c>
      <c r="O16" s="145">
        <v>2.6644355772943752E-2</v>
      </c>
      <c r="P16" s="145">
        <v>6.6402671249990537E-3</v>
      </c>
      <c r="Q16" s="145">
        <v>8.7905930810990886E-3</v>
      </c>
      <c r="R16" s="145">
        <v>2.0420525012682381E-2</v>
      </c>
      <c r="S16" s="145">
        <v>2.6485352797316637E-2</v>
      </c>
      <c r="T16" s="145">
        <v>1.8595776578104534E-2</v>
      </c>
      <c r="U16" s="145">
        <v>1.9383219885972152E-3</v>
      </c>
      <c r="V16" s="145">
        <v>1.5748866157352373E-3</v>
      </c>
      <c r="W16" s="145">
        <v>3.551066455672242E-3</v>
      </c>
      <c r="X16" s="145">
        <v>0.81799459389882867</v>
      </c>
      <c r="Y16" s="147">
        <v>1</v>
      </c>
    </row>
    <row r="17" spans="2:25" customFormat="1" ht="15" hidden="1" customHeight="1" outlineLevel="1">
      <c r="B17" s="41" t="s">
        <v>73</v>
      </c>
      <c r="C17" s="145">
        <v>0.14030571321625276</v>
      </c>
      <c r="D17" s="145">
        <v>3.0151176025728189E-2</v>
      </c>
      <c r="E17" s="145">
        <v>4.617782089575042E-2</v>
      </c>
      <c r="F17" s="145">
        <v>0.16423109535777308</v>
      </c>
      <c r="G17" s="145">
        <v>2.1351035467927614E-2</v>
      </c>
      <c r="H17" s="145">
        <v>0.34171587462855307</v>
      </c>
      <c r="I17" s="145">
        <v>1.803570473695066E-2</v>
      </c>
      <c r="J17" s="145">
        <v>1.6553736622182159E-2</v>
      </c>
      <c r="K17" s="145">
        <v>0.1316736308982713</v>
      </c>
      <c r="L17" s="145">
        <v>4.1349966006401492E-2</v>
      </c>
      <c r="M17" s="145">
        <v>3.0892160083112439E-2</v>
      </c>
      <c r="N17" s="145">
        <v>2.7767804624657201E-2</v>
      </c>
      <c r="O17" s="145">
        <v>3.1663700184100162E-2</v>
      </c>
      <c r="P17" s="145">
        <v>9.2355641791500836E-3</v>
      </c>
      <c r="Q17" s="145">
        <v>1.0572391086802082E-2</v>
      </c>
      <c r="R17" s="145">
        <v>2.1205894260811112E-2</v>
      </c>
      <c r="S17" s="145">
        <v>2.188576623098841E-2</v>
      </c>
      <c r="T17" s="145">
        <v>2.1817015132880594E-2</v>
      </c>
      <c r="U17" s="145">
        <v>9.9307141711291224E-4</v>
      </c>
      <c r="V17" s="145">
        <v>1.2680758095441802E-3</v>
      </c>
      <c r="W17" s="145">
        <v>2.8264340333213657E-3</v>
      </c>
      <c r="X17" s="145">
        <v>0.85969428678374726</v>
      </c>
      <c r="Y17" s="147">
        <v>1</v>
      </c>
    </row>
    <row r="18" spans="2:25" customFormat="1" ht="15" hidden="1" customHeight="1" outlineLevel="1">
      <c r="B18" s="41" t="s">
        <v>74</v>
      </c>
      <c r="C18" s="145">
        <v>0.19260033847466257</v>
      </c>
      <c r="D18" s="145">
        <v>3.9048418387704842E-2</v>
      </c>
      <c r="E18" s="145">
        <v>3.1185074092929182E-2</v>
      </c>
      <c r="F18" s="145">
        <v>0.13845127203181112</v>
      </c>
      <c r="G18" s="145">
        <v>2.3376766328650642E-2</v>
      </c>
      <c r="H18" s="145">
        <v>0.3745855061296936</v>
      </c>
      <c r="I18" s="145">
        <v>1.3683457394845829E-2</v>
      </c>
      <c r="J18" s="145">
        <v>1.6648550475378034E-2</v>
      </c>
      <c r="K18" s="145">
        <v>7.442314836472709E-2</v>
      </c>
      <c r="L18" s="145">
        <v>3.1102519297183506E-2</v>
      </c>
      <c r="M18" s="145">
        <v>1.1041703930984191E-2</v>
      </c>
      <c r="N18" s="145">
        <v>1.5479024202314286E-2</v>
      </c>
      <c r="O18" s="145">
        <v>1.6799900934245104E-2</v>
      </c>
      <c r="P18" s="145">
        <v>1.1241211354036242E-2</v>
      </c>
      <c r="Q18" s="145">
        <v>5.6343648096424002E-3</v>
      </c>
      <c r="R18" s="145">
        <v>2.6582644230107734E-2</v>
      </c>
      <c r="S18" s="145">
        <v>2.8006714456720649E-2</v>
      </c>
      <c r="T18" s="145">
        <v>1.8774336465829194E-2</v>
      </c>
      <c r="U18" s="145">
        <v>1.541022853919289E-3</v>
      </c>
      <c r="V18" s="145">
        <v>1.5479024202314285E-3</v>
      </c>
      <c r="W18" s="145">
        <v>2.6692717291101971E-3</v>
      </c>
      <c r="X18" s="145">
        <v>0.80739966152533749</v>
      </c>
      <c r="Y18" s="147">
        <v>1</v>
      </c>
    </row>
    <row r="19" spans="2:25" customFormat="1" ht="15" hidden="1" customHeight="1" outlineLevel="1">
      <c r="B19" s="41" t="s">
        <v>75</v>
      </c>
      <c r="C19" s="145">
        <v>0.28127934507805291</v>
      </c>
      <c r="D19" s="145">
        <v>3.1598378747140735E-2</v>
      </c>
      <c r="E19" s="145">
        <v>3.2184277057666841E-2</v>
      </c>
      <c r="F19" s="145">
        <v>0.13834423532244472</v>
      </c>
      <c r="G19" s="145">
        <v>1.5425980175769493E-2</v>
      </c>
      <c r="H19" s="145">
        <v>0.33291063044263414</v>
      </c>
      <c r="I19" s="145">
        <v>1.4623379750391267E-2</v>
      </c>
      <c r="J19" s="145">
        <v>1.918215016653959E-2</v>
      </c>
      <c r="K19" s="145">
        <v>2.5715317629118342E-2</v>
      </c>
      <c r="L19" s="145">
        <v>1.2151370440226333E-2</v>
      </c>
      <c r="M19" s="145">
        <v>4.0130021268911268E-3</v>
      </c>
      <c r="N19" s="145">
        <v>8.2908623941570694E-3</v>
      </c>
      <c r="O19" s="145">
        <v>1.2600826678438139E-3</v>
      </c>
      <c r="P19" s="145">
        <v>8.5797985472932294E-3</v>
      </c>
      <c r="Q19" s="145">
        <v>4.7032384927164009E-3</v>
      </c>
      <c r="R19" s="145">
        <v>2.3732894578434128E-2</v>
      </c>
      <c r="S19" s="145">
        <v>3.5956499056944501E-2</v>
      </c>
      <c r="T19" s="145">
        <v>2.9142421445483367E-2</v>
      </c>
      <c r="U19" s="145">
        <v>1.7015129018018379E-3</v>
      </c>
      <c r="V19" s="145">
        <v>1.5008627954572816E-3</v>
      </c>
      <c r="W19" s="145">
        <v>3.4190778121112406E-3</v>
      </c>
      <c r="X19" s="145">
        <v>0.71872065492194714</v>
      </c>
      <c r="Y19" s="147">
        <v>1</v>
      </c>
    </row>
    <row r="20" spans="2:25" customFormat="1" ht="15" hidden="1" customHeight="1" outlineLevel="1">
      <c r="B20" s="41" t="s">
        <v>76</v>
      </c>
      <c r="C20" s="145">
        <v>0.40231998120521556</v>
      </c>
      <c r="D20" s="145">
        <v>3.4740984376835427E-2</v>
      </c>
      <c r="E20" s="145">
        <v>3.3519323387759897E-2</v>
      </c>
      <c r="F20" s="145">
        <v>9.7157288852343468E-2</v>
      </c>
      <c r="G20" s="145">
        <v>2.7728180429930693E-2</v>
      </c>
      <c r="H20" s="145">
        <v>0.24837894984141901</v>
      </c>
      <c r="I20" s="145">
        <v>1.4689298719605309E-2</v>
      </c>
      <c r="J20" s="145">
        <v>4.1289792082697049E-2</v>
      </c>
      <c r="K20" s="145">
        <v>7.6999882532597201E-3</v>
      </c>
      <c r="L20" s="145">
        <v>2.4550687184306356E-3</v>
      </c>
      <c r="M20" s="145">
        <v>1.0983202161400211E-3</v>
      </c>
      <c r="N20" s="145">
        <v>3.9938916950546226E-3</v>
      </c>
      <c r="O20" s="145">
        <v>1.5270762363444145E-4</v>
      </c>
      <c r="P20" s="145">
        <v>5.5327146716786088E-3</v>
      </c>
      <c r="Q20" s="145">
        <v>3.3713144602372843E-3</v>
      </c>
      <c r="R20" s="145">
        <v>2.1543521672735814E-2</v>
      </c>
      <c r="S20" s="145">
        <v>2.1108892282391635E-2</v>
      </c>
      <c r="T20" s="145">
        <v>3.2274168918125221E-2</v>
      </c>
      <c r="U20" s="145">
        <v>1.8148713731939387E-3</v>
      </c>
      <c r="V20" s="145">
        <v>2.1026665100434628E-3</v>
      </c>
      <c r="W20" s="145">
        <v>4.7280629625278984E-3</v>
      </c>
      <c r="X20" s="145">
        <v>0.5976800187947845</v>
      </c>
      <c r="Y20" s="147">
        <v>1</v>
      </c>
    </row>
    <row r="21" spans="2:25" customFormat="1" ht="15" hidden="1" customHeight="1" outlineLevel="1">
      <c r="B21" s="41" t="s">
        <v>77</v>
      </c>
      <c r="C21" s="145">
        <v>0.313926161279311</v>
      </c>
      <c r="D21" s="145">
        <v>4.5551821022503478E-2</v>
      </c>
      <c r="E21" s="145">
        <v>3.724759078854082E-2</v>
      </c>
      <c r="F21" s="145">
        <v>0.11618701257779061</v>
      </c>
      <c r="G21" s="145">
        <v>1.9601922117480242E-2</v>
      </c>
      <c r="H21" s="145">
        <v>0.29852558884541658</v>
      </c>
      <c r="I21" s="145">
        <v>1.4921355985610377E-2</v>
      </c>
      <c r="J21" s="145">
        <v>1.9240868629047083E-2</v>
      </c>
      <c r="K21" s="145">
        <v>2.0310899876585353E-2</v>
      </c>
      <c r="L21" s="145">
        <v>8.1466796208281914E-3</v>
      </c>
      <c r="M21" s="145">
        <v>4.8315521361237297E-3</v>
      </c>
      <c r="N21" s="145">
        <v>6.0066171257516475E-3</v>
      </c>
      <c r="O21" s="145">
        <v>1.3260509938817844E-3</v>
      </c>
      <c r="P21" s="145">
        <v>9.5383767035160053E-3</v>
      </c>
      <c r="Q21" s="145">
        <v>5.3501562376913579E-3</v>
      </c>
      <c r="R21" s="145">
        <v>2.7577921907412758E-2</v>
      </c>
      <c r="S21" s="145">
        <v>3.3026547278313161E-2</v>
      </c>
      <c r="T21" s="145">
        <v>3.1871176115327048E-2</v>
      </c>
      <c r="U21" s="145">
        <v>1.5755061313446944E-3</v>
      </c>
      <c r="V21" s="145">
        <v>2.2319670194049838E-3</v>
      </c>
      <c r="W21" s="145">
        <v>3.3151274847044612E-3</v>
      </c>
      <c r="X21" s="145">
        <v>0.68607383872068906</v>
      </c>
      <c r="Y21" s="147">
        <v>1</v>
      </c>
    </row>
    <row r="22" spans="2:25" customFormat="1" ht="15" hidden="1" customHeight="1" outlineLevel="1">
      <c r="B22" s="41" t="s">
        <v>78</v>
      </c>
      <c r="C22" s="145">
        <v>0.27301935133086741</v>
      </c>
      <c r="D22" s="145">
        <v>2.5571107284964617E-2</v>
      </c>
      <c r="E22" s="145">
        <v>2.7482349839768674E-2</v>
      </c>
      <c r="F22" s="145">
        <v>0.12993977938329476</v>
      </c>
      <c r="G22" s="145">
        <v>1.514165437814593E-2</v>
      </c>
      <c r="H22" s="145">
        <v>0.33582673597666968</v>
      </c>
      <c r="I22" s="145">
        <v>1.8329804674306144E-2</v>
      </c>
      <c r="J22" s="145">
        <v>2.0727095982271578E-2</v>
      </c>
      <c r="K22" s="145">
        <v>2.0595286150905782E-2</v>
      </c>
      <c r="L22" s="145">
        <v>8.6170677255389787E-3</v>
      </c>
      <c r="M22" s="145">
        <v>3.3693888142881856E-3</v>
      </c>
      <c r="N22" s="145">
        <v>8.1392570868379643E-3</v>
      </c>
      <c r="O22" s="145">
        <v>4.6957252424065178E-4</v>
      </c>
      <c r="P22" s="145">
        <v>8.7571156713651382E-3</v>
      </c>
      <c r="Q22" s="145">
        <v>3.9625330554342725E-3</v>
      </c>
      <c r="R22" s="145">
        <v>2.9821974346511571E-2</v>
      </c>
      <c r="S22" s="145">
        <v>4.7772825755641048E-2</v>
      </c>
      <c r="T22" s="145">
        <v>3.588522658933823E-2</v>
      </c>
      <c r="U22" s="145">
        <v>2.2490052476789113E-3</v>
      </c>
      <c r="V22" s="145">
        <v>1.474622488404854E-3</v>
      </c>
      <c r="W22" s="145">
        <v>3.4435318444314463E-3</v>
      </c>
      <c r="X22" s="145">
        <v>0.72698064866913259</v>
      </c>
      <c r="Y22" s="147">
        <v>1</v>
      </c>
    </row>
    <row r="23" spans="2:25" customFormat="1" ht="15" hidden="1" customHeight="1" outlineLevel="1">
      <c r="B23" s="41" t="s">
        <v>79</v>
      </c>
      <c r="C23" s="145">
        <v>0.28631392016789764</v>
      </c>
      <c r="D23" s="145">
        <v>3.2610889131048953E-2</v>
      </c>
      <c r="E23" s="145">
        <v>2.7646607741050166E-2</v>
      </c>
      <c r="F23" s="145">
        <v>0.12278322637930339</v>
      </c>
      <c r="G23" s="145">
        <v>2.0010493602938211E-2</v>
      </c>
      <c r="H23" s="145">
        <v>0.35633853977479113</v>
      </c>
      <c r="I23" s="145">
        <v>2.3085926464059409E-2</v>
      </c>
      <c r="J23" s="145">
        <v>1.6466884610727692E-2</v>
      </c>
      <c r="K23" s="145">
        <v>1.5086572224240223E-2</v>
      </c>
      <c r="L23" s="145">
        <v>6.4979618194293091E-3</v>
      </c>
      <c r="M23" s="145">
        <v>5.2468014691044109E-4</v>
      </c>
      <c r="N23" s="145">
        <v>6.7885539007950923E-3</v>
      </c>
      <c r="O23" s="145">
        <v>1.2753763571053799E-3</v>
      </c>
      <c r="P23" s="145">
        <v>7.4020260725673002E-3</v>
      </c>
      <c r="Q23" s="145">
        <v>5.2710174758848934E-3</v>
      </c>
      <c r="R23" s="145">
        <v>3.6251362150381404E-2</v>
      </c>
      <c r="S23" s="145">
        <v>2.6823263510513784E-2</v>
      </c>
      <c r="T23" s="145">
        <v>1.6184364531622069E-2</v>
      </c>
      <c r="U23" s="145">
        <v>1.9049925333979093E-3</v>
      </c>
      <c r="V23" s="145">
        <v>1.646688461072769E-3</v>
      </c>
      <c r="W23" s="145">
        <v>4.1732251685030475E-3</v>
      </c>
      <c r="X23" s="145">
        <v>0.7136860798321023</v>
      </c>
      <c r="Y23" s="147">
        <v>1</v>
      </c>
    </row>
    <row r="24" spans="2:25" customFormat="1" ht="15" hidden="1" customHeight="1" outlineLevel="1">
      <c r="B24" s="41" t="s">
        <v>80</v>
      </c>
      <c r="C24" s="145">
        <v>0.20138854901522091</v>
      </c>
      <c r="D24" s="145">
        <v>4.3844868451411272E-2</v>
      </c>
      <c r="E24" s="145">
        <v>4.763436274269893E-2</v>
      </c>
      <c r="F24" s="145">
        <v>0.14253952051011348</v>
      </c>
      <c r="G24" s="145">
        <v>3.7866976165339412E-2</v>
      </c>
      <c r="H24" s="145">
        <v>0.32995168744362952</v>
      </c>
      <c r="I24" s="145">
        <v>2.1373586805288513E-2</v>
      </c>
      <c r="J24" s="145">
        <v>1.9674606892404932E-2</v>
      </c>
      <c r="K24" s="145">
        <v>6.0254357568850635E-2</v>
      </c>
      <c r="L24" s="145">
        <v>2.3331259132890993E-2</v>
      </c>
      <c r="M24" s="145">
        <v>9.6904780216322799E-3</v>
      </c>
      <c r="N24" s="145">
        <v>1.614380501583617E-2</v>
      </c>
      <c r="O24" s="145">
        <v>1.1088815398491193E-2</v>
      </c>
      <c r="P24" s="145">
        <v>7.4181797842365425E-3</v>
      </c>
      <c r="Q24" s="145">
        <v>7.6419137645339693E-3</v>
      </c>
      <c r="R24" s="145">
        <v>2.0723359925049117E-2</v>
      </c>
      <c r="S24" s="145">
        <v>2.6771169079963922E-2</v>
      </c>
      <c r="T24" s="145">
        <v>2.2065763806833675E-2</v>
      </c>
      <c r="U24" s="145">
        <v>2.9504918651723101E-3</v>
      </c>
      <c r="V24" s="145">
        <v>4.0971285141966204E-3</v>
      </c>
      <c r="W24" s="145">
        <v>3.8034776650562479E-3</v>
      </c>
      <c r="X24" s="145">
        <v>0.79861145098477915</v>
      </c>
      <c r="Y24" s="147">
        <v>1</v>
      </c>
    </row>
    <row r="25" spans="2:25" customFormat="1" ht="15" hidden="1" customHeight="1" outlineLevel="1">
      <c r="B25" s="41" t="s">
        <v>81</v>
      </c>
      <c r="C25" s="145">
        <v>0.11479888355013289</v>
      </c>
      <c r="D25" s="145">
        <v>3.6854691236460825E-2</v>
      </c>
      <c r="E25" s="145">
        <v>3.3219566006026463E-2</v>
      </c>
      <c r="F25" s="145">
        <v>0.14021514610834301</v>
      </c>
      <c r="G25" s="145">
        <v>2.8540545342819704E-2</v>
      </c>
      <c r="H25" s="145">
        <v>0.3496975664650443</v>
      </c>
      <c r="I25" s="145">
        <v>2.6615631778842238E-2</v>
      </c>
      <c r="J25" s="145">
        <v>2.4290928474654069E-2</v>
      </c>
      <c r="K25" s="145">
        <v>0.1530898564458692</v>
      </c>
      <c r="L25" s="145">
        <v>4.778968098259434E-2</v>
      </c>
      <c r="M25" s="145">
        <v>3.1035529462282798E-2</v>
      </c>
      <c r="N25" s="145">
        <v>4.738248772867603E-2</v>
      </c>
      <c r="O25" s="145">
        <v>2.6882158272316041E-2</v>
      </c>
      <c r="P25" s="145">
        <v>7.8551280437695725E-3</v>
      </c>
      <c r="Q25" s="145">
        <v>5.4563896025053493E-3</v>
      </c>
      <c r="R25" s="145">
        <v>2.0803873518371818E-2</v>
      </c>
      <c r="S25" s="145">
        <v>3.0184125385908152E-2</v>
      </c>
      <c r="T25" s="145">
        <v>2.0544750538605622E-2</v>
      </c>
      <c r="U25" s="145">
        <v>1.6287730156732386E-3</v>
      </c>
      <c r="V25" s="145">
        <v>1.1919657069245065E-3</v>
      </c>
      <c r="W25" s="145">
        <v>5.0121787800490114E-3</v>
      </c>
      <c r="X25" s="145">
        <v>0.8852011164498671</v>
      </c>
      <c r="Y25" s="147">
        <v>1</v>
      </c>
    </row>
    <row r="26" spans="2:25" customFormat="1" ht="15" hidden="1" customHeight="1" outlineLevel="1">
      <c r="B26" s="41" t="s">
        <v>82</v>
      </c>
      <c r="C26" s="145">
        <v>0.11411743602009089</v>
      </c>
      <c r="D26" s="145">
        <v>4.3373295862233915E-2</v>
      </c>
      <c r="E26" s="145">
        <v>3.5413178665391051E-2</v>
      </c>
      <c r="F26" s="145">
        <v>0.1325938770629036</v>
      </c>
      <c r="G26" s="145">
        <v>3.4164972494618515E-2</v>
      </c>
      <c r="H26" s="145">
        <v>0.3543634895957905</v>
      </c>
      <c r="I26" s="145">
        <v>2.8462090408993064E-2</v>
      </c>
      <c r="J26" s="145">
        <v>2.991210236785458E-2</v>
      </c>
      <c r="K26" s="145">
        <v>0.14280375508251614</v>
      </c>
      <c r="L26" s="145">
        <v>4.317149007414494E-2</v>
      </c>
      <c r="M26" s="145">
        <v>2.8439667543649846E-2</v>
      </c>
      <c r="N26" s="145">
        <v>4.6430279837359485E-2</v>
      </c>
      <c r="O26" s="145">
        <v>2.4762317627361877E-2</v>
      </c>
      <c r="P26" s="145">
        <v>7.3696484094714181E-3</v>
      </c>
      <c r="Q26" s="145">
        <v>8.004962927529299E-3</v>
      </c>
      <c r="R26" s="145">
        <v>1.3932073666586942E-2</v>
      </c>
      <c r="S26" s="145">
        <v>2.6892489834967712E-2</v>
      </c>
      <c r="T26" s="145">
        <v>2.1383939248983498E-2</v>
      </c>
      <c r="U26" s="145">
        <v>1.8312006696962449E-3</v>
      </c>
      <c r="V26" s="145">
        <v>1.6368691700550109E-3</v>
      </c>
      <c r="W26" s="145">
        <v>3.7446185123176275E-3</v>
      </c>
      <c r="X26" s="145">
        <v>0.88588256397990917</v>
      </c>
      <c r="Y26" s="147">
        <v>1</v>
      </c>
    </row>
    <row r="27" spans="2:25" customFormat="1" ht="15" hidden="1" customHeight="1" outlineLevel="1">
      <c r="B27" s="41" t="s">
        <v>83</v>
      </c>
      <c r="C27" s="145">
        <v>0.1248093058733791</v>
      </c>
      <c r="D27" s="145">
        <v>3.3525494337851319E-2</v>
      </c>
      <c r="E27" s="145">
        <v>4.5546558704453441E-2</v>
      </c>
      <c r="F27" s="145">
        <v>0.14472950771577775</v>
      </c>
      <c r="G27" s="145">
        <v>2.6704512116411429E-2</v>
      </c>
      <c r="H27" s="145">
        <v>0.32211905181012734</v>
      </c>
      <c r="I27" s="145">
        <v>2.8501437540339142E-2</v>
      </c>
      <c r="J27" s="145">
        <v>3.5989849204952178E-2</v>
      </c>
      <c r="K27" s="145">
        <v>0.13534882356392655</v>
      </c>
      <c r="L27" s="145">
        <v>4.5025817050988674E-2</v>
      </c>
      <c r="M27" s="145">
        <v>2.2589919615091238E-2</v>
      </c>
      <c r="N27" s="145">
        <v>4.4241037376048821E-2</v>
      </c>
      <c r="O27" s="145">
        <v>2.3492049521797804E-2</v>
      </c>
      <c r="P27" s="145">
        <v>6.2195622836355106E-3</v>
      </c>
      <c r="Q27" s="145">
        <v>1.0158129437305638E-2</v>
      </c>
      <c r="R27" s="145">
        <v>2.841342486651411E-2</v>
      </c>
      <c r="S27" s="145">
        <v>2.9520917678812417E-2</v>
      </c>
      <c r="T27" s="145">
        <v>1.9274775567681746E-2</v>
      </c>
      <c r="U27" s="145">
        <v>1.3715308337733966E-3</v>
      </c>
      <c r="V27" s="145">
        <v>1.9289444346652584E-3</v>
      </c>
      <c r="W27" s="145">
        <v>5.8381740303937099E-3</v>
      </c>
      <c r="X27" s="145">
        <v>0.87519069412662087</v>
      </c>
      <c r="Y27" s="147">
        <v>1</v>
      </c>
    </row>
    <row r="28" spans="2:25" customFormat="1" collapsed="1">
      <c r="B28" s="150">
        <v>2009</v>
      </c>
      <c r="C28" s="152">
        <v>0.22253856962058324</v>
      </c>
      <c r="D28" s="152">
        <v>3.5894413143233814E-2</v>
      </c>
      <c r="E28" s="152">
        <v>3.6986569688501912E-2</v>
      </c>
      <c r="F28" s="152">
        <v>0.13283679930819978</v>
      </c>
      <c r="G28" s="152">
        <v>2.4564122809092127E-2</v>
      </c>
      <c r="H28" s="152">
        <v>0.3304334484918719</v>
      </c>
      <c r="I28" s="152">
        <v>1.9563610386948458E-2</v>
      </c>
      <c r="J28" s="152">
        <v>2.3971653655995552E-2</v>
      </c>
      <c r="K28" s="152">
        <v>7.3683272176205294E-2</v>
      </c>
      <c r="L28" s="152">
        <v>2.5472535082724339E-2</v>
      </c>
      <c r="M28" s="152">
        <v>1.368379369460004E-2</v>
      </c>
      <c r="N28" s="152">
        <v>2.091955821327798E-2</v>
      </c>
      <c r="O28" s="152">
        <v>1.3607385185602939E-2</v>
      </c>
      <c r="P28" s="152">
        <v>7.9561876035077576E-3</v>
      </c>
      <c r="Q28" s="152">
        <v>6.5244376849192039E-3</v>
      </c>
      <c r="R28" s="152">
        <v>2.4126896340942044E-2</v>
      </c>
      <c r="S28" s="152">
        <v>2.9223222607701129E-2</v>
      </c>
      <c r="T28" s="152">
        <v>2.4137205425489271E-2</v>
      </c>
      <c r="U28" s="152">
        <v>1.7913550442653899E-3</v>
      </c>
      <c r="V28" s="152">
        <v>1.8774662210716475E-3</v>
      </c>
      <c r="W28" s="152">
        <v>3.8907697914714761E-3</v>
      </c>
      <c r="X28" s="152">
        <v>0.77746143037941673</v>
      </c>
      <c r="Y28" s="154">
        <v>1</v>
      </c>
    </row>
    <row r="29" spans="2:25" customFormat="1" ht="15" hidden="1" customHeight="1" outlineLevel="1">
      <c r="B29" s="41" t="s">
        <v>72</v>
      </c>
      <c r="C29" s="145">
        <v>0.15492272547803035</v>
      </c>
      <c r="D29" s="145">
        <v>3.6797055671498671E-2</v>
      </c>
      <c r="E29" s="145">
        <v>4.0618478199560042E-2</v>
      </c>
      <c r="F29" s="145">
        <v>0.13307998195047663</v>
      </c>
      <c r="G29" s="145">
        <v>1.9071859664955722E-2</v>
      </c>
      <c r="H29" s="145">
        <v>0.36979666083817475</v>
      </c>
      <c r="I29" s="145">
        <v>1.5278639517175249E-2</v>
      </c>
      <c r="J29" s="145">
        <v>2.440210953804501E-2</v>
      </c>
      <c r="K29" s="145">
        <v>0.11950053584522534</v>
      </c>
      <c r="L29" s="145">
        <v>3.7777088386259802E-2</v>
      </c>
      <c r="M29" s="145">
        <v>2.0242258446612895E-2</v>
      </c>
      <c r="N29" s="145">
        <v>3.6543234248970616E-2</v>
      </c>
      <c r="O29" s="145">
        <v>2.4937954763382029E-2</v>
      </c>
      <c r="P29" s="145">
        <v>5.9648034294094423E-3</v>
      </c>
      <c r="Q29" s="145">
        <v>6.4935980596762368E-3</v>
      </c>
      <c r="R29" s="145">
        <v>2.3654746460601273E-2</v>
      </c>
      <c r="S29" s="145">
        <v>2.1236392351514467E-2</v>
      </c>
      <c r="T29" s="145">
        <v>2.1955553048677308E-2</v>
      </c>
      <c r="U29" s="145">
        <v>2.3055445879632242E-3</v>
      </c>
      <c r="V29" s="145">
        <v>1.3396130633425462E-3</v>
      </c>
      <c r="W29" s="145">
        <v>3.581702295673755E-3</v>
      </c>
      <c r="X29" s="145">
        <v>0.84507727452196968</v>
      </c>
      <c r="Y29" s="147">
        <v>1</v>
      </c>
    </row>
    <row r="30" spans="2:25" customFormat="1" ht="15" hidden="1" customHeight="1" outlineLevel="1">
      <c r="B30" s="41" t="s">
        <v>73</v>
      </c>
      <c r="C30" s="145">
        <v>0.15508545059426396</v>
      </c>
      <c r="D30" s="145">
        <v>3.3469267298044163E-2</v>
      </c>
      <c r="E30" s="145">
        <v>3.383145976980656E-2</v>
      </c>
      <c r="F30" s="145">
        <v>0.16579025031524158</v>
      </c>
      <c r="G30" s="145">
        <v>1.9967536822901297E-2</v>
      </c>
      <c r="H30" s="145">
        <v>0.32714028921739596</v>
      </c>
      <c r="I30" s="145">
        <v>1.7277922356665684E-2</v>
      </c>
      <c r="J30" s="145">
        <v>1.7291336892656883E-2</v>
      </c>
      <c r="K30" s="145">
        <v>0.13770691921766426</v>
      </c>
      <c r="L30" s="145">
        <v>4.2423470072170205E-2</v>
      </c>
      <c r="M30" s="145">
        <v>3.2899149518418158E-2</v>
      </c>
      <c r="N30" s="145">
        <v>4.5066133662436614E-2</v>
      </c>
      <c r="O30" s="145">
        <v>1.7318165964639282E-2</v>
      </c>
      <c r="P30" s="145">
        <v>8.1560378826496388E-3</v>
      </c>
      <c r="Q30" s="145">
        <v>8.1560378826496388E-3</v>
      </c>
      <c r="R30" s="145">
        <v>2.6547366726584927E-2</v>
      </c>
      <c r="S30" s="145">
        <v>2.1624232017814504E-2</v>
      </c>
      <c r="T30" s="145">
        <v>2.269739489711051E-2</v>
      </c>
      <c r="U30" s="145">
        <v>2.1530330265876105E-3</v>
      </c>
      <c r="V30" s="145">
        <v>1.0530410753092051E-3</v>
      </c>
      <c r="W30" s="145">
        <v>2.0524240066536097E-3</v>
      </c>
      <c r="X30" s="145">
        <v>0.84491454940573607</v>
      </c>
      <c r="Y30" s="147">
        <v>1</v>
      </c>
    </row>
    <row r="31" spans="2:25" customFormat="1" ht="15" hidden="1" customHeight="1" outlineLevel="1">
      <c r="B31" s="41" t="s">
        <v>74</v>
      </c>
      <c r="C31" s="145">
        <v>0.15397991810175576</v>
      </c>
      <c r="D31" s="145">
        <v>5.02670730415163E-2</v>
      </c>
      <c r="E31" s="145">
        <v>3.0783518134166028E-2</v>
      </c>
      <c r="F31" s="145">
        <v>0.13528168882406835</v>
      </c>
      <c r="G31" s="145">
        <v>2.2973891039185255E-2</v>
      </c>
      <c r="H31" s="145">
        <v>0.37734273230991694</v>
      </c>
      <c r="I31" s="145">
        <v>2.1434403495322326E-2</v>
      </c>
      <c r="J31" s="145">
        <v>1.4061068416820926E-2</v>
      </c>
      <c r="K31" s="145">
        <v>7.3907867591605739E-2</v>
      </c>
      <c r="L31" s="145">
        <v>2.3104778644129069E-2</v>
      </c>
      <c r="M31" s="145">
        <v>1.6734915203530227E-2</v>
      </c>
      <c r="N31" s="145">
        <v>2.1278584918008266E-2</v>
      </c>
      <c r="O31" s="145">
        <v>1.2789588825938183E-2</v>
      </c>
      <c r="P31" s="145">
        <v>7.541619142000586E-3</v>
      </c>
      <c r="Q31" s="145">
        <v>4.8428413829210374E-3</v>
      </c>
      <c r="R31" s="145">
        <v>6.125539911370393E-2</v>
      </c>
      <c r="S31" s="145">
        <v>1.8679531048409716E-2</v>
      </c>
      <c r="T31" s="145">
        <v>2.1072904395953704E-2</v>
      </c>
      <c r="U31" s="145">
        <v>2.2437875133224884E-3</v>
      </c>
      <c r="V31" s="145">
        <v>1.3899017096414303E-3</v>
      </c>
      <c r="W31" s="145">
        <v>2.9418547396894848E-3</v>
      </c>
      <c r="X31" s="145">
        <v>0.84602008189824429</v>
      </c>
      <c r="Y31" s="147">
        <v>1</v>
      </c>
    </row>
    <row r="32" spans="2:25" customFormat="1" ht="15" hidden="1" customHeight="1" outlineLevel="1">
      <c r="B32" s="41" t="s">
        <v>75</v>
      </c>
      <c r="C32" s="145">
        <v>0.27152211874272408</v>
      </c>
      <c r="D32" s="145">
        <v>3.491705471478463E-2</v>
      </c>
      <c r="E32" s="145">
        <v>2.629511059371362E-2</v>
      </c>
      <c r="F32" s="145">
        <v>0.13955180442374854</v>
      </c>
      <c r="G32" s="145">
        <v>1.7767753201396973E-2</v>
      </c>
      <c r="H32" s="145">
        <v>0.33835855646100116</v>
      </c>
      <c r="I32" s="145">
        <v>2.3814027939464494E-2</v>
      </c>
      <c r="J32" s="145">
        <v>1.7331199068684518E-2</v>
      </c>
      <c r="K32" s="145">
        <v>1.7935098952270082E-2</v>
      </c>
      <c r="L32" s="145">
        <v>4.7802677532013966E-3</v>
      </c>
      <c r="M32" s="145">
        <v>4.8530267753201396E-3</v>
      </c>
      <c r="N32" s="145">
        <v>8.0908032596041912E-3</v>
      </c>
      <c r="O32" s="145">
        <v>2.1100116414435389E-4</v>
      </c>
      <c r="P32" s="145">
        <v>7.5232828870779979E-3</v>
      </c>
      <c r="Q32" s="145">
        <v>5.180442374854482E-3</v>
      </c>
      <c r="R32" s="145">
        <v>2.9474679860302676E-2</v>
      </c>
      <c r="S32" s="145">
        <v>3.3039871944121071E-2</v>
      </c>
      <c r="T32" s="145">
        <v>3.2385040745052385E-2</v>
      </c>
      <c r="U32" s="145">
        <v>1.280558789289872E-3</v>
      </c>
      <c r="V32" s="145">
        <v>1.1350407450523865E-3</v>
      </c>
      <c r="W32" s="145">
        <v>2.488358556461001E-3</v>
      </c>
      <c r="X32" s="145">
        <v>0.72847788125727586</v>
      </c>
      <c r="Y32" s="147">
        <v>1</v>
      </c>
    </row>
    <row r="33" spans="2:25" customFormat="1" ht="15" hidden="1" customHeight="1" outlineLevel="1">
      <c r="B33" s="41" t="s">
        <v>76</v>
      </c>
      <c r="C33" s="145">
        <v>0.33870573091203099</v>
      </c>
      <c r="D33" s="145">
        <v>2.9968403919190631E-2</v>
      </c>
      <c r="E33" s="145">
        <v>2.7239651485654104E-2</v>
      </c>
      <c r="F33" s="145">
        <v>0.11026181129586485</v>
      </c>
      <c r="G33" s="145">
        <v>3.2122682156193148E-2</v>
      </c>
      <c r="H33" s="145">
        <v>0.30146597304226641</v>
      </c>
      <c r="I33" s="145">
        <v>1.6532090766923052E-2</v>
      </c>
      <c r="J33" s="145">
        <v>3.6383365780487023E-2</v>
      </c>
      <c r="K33" s="145">
        <v>9.2022255555910173E-3</v>
      </c>
      <c r="L33" s="145">
        <v>2.0106596878690197E-3</v>
      </c>
      <c r="M33" s="145">
        <v>1.7393802061724062E-3</v>
      </c>
      <c r="N33" s="145">
        <v>5.2500558516579967E-3</v>
      </c>
      <c r="O33" s="145">
        <v>2.021298098915946E-4</v>
      </c>
      <c r="P33" s="145">
        <v>5.0319684251960125E-3</v>
      </c>
      <c r="Q33" s="145">
        <v>4.9840955754848456E-3</v>
      </c>
      <c r="R33" s="145">
        <v>2.9133288652006935E-2</v>
      </c>
      <c r="S33" s="145">
        <v>1.9361908105405376E-2</v>
      </c>
      <c r="T33" s="145">
        <v>3.2702475558250621E-2</v>
      </c>
      <c r="U33" s="145">
        <v>1.5957616570389046E-3</v>
      </c>
      <c r="V33" s="145">
        <v>1.4095894637176992E-3</v>
      </c>
      <c r="W33" s="145">
        <v>3.8989776486983902E-3</v>
      </c>
      <c r="X33" s="145">
        <v>0.66129426908796907</v>
      </c>
      <c r="Y33" s="147">
        <v>1</v>
      </c>
    </row>
    <row r="34" spans="2:25" customFormat="1" ht="15" hidden="1" customHeight="1" outlineLevel="1">
      <c r="B34" s="41" t="s">
        <v>77</v>
      </c>
      <c r="C34" s="145">
        <v>0.28338903598246451</v>
      </c>
      <c r="D34" s="145">
        <v>4.6753021274484878E-2</v>
      </c>
      <c r="E34" s="145">
        <v>2.733873618026576E-2</v>
      </c>
      <c r="F34" s="145">
        <v>0.12144004266058174</v>
      </c>
      <c r="G34" s="145">
        <v>2.3593533945545753E-2</v>
      </c>
      <c r="H34" s="145">
        <v>0.33611949923421774</v>
      </c>
      <c r="I34" s="145">
        <v>1.7076634030494874E-2</v>
      </c>
      <c r="J34" s="145">
        <v>1.9910338370340976E-2</v>
      </c>
      <c r="K34" s="145">
        <v>1.5712487521159772E-2</v>
      </c>
      <c r="L34" s="145">
        <v>3.1251356395676894E-3</v>
      </c>
      <c r="M34" s="145">
        <v>3.7700048985261016E-3</v>
      </c>
      <c r="N34" s="145">
        <v>8.5817216769080995E-3</v>
      </c>
      <c r="O34" s="145">
        <v>2.3562530615788135E-4</v>
      </c>
      <c r="P34" s="145">
        <v>7.7756351032100849E-3</v>
      </c>
      <c r="Q34" s="145">
        <v>7.3415884866034611E-3</v>
      </c>
      <c r="R34" s="145">
        <v>3.1034333087373585E-2</v>
      </c>
      <c r="S34" s="145">
        <v>2.3215293322502838E-2</v>
      </c>
      <c r="T34" s="145">
        <v>3.2931736868539681E-2</v>
      </c>
      <c r="U34" s="145">
        <v>1.6245744792990767E-3</v>
      </c>
      <c r="V34" s="145">
        <v>1.2401331903046386E-3</v>
      </c>
      <c r="W34" s="145">
        <v>3.5033762626106046E-3</v>
      </c>
      <c r="X34" s="145">
        <v>0.71661096401753543</v>
      </c>
      <c r="Y34" s="147">
        <v>1</v>
      </c>
    </row>
    <row r="35" spans="2:25" customFormat="1" ht="15" hidden="1" customHeight="1" outlineLevel="1">
      <c r="B35" s="41" t="s">
        <v>78</v>
      </c>
      <c r="C35" s="145">
        <v>0.27420181329980936</v>
      </c>
      <c r="D35" s="145">
        <v>3.0444852865819914E-2</v>
      </c>
      <c r="E35" s="145">
        <v>2.473302678955747E-2</v>
      </c>
      <c r="F35" s="145">
        <v>0.14609566625444956</v>
      </c>
      <c r="G35" s="145">
        <v>1.5919323872836715E-2</v>
      </c>
      <c r="H35" s="145">
        <v>0.3442331736846061</v>
      </c>
      <c r="I35" s="145">
        <v>2.1139222344444975E-2</v>
      </c>
      <c r="J35" s="145">
        <v>2.6085827702356471E-2</v>
      </c>
      <c r="K35" s="145">
        <v>1.181309483954278E-2</v>
      </c>
      <c r="L35" s="145">
        <v>2.8422483824463835E-3</v>
      </c>
      <c r="M35" s="145">
        <v>2.4733026789557468E-3</v>
      </c>
      <c r="N35" s="145">
        <v>6.3335679099225895E-3</v>
      </c>
      <c r="O35" s="145">
        <v>1.6397586821806058E-4</v>
      </c>
      <c r="P35" s="145">
        <v>6.0876041075954993E-3</v>
      </c>
      <c r="Q35" s="145">
        <v>5.4863592574626099E-3</v>
      </c>
      <c r="R35" s="145">
        <v>3.4926859930446905E-2</v>
      </c>
      <c r="S35" s="145">
        <v>1.7367777375429584E-2</v>
      </c>
      <c r="T35" s="145">
        <v>3.3615052984702416E-2</v>
      </c>
      <c r="U35" s="145">
        <v>1.6329263543381867E-3</v>
      </c>
      <c r="V35" s="145">
        <v>1.3118069457444847E-3</v>
      </c>
      <c r="W35" s="145">
        <v>4.9056113908569786E-3</v>
      </c>
      <c r="X35" s="145">
        <v>0.72579818670019058</v>
      </c>
      <c r="Y35" s="147">
        <v>1</v>
      </c>
    </row>
    <row r="36" spans="2:25" customFormat="1" ht="15" hidden="1" customHeight="1" outlineLevel="1">
      <c r="B36" s="41" t="s">
        <v>79</v>
      </c>
      <c r="C36" s="145">
        <v>0.24637633953291424</v>
      </c>
      <c r="D36" s="145">
        <v>3.6865248688967789E-2</v>
      </c>
      <c r="E36" s="145">
        <v>1.9875574085534673E-2</v>
      </c>
      <c r="F36" s="145">
        <v>0.14940881404514511</v>
      </c>
      <c r="G36" s="145">
        <v>1.8611771603530829E-2</v>
      </c>
      <c r="H36" s="145">
        <v>0.3590892804794632</v>
      </c>
      <c r="I36" s="145">
        <v>1.6911501254030813E-2</v>
      </c>
      <c r="J36" s="145">
        <v>1.5328490928634246E-2</v>
      </c>
      <c r="K36" s="145">
        <v>1.066414774763037E-2</v>
      </c>
      <c r="L36" s="145">
        <v>1.7979870362528907E-3</v>
      </c>
      <c r="M36" s="145">
        <v>2.3126282531513633E-3</v>
      </c>
      <c r="N36" s="145">
        <v>4.9118921207778245E-3</v>
      </c>
      <c r="O36" s="145">
        <v>1.6416403374482915E-3</v>
      </c>
      <c r="P36" s="145">
        <v>6.9183414221035142E-3</v>
      </c>
      <c r="Q36" s="145">
        <v>8.6967851210058306E-3</v>
      </c>
      <c r="R36" s="145">
        <v>3.7353832122732161E-2</v>
      </c>
      <c r="S36" s="145">
        <v>4.3783590111071302E-2</v>
      </c>
      <c r="T36" s="145">
        <v>2.2657242435099832E-2</v>
      </c>
      <c r="U36" s="145">
        <v>1.6546692290153415E-3</v>
      </c>
      <c r="V36" s="145">
        <v>1.8631314940881405E-3</v>
      </c>
      <c r="W36" s="145">
        <v>3.9412396990326044E-3</v>
      </c>
      <c r="X36" s="145">
        <v>0.75362366046708573</v>
      </c>
      <c r="Y36" s="147">
        <v>1</v>
      </c>
    </row>
    <row r="37" spans="2:25" customFormat="1" ht="15" hidden="1" customHeight="1" outlineLevel="1">
      <c r="B37" s="41" t="s">
        <v>80</v>
      </c>
      <c r="C37" s="145">
        <v>0.16047058212463156</v>
      </c>
      <c r="D37" s="145">
        <v>5.3557284024360156E-2</v>
      </c>
      <c r="E37" s="145">
        <v>2.8768617470231524E-2</v>
      </c>
      <c r="F37" s="145">
        <v>0.16518419446572569</v>
      </c>
      <c r="G37" s="145">
        <v>3.3638051706899014E-2</v>
      </c>
      <c r="H37" s="145">
        <v>0.37773824518575266</v>
      </c>
      <c r="I37" s="145">
        <v>1.4556362078144681E-2</v>
      </c>
      <c r="J37" s="145">
        <v>1.6484658035865005E-2</v>
      </c>
      <c r="K37" s="145">
        <v>4.7915232888808092E-2</v>
      </c>
      <c r="L37" s="145">
        <v>1.6718390879225047E-2</v>
      </c>
      <c r="M37" s="145">
        <v>6.4925789822233189E-3</v>
      </c>
      <c r="N37" s="145">
        <v>1.7601381620807419E-2</v>
      </c>
      <c r="O37" s="145">
        <v>7.102881406552311E-3</v>
      </c>
      <c r="P37" s="145">
        <v>6.1484722961654831E-3</v>
      </c>
      <c r="Q37" s="145">
        <v>6.6484008777966787E-3</v>
      </c>
      <c r="R37" s="145">
        <v>2.9684071106725014E-2</v>
      </c>
      <c r="S37" s="145">
        <v>2.5963823349911052E-2</v>
      </c>
      <c r="T37" s="145">
        <v>2.3451195283790627E-2</v>
      </c>
      <c r="U37" s="145">
        <v>2.3113581176715014E-3</v>
      </c>
      <c r="V37" s="145">
        <v>9.4142395242238124E-4</v>
      </c>
      <c r="W37" s="145">
        <v>6.5380270350988822E-3</v>
      </c>
      <c r="X37" s="145">
        <v>0.8395294178753685</v>
      </c>
      <c r="Y37" s="147">
        <v>1</v>
      </c>
    </row>
    <row r="38" spans="2:25" customFormat="1" ht="15" hidden="1" customHeight="1" outlineLevel="1">
      <c r="B38" s="41" t="s">
        <v>81</v>
      </c>
      <c r="C38" s="145">
        <v>0.14789557746924178</v>
      </c>
      <c r="D38" s="145">
        <v>3.6032205487143427E-2</v>
      </c>
      <c r="E38" s="145">
        <v>3.7171499125087902E-2</v>
      </c>
      <c r="F38" s="145">
        <v>0.16500133553560428</v>
      </c>
      <c r="G38" s="145">
        <v>2.3565389458535708E-2</v>
      </c>
      <c r="H38" s="145">
        <v>0.35080977066945768</v>
      </c>
      <c r="I38" s="145">
        <v>1.6337143698179856E-2</v>
      </c>
      <c r="J38" s="145">
        <v>1.6675115973550945E-2</v>
      </c>
      <c r="K38" s="145">
        <v>0.1237959737689905</v>
      </c>
      <c r="L38" s="145">
        <v>3.5209079461642874E-2</v>
      </c>
      <c r="M38" s="145">
        <v>2.2943956565111449E-2</v>
      </c>
      <c r="N38" s="145">
        <v>4.4672303172033342E-2</v>
      </c>
      <c r="O38" s="145">
        <v>2.0970634570202838E-2</v>
      </c>
      <c r="P38" s="145">
        <v>4.2846162651883103E-3</v>
      </c>
      <c r="Q38" s="145">
        <v>6.6449710270541354E-3</v>
      </c>
      <c r="R38" s="145">
        <v>1.8893740426390183E-2</v>
      </c>
      <c r="S38" s="145">
        <v>1.9199005707370521E-2</v>
      </c>
      <c r="T38" s="145">
        <v>2.4464831804281346E-2</v>
      </c>
      <c r="U38" s="145">
        <v>2.2731361101571571E-3</v>
      </c>
      <c r="V38" s="145">
        <v>7.0865154513292668E-4</v>
      </c>
      <c r="W38" s="145">
        <v>6.2470359286333384E-3</v>
      </c>
      <c r="X38" s="145">
        <v>0.85210442253075824</v>
      </c>
      <c r="Y38" s="147">
        <v>1</v>
      </c>
    </row>
    <row r="39" spans="2:25" customFormat="1" ht="15" hidden="1" customHeight="1" outlineLevel="1">
      <c r="B39" s="41" t="s">
        <v>82</v>
      </c>
      <c r="C39" s="145">
        <v>9.9444886897191151E-2</v>
      </c>
      <c r="D39" s="145">
        <v>4.8931971899627946E-2</v>
      </c>
      <c r="E39" s="145">
        <v>3.5333483899342662E-2</v>
      </c>
      <c r="F39" s="145">
        <v>0.13452280480701795</v>
      </c>
      <c r="G39" s="145">
        <v>3.3187918266430513E-2</v>
      </c>
      <c r="H39" s="145">
        <v>0.41105114885827382</v>
      </c>
      <c r="I39" s="145">
        <v>1.398480868211157E-2</v>
      </c>
      <c r="J39" s="145">
        <v>2.1307071451495952E-2</v>
      </c>
      <c r="K39" s="145">
        <v>0.1133346012576224</v>
      </c>
      <c r="L39" s="145">
        <v>2.9140466199912039E-2</v>
      </c>
      <c r="M39" s="145">
        <v>2.1515090280171647E-2</v>
      </c>
      <c r="N39" s="145">
        <v>4.0094143378463516E-2</v>
      </c>
      <c r="O39" s="145">
        <v>2.2584901399075208E-2</v>
      </c>
      <c r="P39" s="145">
        <v>4.6536783672304965E-3</v>
      </c>
      <c r="Q39" s="145">
        <v>8.3742437029728865E-3</v>
      </c>
      <c r="R39" s="145">
        <v>1.9316034091314323E-2</v>
      </c>
      <c r="S39" s="145">
        <v>2.0641411199733735E-2</v>
      </c>
      <c r="T39" s="145">
        <v>2.9223673731382314E-2</v>
      </c>
      <c r="U39" s="145">
        <v>1.366980874154552E-3</v>
      </c>
      <c r="V39" s="145">
        <v>7.8452815386261248E-4</v>
      </c>
      <c r="W39" s="145">
        <v>4.5407538602351208E-3</v>
      </c>
      <c r="X39" s="145">
        <v>0.90055511310280889</v>
      </c>
      <c r="Y39" s="147">
        <v>1</v>
      </c>
    </row>
    <row r="40" spans="2:25" customFormat="1" ht="15" hidden="1" customHeight="1" outlineLevel="1">
      <c r="B40" s="41" t="s">
        <v>83</v>
      </c>
      <c r="C40" s="145">
        <v>9.7470961252217408E-2</v>
      </c>
      <c r="D40" s="145">
        <v>3.4493070800850942E-2</v>
      </c>
      <c r="E40" s="145">
        <v>3.7966166205626276E-2</v>
      </c>
      <c r="F40" s="145">
        <v>0.14831000944736322</v>
      </c>
      <c r="G40" s="145">
        <v>2.8144986440654926E-2</v>
      </c>
      <c r="H40" s="145">
        <v>0.37319123774051693</v>
      </c>
      <c r="I40" s="145">
        <v>1.6978067164635596E-2</v>
      </c>
      <c r="J40" s="145">
        <v>3.1896745077515956E-2</v>
      </c>
      <c r="K40" s="145">
        <v>0.12188457904860295</v>
      </c>
      <c r="L40" s="145">
        <v>3.5070787257613964E-2</v>
      </c>
      <c r="M40" s="145">
        <v>2.2279465238460965E-2</v>
      </c>
      <c r="N40" s="145">
        <v>4.239759126220851E-2</v>
      </c>
      <c r="O40" s="145">
        <v>2.2136735290319513E-2</v>
      </c>
      <c r="P40" s="145">
        <v>4.0644051899327814E-3</v>
      </c>
      <c r="Q40" s="145">
        <v>8.6929335082341595E-3</v>
      </c>
      <c r="R40" s="145">
        <v>3.3113347968816903E-2</v>
      </c>
      <c r="S40" s="145">
        <v>2.3298964868042765E-2</v>
      </c>
      <c r="T40" s="145">
        <v>3.4228000897159674E-2</v>
      </c>
      <c r="U40" s="145">
        <v>1.3049595258647056E-3</v>
      </c>
      <c r="V40" s="145">
        <v>1.3865194962312498E-3</v>
      </c>
      <c r="W40" s="145">
        <v>3.5750453677335166E-3</v>
      </c>
      <c r="X40" s="145">
        <v>0.90252903874778256</v>
      </c>
      <c r="Y40" s="147">
        <v>1</v>
      </c>
    </row>
    <row r="41" spans="2:25" customFormat="1" collapsed="1">
      <c r="B41" s="155">
        <v>2008</v>
      </c>
      <c r="C41" s="157">
        <v>0.19958218743389042</v>
      </c>
      <c r="D41" s="157">
        <v>3.9416649037444469E-2</v>
      </c>
      <c r="E41" s="157">
        <v>3.0854664692193782E-2</v>
      </c>
      <c r="F41" s="157">
        <v>0.14241379310344829</v>
      </c>
      <c r="G41" s="157">
        <v>2.4365348000846204E-2</v>
      </c>
      <c r="H41" s="157">
        <v>0.35501375079331499</v>
      </c>
      <c r="I41" s="157">
        <v>1.7504231013327692E-2</v>
      </c>
      <c r="J41" s="157">
        <v>2.1564946054580071E-2</v>
      </c>
      <c r="K41" s="157">
        <v>6.6916120160778511E-2</v>
      </c>
      <c r="L41" s="157">
        <v>1.9419293420774274E-2</v>
      </c>
      <c r="M41" s="157">
        <v>1.3162153585783796E-2</v>
      </c>
      <c r="N41" s="157">
        <v>2.3466257668711656E-2</v>
      </c>
      <c r="O41" s="157">
        <v>1.086841548550878E-2</v>
      </c>
      <c r="P41" s="157">
        <v>6.1206896551724141E-3</v>
      </c>
      <c r="Q41" s="157">
        <v>6.7780833509625557E-3</v>
      </c>
      <c r="R41" s="157">
        <v>3.1034482758620689E-2</v>
      </c>
      <c r="S41" s="157">
        <v>2.3716416331711444E-2</v>
      </c>
      <c r="T41" s="157">
        <v>2.7628517029828645E-2</v>
      </c>
      <c r="U41" s="157">
        <v>1.8161624709117834E-3</v>
      </c>
      <c r="V41" s="157">
        <v>1.2058387983922148E-3</v>
      </c>
      <c r="W41" s="157">
        <v>4.0681193145758413E-3</v>
      </c>
      <c r="X41" s="157">
        <v>0.80041781256610955</v>
      </c>
      <c r="Y41" s="211">
        <v>1</v>
      </c>
    </row>
    <row r="42" spans="2:25" customFormat="1" hidden="1" outlineLevel="1">
      <c r="B42" s="41" t="s">
        <v>72</v>
      </c>
      <c r="C42" s="145">
        <v>8.9455459443560564E-2</v>
      </c>
      <c r="D42" s="145">
        <v>3.2267336925277751E-2</v>
      </c>
      <c r="E42" s="145">
        <v>4.1251654478120778E-2</v>
      </c>
      <c r="F42" s="145">
        <v>0.13841464229848791</v>
      </c>
      <c r="G42" s="145">
        <v>2.2975520408572536E-2</v>
      </c>
      <c r="H42" s="145">
        <v>0.41325855315052745</v>
      </c>
      <c r="I42" s="145">
        <v>1.3476476329264542E-2</v>
      </c>
      <c r="J42" s="145">
        <v>2.4392689546372182E-2</v>
      </c>
      <c r="K42" s="145">
        <v>0.1311215690468869</v>
      </c>
      <c r="L42" s="145">
        <v>3.7514873591186812E-2</v>
      </c>
      <c r="M42" s="145">
        <v>2.2668021444710348E-2</v>
      </c>
      <c r="N42" s="145">
        <v>4.4928272524299102E-2</v>
      </c>
      <c r="O42" s="145">
        <v>2.6010401486690642E-2</v>
      </c>
      <c r="P42" s="145">
        <v>5.2943299864967848E-3</v>
      </c>
      <c r="Q42" s="145">
        <v>6.5644344024492962E-3</v>
      </c>
      <c r="R42" s="145">
        <v>2.2647967164458469E-2</v>
      </c>
      <c r="S42" s="145">
        <v>2.2320413920344399E-2</v>
      </c>
      <c r="T42" s="145">
        <v>2.724708210222335E-2</v>
      </c>
      <c r="U42" s="145">
        <v>1.4973862588071715E-3</v>
      </c>
      <c r="V42" s="145">
        <v>1.504071018891132E-3</v>
      </c>
      <c r="W42" s="145">
        <v>6.3104135192587939E-3</v>
      </c>
      <c r="X42" s="145">
        <v>0.91054454055643941</v>
      </c>
      <c r="Y42" s="147">
        <v>1</v>
      </c>
    </row>
    <row r="43" spans="2:25" customFormat="1" hidden="1" outlineLevel="1">
      <c r="B43" s="41" t="s">
        <v>73</v>
      </c>
      <c r="C43" s="145">
        <v>9.6962165814110601E-2</v>
      </c>
      <c r="D43" s="145">
        <v>3.2646462696650905E-2</v>
      </c>
      <c r="E43" s="145">
        <v>3.1542563459125567E-2</v>
      </c>
      <c r="F43" s="145">
        <v>0.16174838336067948</v>
      </c>
      <c r="G43" s="145">
        <v>1.5804459029051251E-2</v>
      </c>
      <c r="H43" s="145">
        <v>0.40689243316282214</v>
      </c>
      <c r="I43" s="145">
        <v>9.904931956374867E-3</v>
      </c>
      <c r="J43" s="145">
        <v>1.6413714892384905E-2</v>
      </c>
      <c r="K43" s="145">
        <v>0.12866759965254318</v>
      </c>
      <c r="L43" s="145">
        <v>4.1194141492133962E-2</v>
      </c>
      <c r="M43" s="145">
        <v>2.8303252581797125E-2</v>
      </c>
      <c r="N43" s="145">
        <v>3.2586140333944601E-2</v>
      </c>
      <c r="O43" s="145">
        <v>2.6584065244667502E-2</v>
      </c>
      <c r="P43" s="145">
        <v>6.0201717980889876E-3</v>
      </c>
      <c r="Q43" s="145">
        <v>1.0405607566837179E-2</v>
      </c>
      <c r="R43" s="145">
        <v>2.9576054434900106E-2</v>
      </c>
      <c r="S43" s="145">
        <v>2.2862175465688639E-2</v>
      </c>
      <c r="T43" s="145">
        <v>2.5088070649551202E-2</v>
      </c>
      <c r="U43" s="145">
        <v>1.1823183090435285E-3</v>
      </c>
      <c r="V43" s="145">
        <v>8.867387317826465E-4</v>
      </c>
      <c r="W43" s="145">
        <v>3.3961490203648298E-3</v>
      </c>
      <c r="X43" s="145">
        <v>0.90303783418588934</v>
      </c>
      <c r="Y43" s="147">
        <v>1</v>
      </c>
    </row>
    <row r="44" spans="2:25" customFormat="1" hidden="1" outlineLevel="1">
      <c r="B44" s="41" t="s">
        <v>74</v>
      </c>
      <c r="C44" s="145">
        <v>0.17564253396313662</v>
      </c>
      <c r="D44" s="145">
        <v>4.5327105538873966E-2</v>
      </c>
      <c r="E44" s="145">
        <v>3.2022804029336188E-2</v>
      </c>
      <c r="F44" s="145">
        <v>0.13191334937107471</v>
      </c>
      <c r="G44" s="145">
        <v>1.8121477111099404E-2</v>
      </c>
      <c r="H44" s="145">
        <v>0.3876450859540993</v>
      </c>
      <c r="I44" s="145">
        <v>9.8040937212827851E-3</v>
      </c>
      <c r="J44" s="145">
        <v>1.6160658366842849E-2</v>
      </c>
      <c r="K44" s="145">
        <v>8.4877112270042784E-2</v>
      </c>
      <c r="L44" s="145">
        <v>3.0512680936744571E-2</v>
      </c>
      <c r="M44" s="145">
        <v>1.6283575362751469E-2</v>
      </c>
      <c r="N44" s="145">
        <v>2.0439340462519096E-2</v>
      </c>
      <c r="O44" s="145">
        <v>1.7641515508027651E-2</v>
      </c>
      <c r="P44" s="145">
        <v>8.3407961509420706E-3</v>
      </c>
      <c r="Q44" s="145">
        <v>7.0940666210117824E-3</v>
      </c>
      <c r="R44" s="145">
        <v>2.8920613180213876E-2</v>
      </c>
      <c r="S44" s="145">
        <v>2.2645993198592892E-2</v>
      </c>
      <c r="T44" s="145">
        <v>2.4214648193998139E-2</v>
      </c>
      <c r="U44" s="145">
        <v>1.2467295299302885E-3</v>
      </c>
      <c r="V44" s="145">
        <v>1.0243082992384999E-3</v>
      </c>
      <c r="W44" s="145">
        <v>4.9986245002838796E-3</v>
      </c>
      <c r="X44" s="145">
        <v>0.82435746603686344</v>
      </c>
      <c r="Y44" s="147">
        <v>1</v>
      </c>
    </row>
    <row r="45" spans="2:25" customFormat="1" hidden="1" outlineLevel="1">
      <c r="B45" s="41" t="s">
        <v>75</v>
      </c>
      <c r="C45" s="145">
        <v>0.26877989506437316</v>
      </c>
      <c r="D45" s="145">
        <v>3.1859973450022123E-2</v>
      </c>
      <c r="E45" s="145">
        <v>2.6823906218173391E-2</v>
      </c>
      <c r="F45" s="145">
        <v>0.14876416174415094</v>
      </c>
      <c r="G45" s="145">
        <v>1.8894031874021059E-2</v>
      </c>
      <c r="H45" s="145">
        <v>0.33886340809001708</v>
      </c>
      <c r="I45" s="145">
        <v>1.1554157038202468E-2</v>
      </c>
      <c r="J45" s="145">
        <v>2.580545468593062E-2</v>
      </c>
      <c r="K45" s="145">
        <v>1.2706060840187395E-2</v>
      </c>
      <c r="L45" s="145">
        <v>1.9034507947433854E-3</v>
      </c>
      <c r="M45" s="145">
        <v>2.4864264994064887E-3</v>
      </c>
      <c r="N45" s="145">
        <v>8.0703504175651287E-3</v>
      </c>
      <c r="O45" s="145">
        <v>2.4583312847239292E-4</v>
      </c>
      <c r="P45" s="145">
        <v>6.5953516467307707E-3</v>
      </c>
      <c r="Q45" s="145">
        <v>7.6629698046680201E-3</v>
      </c>
      <c r="R45" s="145">
        <v>3.7668659085641237E-2</v>
      </c>
      <c r="S45" s="145">
        <v>2.7561405603590567E-2</v>
      </c>
      <c r="T45" s="145">
        <v>2.8291881185337108E-2</v>
      </c>
      <c r="U45" s="145">
        <v>1.2923798753977228E-3</v>
      </c>
      <c r="V45" s="145">
        <v>1.7699985250012292E-3</v>
      </c>
      <c r="W45" s="145">
        <v>5.1063052685551332E-3</v>
      </c>
      <c r="X45" s="145">
        <v>0.73122010493562684</v>
      </c>
      <c r="Y45" s="147">
        <v>1</v>
      </c>
    </row>
    <row r="46" spans="2:25" customFormat="1" hidden="1" outlineLevel="1">
      <c r="B46" s="41" t="s">
        <v>76</v>
      </c>
      <c r="C46" s="145">
        <v>0.3294405360855841</v>
      </c>
      <c r="D46" s="145">
        <v>2.8452613094019672E-2</v>
      </c>
      <c r="E46" s="145">
        <v>4.044343413667166E-2</v>
      </c>
      <c r="F46" s="145">
        <v>0.11545878626603893</v>
      </c>
      <c r="G46" s="145">
        <v>2.4687301364992836E-2</v>
      </c>
      <c r="H46" s="145">
        <v>0.30067549369216018</v>
      </c>
      <c r="I46" s="145">
        <v>7.7622520765774985E-3</v>
      </c>
      <c r="J46" s="145">
        <v>5.0322664052315745E-2</v>
      </c>
      <c r="K46" s="145">
        <v>5.0419624869372228E-3</v>
      </c>
      <c r="L46" s="145">
        <v>1.481345816140744E-3</v>
      </c>
      <c r="M46" s="145">
        <v>1.3251311664386292E-3</v>
      </c>
      <c r="N46" s="145">
        <v>2.0684974305383479E-3</v>
      </c>
      <c r="O46" s="145">
        <v>1.6698807381950205E-4</v>
      </c>
      <c r="P46" s="145">
        <v>4.0400340440202107E-3</v>
      </c>
      <c r="Q46" s="145">
        <v>6.5179215910192738E-3</v>
      </c>
      <c r="R46" s="145">
        <v>2.7348337121987483E-2</v>
      </c>
      <c r="S46" s="145">
        <v>2.0900442787731226E-2</v>
      </c>
      <c r="T46" s="145">
        <v>3.1496105407181563E-2</v>
      </c>
      <c r="U46" s="145">
        <v>1.4274786955538079E-3</v>
      </c>
      <c r="V46" s="145">
        <v>1.3251311664386292E-3</v>
      </c>
      <c r="W46" s="145">
        <v>4.6595059307699763E-3</v>
      </c>
      <c r="X46" s="145">
        <v>0.6705594639144159</v>
      </c>
      <c r="Y46" s="147">
        <v>1</v>
      </c>
    </row>
    <row r="47" spans="2:25" customFormat="1" hidden="1" outlineLevel="1">
      <c r="B47" s="41" t="s">
        <v>77</v>
      </c>
      <c r="C47" s="145">
        <v>0.30663240164921191</v>
      </c>
      <c r="D47" s="145">
        <v>5.0480604295186471E-2</v>
      </c>
      <c r="E47" s="145">
        <v>4.0693866603459354E-2</v>
      </c>
      <c r="F47" s="145">
        <v>0.11932459658555754</v>
      </c>
      <c r="G47" s="145">
        <v>1.9854165757021938E-2</v>
      </c>
      <c r="H47" s="145">
        <v>0.30258422270597995</v>
      </c>
      <c r="I47" s="145">
        <v>8.9259538794528408E-3</v>
      </c>
      <c r="J47" s="145">
        <v>3.3982247893262804E-2</v>
      </c>
      <c r="K47" s="145">
        <v>7.7657670020396833E-3</v>
      </c>
      <c r="L47" s="145">
        <v>1.7465178799767962E-3</v>
      </c>
      <c r="M47" s="145">
        <v>2.1457219668286356E-3</v>
      </c>
      <c r="N47" s="145">
        <v>3.6926378033795121E-3</v>
      </c>
      <c r="O47" s="145">
        <v>1.8088935185473962E-4</v>
      </c>
      <c r="P47" s="145">
        <v>7.2168613826184046E-3</v>
      </c>
      <c r="Q47" s="145">
        <v>7.7907172574679237E-3</v>
      </c>
      <c r="R47" s="145">
        <v>2.8405865805051181E-2</v>
      </c>
      <c r="S47" s="145">
        <v>2.2929284738552512E-2</v>
      </c>
      <c r="T47" s="145">
        <v>3.3470767656983889E-2</v>
      </c>
      <c r="U47" s="145">
        <v>1.9773077426880159E-3</v>
      </c>
      <c r="V47" s="145">
        <v>1.8338437739756361E-3</v>
      </c>
      <c r="W47" s="145">
        <v>6.1315252714899673E-3</v>
      </c>
      <c r="X47" s="145">
        <v>0.69336759835078809</v>
      </c>
      <c r="Y47" s="147">
        <v>1</v>
      </c>
    </row>
    <row r="48" spans="2:25" customFormat="1" hidden="1" outlineLevel="1">
      <c r="B48" s="41" t="s">
        <v>78</v>
      </c>
      <c r="C48" s="145">
        <v>0.2732620098819426</v>
      </c>
      <c r="D48" s="145">
        <v>2.5237706392814137E-2</v>
      </c>
      <c r="E48" s="145">
        <v>2.7306824630119166E-2</v>
      </c>
      <c r="F48" s="145">
        <v>0.14353037244128272</v>
      </c>
      <c r="G48" s="145">
        <v>1.5155080065879617E-2</v>
      </c>
      <c r="H48" s="145">
        <v>0.36797780022974824</v>
      </c>
      <c r="I48" s="145">
        <v>9.7712205721561737E-3</v>
      </c>
      <c r="J48" s="145">
        <v>2.444189168615836E-2</v>
      </c>
      <c r="K48" s="145">
        <v>4.0828754515383446E-3</v>
      </c>
      <c r="L48" s="145">
        <v>7.819744508878524E-4</v>
      </c>
      <c r="M48" s="145">
        <v>3.6676677785005469E-4</v>
      </c>
      <c r="N48" s="145">
        <v>2.6780894910937952E-3</v>
      </c>
      <c r="O48" s="145">
        <v>2.5604473170664192E-4</v>
      </c>
      <c r="P48" s="145">
        <v>6.1519936888433701E-3</v>
      </c>
      <c r="Q48" s="145">
        <v>7.6675016954313316E-3</v>
      </c>
      <c r="R48" s="145">
        <v>3.0573124991349839E-2</v>
      </c>
      <c r="S48" s="145">
        <v>2.4739457185168783E-2</v>
      </c>
      <c r="T48" s="145">
        <v>3.0081795911588445E-2</v>
      </c>
      <c r="U48" s="145">
        <v>2.3805239920833736E-3</v>
      </c>
      <c r="V48" s="145">
        <v>1.660830692151191E-3</v>
      </c>
      <c r="W48" s="145">
        <v>5.9789904917442876E-3</v>
      </c>
      <c r="X48" s="145">
        <v>0.7267379901180574</v>
      </c>
      <c r="Y48" s="147">
        <v>1</v>
      </c>
    </row>
    <row r="49" spans="2:25" customFormat="1" hidden="1" outlineLevel="1">
      <c r="B49" s="41" t="s">
        <v>79</v>
      </c>
      <c r="C49" s="145">
        <v>0.22938481675392669</v>
      </c>
      <c r="D49" s="145">
        <v>4.0283135850096442E-2</v>
      </c>
      <c r="E49" s="145">
        <v>3.0638605676494901E-2</v>
      </c>
      <c r="F49" s="145">
        <v>0.15476026453568476</v>
      </c>
      <c r="G49" s="145">
        <v>1.668848167539267E-2</v>
      </c>
      <c r="H49" s="145">
        <v>0.40788612565445026</v>
      </c>
      <c r="I49" s="145">
        <v>1.1487324331771838E-2</v>
      </c>
      <c r="J49" s="145">
        <v>2.2767980159823644E-2</v>
      </c>
      <c r="K49" s="145">
        <v>4.1592036373656657E-3</v>
      </c>
      <c r="L49" s="145">
        <v>9.6445301736015432E-4</v>
      </c>
      <c r="M49" s="145">
        <v>2.2389087903003583E-4</v>
      </c>
      <c r="N49" s="145">
        <v>2.6866905483604298E-3</v>
      </c>
      <c r="O49" s="145">
        <v>2.8416919261504546E-4</v>
      </c>
      <c r="P49" s="145">
        <v>6.8631165610360985E-3</v>
      </c>
      <c r="Q49" s="145">
        <v>6.2603334251860017E-3</v>
      </c>
      <c r="R49" s="145">
        <v>2.5695783962524112E-2</v>
      </c>
      <c r="S49" s="145">
        <v>1.2624001102232019E-2</v>
      </c>
      <c r="T49" s="145">
        <v>2.0313791678148251E-2</v>
      </c>
      <c r="U49" s="145">
        <v>3.4186414990355469E-3</v>
      </c>
      <c r="V49" s="145">
        <v>2.462799669330394E-3</v>
      </c>
      <c r="W49" s="145">
        <v>4.3055938275006886E-3</v>
      </c>
      <c r="X49" s="145">
        <v>0.77061518324607325</v>
      </c>
      <c r="Y49" s="147">
        <v>1</v>
      </c>
    </row>
    <row r="50" spans="2:25" customFormat="1" hidden="1" outlineLevel="1">
      <c r="B50" s="41" t="s">
        <v>80</v>
      </c>
      <c r="C50" s="145">
        <v>0.20366977035983377</v>
      </c>
      <c r="D50" s="145">
        <v>3.9343814250486053E-2</v>
      </c>
      <c r="E50" s="145">
        <v>3.8449354311731715E-2</v>
      </c>
      <c r="F50" s="145">
        <v>0.15805852501071488</v>
      </c>
      <c r="G50" s="145">
        <v>2.8399103055450306E-2</v>
      </c>
      <c r="H50" s="145">
        <v>0.36733109304246819</v>
      </c>
      <c r="I50" s="145">
        <v>8.4290426172891654E-3</v>
      </c>
      <c r="J50" s="145">
        <v>2.51442627227609E-2</v>
      </c>
      <c r="K50" s="145">
        <v>5.6052822828605325E-2</v>
      </c>
      <c r="L50" s="145">
        <v>2.1231000490710659E-2</v>
      </c>
      <c r="M50" s="145">
        <v>9.4601561577976404E-3</v>
      </c>
      <c r="N50" s="145">
        <v>1.6584778031070061E-2</v>
      </c>
      <c r="O50" s="145">
        <v>8.7768881490269644E-3</v>
      </c>
      <c r="P50" s="145">
        <v>5.4475094881080311E-3</v>
      </c>
      <c r="Q50" s="145">
        <v>6.7705648141821589E-3</v>
      </c>
      <c r="R50" s="145">
        <v>2.1995018355063328E-2</v>
      </c>
      <c r="S50" s="145">
        <v>1.5976048350528911E-2</v>
      </c>
      <c r="T50" s="145">
        <v>1.6392220683143777E-2</v>
      </c>
      <c r="U50" s="145">
        <v>2.1367654092464797E-3</v>
      </c>
      <c r="V50" s="145">
        <v>1.4162282363610389E-3</v>
      </c>
      <c r="W50" s="145">
        <v>4.9878564640259389E-3</v>
      </c>
      <c r="X50" s="145">
        <v>0.7963302296401662</v>
      </c>
      <c r="Y50" s="147">
        <v>1</v>
      </c>
    </row>
    <row r="51" spans="2:25" customFormat="1" hidden="1" outlineLevel="1">
      <c r="B51" s="41" t="s">
        <v>81</v>
      </c>
      <c r="C51" s="145">
        <v>9.8169783941589095E-2</v>
      </c>
      <c r="D51" s="145">
        <v>3.402905632889975E-2</v>
      </c>
      <c r="E51" s="145">
        <v>3.1230104788616066E-2</v>
      </c>
      <c r="F51" s="145">
        <v>0.15705100630337651</v>
      </c>
      <c r="G51" s="145">
        <v>2.6957115244535448E-2</v>
      </c>
      <c r="H51" s="145">
        <v>0.43326966865690475</v>
      </c>
      <c r="I51" s="145">
        <v>8.8499635792166371E-3</v>
      </c>
      <c r="J51" s="145">
        <v>2.5236448314033186E-2</v>
      </c>
      <c r="K51" s="145">
        <v>0.11342062850227415</v>
      </c>
      <c r="L51" s="145">
        <v>3.5973409960367304E-2</v>
      </c>
      <c r="M51" s="145">
        <v>2.0992136552127606E-2</v>
      </c>
      <c r="N51" s="145">
        <v>3.5331027639646462E-2</v>
      </c>
      <c r="O51" s="145">
        <v>2.1124054350132777E-2</v>
      </c>
      <c r="P51" s="145">
        <v>4.5482962529609814E-3</v>
      </c>
      <c r="Q51" s="145">
        <v>7.6741745100400915E-3</v>
      </c>
      <c r="R51" s="145">
        <v>1.8095680552448794E-2</v>
      </c>
      <c r="S51" s="145">
        <v>1.5939111332885961E-2</v>
      </c>
      <c r="T51" s="145">
        <v>1.4637140022139249E-2</v>
      </c>
      <c r="U51" s="145">
        <v>3.1029360313390804E-3</v>
      </c>
      <c r="V51" s="145">
        <v>1.439624665186893E-3</v>
      </c>
      <c r="W51" s="145">
        <v>6.3492609735533488E-3</v>
      </c>
      <c r="X51" s="145">
        <v>0.90183021605841096</v>
      </c>
      <c r="Y51" s="147">
        <v>1</v>
      </c>
    </row>
    <row r="52" spans="2:25" customFormat="1" hidden="1" outlineLevel="1">
      <c r="B52" s="41" t="s">
        <v>82</v>
      </c>
      <c r="C52" s="145">
        <v>0.11033544458460746</v>
      </c>
      <c r="D52" s="145">
        <v>3.7566623296854257E-2</v>
      </c>
      <c r="E52" s="145">
        <v>3.6575942302738904E-2</v>
      </c>
      <c r="F52" s="145">
        <v>0.13595445509243054</v>
      </c>
      <c r="G52" s="145">
        <v>2.9073184907305281E-2</v>
      </c>
      <c r="H52" s="145">
        <v>0.41267147036873147</v>
      </c>
      <c r="I52" s="145">
        <v>8.5396701692743594E-3</v>
      </c>
      <c r="J52" s="145">
        <v>3.2309409488082107E-2</v>
      </c>
      <c r="K52" s="145">
        <v>0.12925084703224998</v>
      </c>
      <c r="L52" s="145">
        <v>4.0650943458533394E-2</v>
      </c>
      <c r="M52" s="145">
        <v>2.2230881507948563E-2</v>
      </c>
      <c r="N52" s="145">
        <v>4.1126470335708765E-2</v>
      </c>
      <c r="O52" s="145">
        <v>2.5242551730059244E-2</v>
      </c>
      <c r="P52" s="145">
        <v>4.8609414111260079E-3</v>
      </c>
      <c r="Q52" s="145">
        <v>8.0707478320597575E-3</v>
      </c>
      <c r="R52" s="145">
        <v>1.4232783615457266E-2</v>
      </c>
      <c r="S52" s="145">
        <v>1.6214145603687974E-2</v>
      </c>
      <c r="T52" s="145">
        <v>1.571220056666953E-2</v>
      </c>
      <c r="U52" s="145">
        <v>1.9681529083091717E-3</v>
      </c>
      <c r="V52" s="145">
        <v>1.386953391761497E-3</v>
      </c>
      <c r="W52" s="145">
        <v>5.2770274286544567E-3</v>
      </c>
      <c r="X52" s="145">
        <v>0.88966455541539258</v>
      </c>
      <c r="Y52" s="147">
        <v>1</v>
      </c>
    </row>
    <row r="53" spans="2:25" customFormat="1" hidden="1" outlineLevel="1">
      <c r="B53" s="41" t="s">
        <v>83</v>
      </c>
      <c r="C53" s="145">
        <v>9.6010776510489323E-2</v>
      </c>
      <c r="D53" s="145">
        <v>3.1372227236672955E-2</v>
      </c>
      <c r="E53" s="145">
        <v>3.8059681080933237E-2</v>
      </c>
      <c r="F53" s="145">
        <v>0.13774924099450234</v>
      </c>
      <c r="G53" s="145">
        <v>2.2900084789803342E-2</v>
      </c>
      <c r="H53" s="145">
        <v>0.400248899100134</v>
      </c>
      <c r="I53" s="145">
        <v>8.1781132901178853E-3</v>
      </c>
      <c r="J53" s="145">
        <v>4.964306227947813E-2</v>
      </c>
      <c r="K53" s="145">
        <v>0.12813517135745739</v>
      </c>
      <c r="L53" s="145">
        <v>3.8825524465960999E-2</v>
      </c>
      <c r="M53" s="145">
        <v>2.0021334208582917E-2</v>
      </c>
      <c r="N53" s="145">
        <v>4.3276989141434866E-2</v>
      </c>
      <c r="O53" s="145">
        <v>2.6011323541478625E-2</v>
      </c>
      <c r="P53" s="145">
        <v>5.408768906758568E-3</v>
      </c>
      <c r="Q53" s="145">
        <v>1.0448291895735894E-2</v>
      </c>
      <c r="R53" s="145">
        <v>2.4465960996690461E-2</v>
      </c>
      <c r="S53" s="145">
        <v>2.2202620278438775E-2</v>
      </c>
      <c r="T53" s="145">
        <v>1.6978474330570828E-2</v>
      </c>
      <c r="U53" s="145">
        <v>1.8735811383714888E-3</v>
      </c>
      <c r="V53" s="145">
        <v>1.3333880364322639E-3</v>
      </c>
      <c r="W53" s="145">
        <v>4.9916577774130905E-3</v>
      </c>
      <c r="X53" s="145">
        <v>0.90398922348951072</v>
      </c>
      <c r="Y53" s="147">
        <v>1</v>
      </c>
    </row>
    <row r="54" spans="2:25" customFormat="1" collapsed="1">
      <c r="B54" s="155">
        <v>2007</v>
      </c>
      <c r="C54" s="157">
        <v>0.18993117372932616</v>
      </c>
      <c r="D54" s="157">
        <v>3.5736346886973538E-2</v>
      </c>
      <c r="E54" s="157">
        <v>3.4774449170369912E-2</v>
      </c>
      <c r="F54" s="157">
        <v>0.14135239500220001</v>
      </c>
      <c r="G54" s="157">
        <v>2.1818002742773457E-2</v>
      </c>
      <c r="H54" s="157">
        <v>0.37700395357625754</v>
      </c>
      <c r="I54" s="157">
        <v>9.6270063623351467E-3</v>
      </c>
      <c r="J54" s="157">
        <v>2.9103695464360538E-2</v>
      </c>
      <c r="K54" s="157">
        <v>6.8310796271455351E-2</v>
      </c>
      <c r="L54" s="157">
        <v>2.1533233914040495E-2</v>
      </c>
      <c r="M54" s="157">
        <v>1.2506811434860201E-2</v>
      </c>
      <c r="N54" s="157">
        <v>2.1317516173477744E-2</v>
      </c>
      <c r="O54" s="157">
        <v>1.2953234749076911E-2</v>
      </c>
      <c r="P54" s="157">
        <v>5.8581016196494777E-3</v>
      </c>
      <c r="Q54" s="157">
        <v>7.7519213866743177E-3</v>
      </c>
      <c r="R54" s="157">
        <v>2.5723939102293033E-2</v>
      </c>
      <c r="S54" s="157">
        <v>2.0646810642646167E-2</v>
      </c>
      <c r="T54" s="157">
        <v>2.3751433211539347E-2</v>
      </c>
      <c r="U54" s="157">
        <v>1.9254012724670294E-3</v>
      </c>
      <c r="V54" s="157">
        <v>1.4714840417047162E-3</v>
      </c>
      <c r="W54" s="157">
        <v>5.2130895169742566E-3</v>
      </c>
      <c r="X54" s="157">
        <v>0.81006882627067389</v>
      </c>
      <c r="Y54" s="211">
        <v>1</v>
      </c>
    </row>
    <row r="55" spans="2:25" customFormat="1" hidden="1" outlineLevel="1">
      <c r="B55" s="41" t="s">
        <v>72</v>
      </c>
      <c r="C55" s="145">
        <v>0.13148033456574643</v>
      </c>
      <c r="D55" s="145">
        <v>2.8495642762857445E-2</v>
      </c>
      <c r="E55" s="145">
        <v>3.6809739191361851E-2</v>
      </c>
      <c r="F55" s="145">
        <v>0.11843051880211949</v>
      </c>
      <c r="G55" s="145">
        <v>1.8673873468085505E-2</v>
      </c>
      <c r="H55" s="145">
        <v>0.4364368873124011</v>
      </c>
      <c r="I55" s="145">
        <v>7.9575098999680946E-3</v>
      </c>
      <c r="J55" s="145">
        <v>3.1592315247514845E-2</v>
      </c>
      <c r="K55" s="145">
        <v>0.10523681724627618</v>
      </c>
      <c r="L55" s="145">
        <v>3.6584526647023129E-2</v>
      </c>
      <c r="M55" s="145">
        <v>1.5677295447578652E-2</v>
      </c>
      <c r="N55" s="145">
        <v>3.037241396568011E-2</v>
      </c>
      <c r="O55" s="145">
        <v>2.2602581185994283E-2</v>
      </c>
      <c r="P55" s="145">
        <v>6.8877503143591765E-3</v>
      </c>
      <c r="Q55" s="145">
        <v>7.3444313070460251E-3</v>
      </c>
      <c r="R55" s="145">
        <v>2.5624182822538772E-2</v>
      </c>
      <c r="S55" s="145">
        <v>1.8085818491201069E-2</v>
      </c>
      <c r="T55" s="145">
        <v>1.7391413146156685E-2</v>
      </c>
      <c r="U55" s="145">
        <v>2.0331688030578859E-3</v>
      </c>
      <c r="V55" s="145">
        <v>1.0885272976371451E-3</v>
      </c>
      <c r="W55" s="145">
        <v>6.4310693216723279E-3</v>
      </c>
      <c r="X55" s="145">
        <v>0.86851966543425363</v>
      </c>
      <c r="Y55" s="147">
        <v>1</v>
      </c>
    </row>
    <row r="56" spans="2:25" customFormat="1" hidden="1" outlineLevel="1">
      <c r="B56" s="41" t="s">
        <v>73</v>
      </c>
      <c r="C56" s="145">
        <v>0.11333368357456199</v>
      </c>
      <c r="D56" s="145">
        <v>2.617615382594762E-2</v>
      </c>
      <c r="E56" s="145">
        <v>3.0569492237778769E-2</v>
      </c>
      <c r="F56" s="145">
        <v>0.16718983950195698</v>
      </c>
      <c r="G56" s="145">
        <v>1.620084583256718E-2</v>
      </c>
      <c r="H56" s="145">
        <v>0.41810922272715334</v>
      </c>
      <c r="I56" s="145">
        <v>7.6637158843153221E-3</v>
      </c>
      <c r="J56" s="145">
        <v>2.331293178176469E-2</v>
      </c>
      <c r="K56" s="145">
        <v>0.10742992986419396</v>
      </c>
      <c r="L56" s="145">
        <v>4.1339410018650345E-2</v>
      </c>
      <c r="M56" s="145">
        <v>2.2551157109459138E-2</v>
      </c>
      <c r="N56" s="145">
        <v>2.4540965089705536E-2</v>
      </c>
      <c r="O56" s="145">
        <v>1.8998397646378944E-2</v>
      </c>
      <c r="P56" s="145">
        <v>8.1825107042475496E-3</v>
      </c>
      <c r="Q56" s="145">
        <v>1.0329927237384748E-2</v>
      </c>
      <c r="R56" s="145">
        <v>2.3424571173395678E-2</v>
      </c>
      <c r="S56" s="145">
        <v>2.6957629567364524E-2</v>
      </c>
      <c r="T56" s="145">
        <v>1.3436129133941002E-2</v>
      </c>
      <c r="U56" s="145">
        <v>2.0357771415062125E-3</v>
      </c>
      <c r="V56" s="145">
        <v>8.6028001786230262E-4</v>
      </c>
      <c r="W56" s="145">
        <v>4.7873597940581575E-3</v>
      </c>
      <c r="X56" s="145">
        <v>0.88666631642543803</v>
      </c>
      <c r="Y56" s="147">
        <v>1</v>
      </c>
    </row>
    <row r="57" spans="2:25" customFormat="1" hidden="1" outlineLevel="1">
      <c r="B57" s="41" t="s">
        <v>74</v>
      </c>
      <c r="C57" s="145">
        <v>0.1617541459111958</v>
      </c>
      <c r="D57" s="145">
        <v>4.9564347142671362E-2</v>
      </c>
      <c r="E57" s="145">
        <v>3.2720611101373392E-2</v>
      </c>
      <c r="F57" s="145">
        <v>0.13629912756345378</v>
      </c>
      <c r="G57" s="145">
        <v>1.9863056298449065E-2</v>
      </c>
      <c r="H57" s="145">
        <v>0.41840202192682391</v>
      </c>
      <c r="I57" s="145">
        <v>9.9456635436868494E-3</v>
      </c>
      <c r="J57" s="145">
        <v>2.7021220054166833E-2</v>
      </c>
      <c r="K57" s="145">
        <v>6.6272383397131082E-2</v>
      </c>
      <c r="L57" s="145">
        <v>2.597520086395531E-2</v>
      </c>
      <c r="M57" s="145">
        <v>1.2026393608540039E-2</v>
      </c>
      <c r="N57" s="145">
        <v>1.808765075398194E-2</v>
      </c>
      <c r="O57" s="145">
        <v>1.0183138170653791E-2</v>
      </c>
      <c r="P57" s="145">
        <v>9.9456635436868494E-3</v>
      </c>
      <c r="Q57" s="145">
        <v>8.2663786815634875E-3</v>
      </c>
      <c r="R57" s="145">
        <v>2.0914729646445515E-2</v>
      </c>
      <c r="S57" s="145">
        <v>1.8421246063292641E-2</v>
      </c>
      <c r="T57" s="145">
        <v>1.2687930069376517E-2</v>
      </c>
      <c r="U57" s="145">
        <v>1.7527889133274153E-3</v>
      </c>
      <c r="V57" s="145">
        <v>6.3891982969676751E-4</v>
      </c>
      <c r="W57" s="145">
        <v>5.5297663136587493E-3</v>
      </c>
      <c r="X57" s="145">
        <v>0.83824585408880425</v>
      </c>
      <c r="Y57" s="147">
        <v>1</v>
      </c>
    </row>
    <row r="58" spans="2:25" customFormat="1" hidden="1" outlineLevel="1">
      <c r="B58" s="41" t="s">
        <v>75</v>
      </c>
      <c r="C58" s="145">
        <v>0.25263994133463702</v>
      </c>
      <c r="D58" s="145">
        <v>3.038988022488389E-2</v>
      </c>
      <c r="E58" s="145">
        <v>2.8599364458567589E-2</v>
      </c>
      <c r="F58" s="145">
        <v>0.14517232950378881</v>
      </c>
      <c r="G58" s="145">
        <v>1.3126374969445123E-2</v>
      </c>
      <c r="H58" s="145">
        <v>0.39984722561720848</v>
      </c>
      <c r="I58" s="145">
        <v>8.6592520166218524E-3</v>
      </c>
      <c r="J58" s="145">
        <v>2.245172329503789E-2</v>
      </c>
      <c r="K58" s="145">
        <v>1.0468100708873137E-2</v>
      </c>
      <c r="L58" s="145">
        <v>2.3160596431190416E-3</v>
      </c>
      <c r="M58" s="145">
        <v>2.5238328037154728E-3</v>
      </c>
      <c r="N58" s="145">
        <v>4.4426790515766316E-3</v>
      </c>
      <c r="O58" s="145">
        <v>1.1855292104619897E-3</v>
      </c>
      <c r="P58" s="145">
        <v>6.8198484478122707E-3</v>
      </c>
      <c r="Q58" s="145">
        <v>6.2393057932045954E-3</v>
      </c>
      <c r="R58" s="145">
        <v>2.6576631630408212E-2</v>
      </c>
      <c r="S58" s="145">
        <v>2.2525054998777806E-2</v>
      </c>
      <c r="T58" s="145">
        <v>1.7642385724761671E-2</v>
      </c>
      <c r="U58" s="145">
        <v>1.6499633341481301E-3</v>
      </c>
      <c r="V58" s="145">
        <v>1.4238572476167196E-3</v>
      </c>
      <c r="W58" s="145">
        <v>5.7687606942067957E-3</v>
      </c>
      <c r="X58" s="145">
        <v>0.74736005866536304</v>
      </c>
      <c r="Y58" s="147">
        <v>1</v>
      </c>
    </row>
    <row r="59" spans="2:25" customFormat="1" hidden="1" outlineLevel="1">
      <c r="B59" s="41" t="s">
        <v>76</v>
      </c>
      <c r="C59" s="145">
        <v>0.31807281806458693</v>
      </c>
      <c r="D59" s="145">
        <v>2.8704694487886519E-2</v>
      </c>
      <c r="E59" s="145">
        <v>3.2639174692018547E-2</v>
      </c>
      <c r="F59" s="145">
        <v>0.11570225258594671</v>
      </c>
      <c r="G59" s="145">
        <v>1.9798611682717369E-2</v>
      </c>
      <c r="H59" s="145">
        <v>0.32711608637199219</v>
      </c>
      <c r="I59" s="145">
        <v>7.2927812988723348E-3</v>
      </c>
      <c r="J59" s="145">
        <v>5.3831591077454936E-2</v>
      </c>
      <c r="K59" s="145">
        <v>9.5042115949186493E-3</v>
      </c>
      <c r="L59" s="145">
        <v>2.4364145197135565E-3</v>
      </c>
      <c r="M59" s="145">
        <v>1.5694021455812551E-3</v>
      </c>
      <c r="N59" s="145">
        <v>5.3941339479243837E-3</v>
      </c>
      <c r="O59" s="145">
        <v>1.04260981699454E-4</v>
      </c>
      <c r="P59" s="145">
        <v>4.5710209345076408E-3</v>
      </c>
      <c r="Q59" s="145">
        <v>6.3818695640244739E-3</v>
      </c>
      <c r="R59" s="145">
        <v>2.1543611271160865E-2</v>
      </c>
      <c r="S59" s="145">
        <v>1.9738250061733475E-2</v>
      </c>
      <c r="T59" s="145">
        <v>2.5659176338244574E-2</v>
      </c>
      <c r="U59" s="145">
        <v>1.4541663237029111E-3</v>
      </c>
      <c r="V59" s="145">
        <v>3.1717288116991796E-3</v>
      </c>
      <c r="W59" s="145">
        <v>4.8179548385326636E-3</v>
      </c>
      <c r="X59" s="145">
        <v>0.68192718193541302</v>
      </c>
      <c r="Y59" s="147">
        <v>1</v>
      </c>
    </row>
    <row r="60" spans="2:25" customFormat="1" hidden="1" outlineLevel="1">
      <c r="B60" s="41" t="s">
        <v>77</v>
      </c>
      <c r="C60" s="145">
        <v>0.27200971463266543</v>
      </c>
      <c r="D60" s="145">
        <v>4.7626700953605487E-2</v>
      </c>
      <c r="E60" s="145">
        <v>4.1894353369763208E-2</v>
      </c>
      <c r="F60" s="145">
        <v>0.11872447825517578</v>
      </c>
      <c r="G60" s="145">
        <v>1.8214936247723135E-2</v>
      </c>
      <c r="H60" s="145">
        <v>0.35239949045799257</v>
      </c>
      <c r="I60" s="145">
        <v>1.0696810600378585E-2</v>
      </c>
      <c r="J60" s="145">
        <v>3.0905865685679251E-2</v>
      </c>
      <c r="K60" s="145">
        <v>1.0673000226198555E-2</v>
      </c>
      <c r="L60" s="145">
        <v>2.1012655213876684E-3</v>
      </c>
      <c r="M60" s="145">
        <v>2.3988951986380464E-3</v>
      </c>
      <c r="N60" s="145">
        <v>5.2739978808766979E-3</v>
      </c>
      <c r="O60" s="145">
        <v>8.9884162529614152E-4</v>
      </c>
      <c r="P60" s="145">
        <v>7.8157553245949262E-3</v>
      </c>
      <c r="Q60" s="145">
        <v>8.0717168470302511E-3</v>
      </c>
      <c r="R60" s="145">
        <v>2.0655499601176231E-2</v>
      </c>
      <c r="S60" s="145">
        <v>2.1816255342452708E-2</v>
      </c>
      <c r="T60" s="145">
        <v>2.5667583366072597E-2</v>
      </c>
      <c r="U60" s="145">
        <v>2.9762967725037799E-3</v>
      </c>
      <c r="V60" s="145">
        <v>2.0595973665726158E-3</v>
      </c>
      <c r="W60" s="145">
        <v>7.7919449504148955E-3</v>
      </c>
      <c r="X60" s="145">
        <v>0.72799028536733457</v>
      </c>
      <c r="Y60" s="147">
        <v>1</v>
      </c>
    </row>
    <row r="61" spans="2:25" customFormat="1" hidden="1" outlineLevel="1">
      <c r="B61" s="41" t="s">
        <v>78</v>
      </c>
      <c r="C61" s="145">
        <v>0.22869797804584155</v>
      </c>
      <c r="D61" s="145">
        <v>2.9879106473696057E-2</v>
      </c>
      <c r="E61" s="145">
        <v>2.8104765561896693E-2</v>
      </c>
      <c r="F61" s="145">
        <v>0.14195389361899338</v>
      </c>
      <c r="G61" s="145">
        <v>1.2102593980482249E-2</v>
      </c>
      <c r="H61" s="145">
        <v>0.42334582434024975</v>
      </c>
      <c r="I61" s="145">
        <v>9.8052197402047105E-3</v>
      </c>
      <c r="J61" s="145">
        <v>2.3933740284159372E-2</v>
      </c>
      <c r="K61" s="145">
        <v>7.4946041498391179E-3</v>
      </c>
      <c r="L61" s="145">
        <v>6.8192952953483141E-4</v>
      </c>
      <c r="M61" s="145">
        <v>2.9793037698123699E-4</v>
      </c>
      <c r="N61" s="145">
        <v>4.4159902543663351E-3</v>
      </c>
      <c r="O61" s="145">
        <v>2.0987539889567139E-3</v>
      </c>
      <c r="P61" s="145">
        <v>5.1972299095615791E-3</v>
      </c>
      <c r="Q61" s="145">
        <v>6.8325366454363686E-3</v>
      </c>
      <c r="R61" s="145">
        <v>2.8197455012513077E-2</v>
      </c>
      <c r="S61" s="145">
        <v>2.1715814144410164E-2</v>
      </c>
      <c r="T61" s="145">
        <v>1.8160511645767402E-2</v>
      </c>
      <c r="U61" s="145">
        <v>3.5817851988188716E-3</v>
      </c>
      <c r="V61" s="145">
        <v>1.1586181327048106E-3</v>
      </c>
      <c r="W61" s="145">
        <v>9.838323115424848E-3</v>
      </c>
      <c r="X61" s="145">
        <v>0.77130202195415842</v>
      </c>
      <c r="Y61" s="147">
        <v>1</v>
      </c>
    </row>
    <row r="62" spans="2:25" customFormat="1" hidden="1" outlineLevel="1">
      <c r="B62" s="41" t="s">
        <v>79</v>
      </c>
      <c r="C62" s="145">
        <v>0.22368082951677021</v>
      </c>
      <c r="D62" s="145">
        <v>4.7756163182635772E-2</v>
      </c>
      <c r="E62" s="145">
        <v>3.0124397285327772E-2</v>
      </c>
      <c r="F62" s="145">
        <v>0.14572469354131712</v>
      </c>
      <c r="G62" s="145">
        <v>2.2181411448177875E-2</v>
      </c>
      <c r="H62" s="145">
        <v>0.41240042926888254</v>
      </c>
      <c r="I62" s="145">
        <v>9.9306216841246082E-3</v>
      </c>
      <c r="J62" s="145">
        <v>2.7479254523194122E-2</v>
      </c>
      <c r="K62" s="145">
        <v>8.9859278405054494E-3</v>
      </c>
      <c r="L62" s="145">
        <v>5.0635590017986966E-4</v>
      </c>
      <c r="M62" s="145">
        <v>1.9649631947278527E-4</v>
      </c>
      <c r="N62" s="145">
        <v>6.1745189618948289E-3</v>
      </c>
      <c r="O62" s="145">
        <v>2.1085566589579647E-3</v>
      </c>
      <c r="P62" s="145">
        <v>6.0233679469157636E-3</v>
      </c>
      <c r="Q62" s="145">
        <v>6.9907344427817836E-3</v>
      </c>
      <c r="R62" s="145">
        <v>2.5574751734457897E-2</v>
      </c>
      <c r="S62" s="145">
        <v>1.1396786529421546E-2</v>
      </c>
      <c r="T62" s="145">
        <v>1.2711800359739416E-2</v>
      </c>
      <c r="U62" s="145">
        <v>2.8265239801085265E-3</v>
      </c>
      <c r="V62" s="145">
        <v>1.760909324506114E-3</v>
      </c>
      <c r="W62" s="145">
        <v>4.4513973911334817E-3</v>
      </c>
      <c r="X62" s="145">
        <v>0.77631917048322985</v>
      </c>
      <c r="Y62" s="147">
        <v>1</v>
      </c>
    </row>
    <row r="63" spans="2:25" customFormat="1" hidden="1" outlineLevel="1">
      <c r="B63" s="41" t="s">
        <v>80</v>
      </c>
      <c r="C63" s="145">
        <v>0.22490548258466347</v>
      </c>
      <c r="D63" s="145">
        <v>3.4342285195527518E-2</v>
      </c>
      <c r="E63" s="145">
        <v>3.8875673687960376E-2</v>
      </c>
      <c r="F63" s="145">
        <v>0.16800542397812021</v>
      </c>
      <c r="G63" s="145">
        <v>2.8498868089311777E-2</v>
      </c>
      <c r="H63" s="145">
        <v>0.3476746992105354</v>
      </c>
      <c r="I63" s="145">
        <v>5.9870605945691272E-3</v>
      </c>
      <c r="J63" s="145">
        <v>2.1316693671642475E-2</v>
      </c>
      <c r="K63" s="145">
        <v>6.0818652968823619E-2</v>
      </c>
      <c r="L63" s="145">
        <v>2.2132588685489708E-2</v>
      </c>
      <c r="M63" s="145">
        <v>8.3657967617011986E-3</v>
      </c>
      <c r="N63" s="145">
        <v>1.9989427839257192E-2</v>
      </c>
      <c r="O63" s="145">
        <v>1.0330839682375519E-2</v>
      </c>
      <c r="P63" s="145">
        <v>5.3607749853483641E-3</v>
      </c>
      <c r="Q63" s="145">
        <v>7.8142057664241961E-3</v>
      </c>
      <c r="R63" s="145">
        <v>2.2253249215706553E-2</v>
      </c>
      <c r="S63" s="145">
        <v>8.9231334965123362E-3</v>
      </c>
      <c r="T63" s="145">
        <v>1.6030613300237875E-2</v>
      </c>
      <c r="U63" s="145">
        <v>3.5336298134932948E-3</v>
      </c>
      <c r="V63" s="145">
        <v>1.677755943967548E-3</v>
      </c>
      <c r="W63" s="145">
        <v>3.9817974971558586E-3</v>
      </c>
      <c r="X63" s="145">
        <v>0.77509451741533653</v>
      </c>
      <c r="Y63" s="147">
        <v>1</v>
      </c>
    </row>
    <row r="64" spans="2:25" customFormat="1" hidden="1" outlineLevel="1">
      <c r="B64" s="41" t="s">
        <v>81</v>
      </c>
      <c r="C64" s="145">
        <v>0.11179798389260144</v>
      </c>
      <c r="D64" s="145">
        <v>3.5481582602578852E-2</v>
      </c>
      <c r="E64" s="145">
        <v>3.2983803182135216E-2</v>
      </c>
      <c r="F64" s="145">
        <v>0.16285641047040519</v>
      </c>
      <c r="G64" s="145">
        <v>2.0751241438100972E-2</v>
      </c>
      <c r="H64" s="145">
        <v>0.4162647765411418</v>
      </c>
      <c r="I64" s="145">
        <v>5.44265539585929E-3</v>
      </c>
      <c r="J64" s="145">
        <v>2.5460658483806162E-2</v>
      </c>
      <c r="K64" s="145">
        <v>0.12168775968858235</v>
      </c>
      <c r="L64" s="145">
        <v>4.0650018778055311E-2</v>
      </c>
      <c r="M64" s="145">
        <v>1.7007552951135329E-2</v>
      </c>
      <c r="N64" s="145">
        <v>3.3430899737107223E-2</v>
      </c>
      <c r="O64" s="145">
        <v>3.0599288222284485E-2</v>
      </c>
      <c r="P64" s="145">
        <v>4.7630686323018321E-3</v>
      </c>
      <c r="Q64" s="145">
        <v>6.0507067106212254E-3</v>
      </c>
      <c r="R64" s="145">
        <v>1.7442726931308085E-2</v>
      </c>
      <c r="S64" s="145">
        <v>1.0497827110742836E-2</v>
      </c>
      <c r="T64" s="145">
        <v>1.6029901817596528E-2</v>
      </c>
      <c r="U64" s="145">
        <v>3.6721530381701234E-3</v>
      </c>
      <c r="V64" s="145">
        <v>3.2190951957984846E-3</v>
      </c>
      <c r="W64" s="145">
        <v>5.597648868249587E-3</v>
      </c>
      <c r="X64" s="145">
        <v>0.88820201610739857</v>
      </c>
      <c r="Y64" s="147">
        <v>1</v>
      </c>
    </row>
    <row r="65" spans="2:25" customFormat="1" hidden="1" outlineLevel="1">
      <c r="B65" s="41" t="s">
        <v>82</v>
      </c>
      <c r="C65" s="145">
        <v>0.10772496600218913</v>
      </c>
      <c r="D65" s="145">
        <v>4.1659756542505554E-2</v>
      </c>
      <c r="E65" s="145">
        <v>3.6704368304089685E-2</v>
      </c>
      <c r="F65" s="145">
        <v>0.16007164416730241</v>
      </c>
      <c r="G65" s="145">
        <v>2.7994295001492586E-2</v>
      </c>
      <c r="H65" s="145">
        <v>0.39407608875916283</v>
      </c>
      <c r="I65" s="145">
        <v>6.487777372383827E-3</v>
      </c>
      <c r="J65" s="145">
        <v>3.5749112740057716E-2</v>
      </c>
      <c r="K65" s="145">
        <v>0.12957643702942054</v>
      </c>
      <c r="L65" s="145">
        <v>3.984211748316694E-2</v>
      </c>
      <c r="M65" s="145">
        <v>2.0876314305615443E-2</v>
      </c>
      <c r="N65" s="145">
        <v>3.7029420544628343E-2</v>
      </c>
      <c r="O65" s="145">
        <v>3.1828584696009819E-2</v>
      </c>
      <c r="P65" s="145">
        <v>4.0532024279412255E-3</v>
      </c>
      <c r="Q65" s="145">
        <v>7.9538293144051208E-3</v>
      </c>
      <c r="R65" s="145">
        <v>1.2710205976980995E-2</v>
      </c>
      <c r="S65" s="145">
        <v>1.0441474012405055E-2</v>
      </c>
      <c r="T65" s="145">
        <v>1.3121496567050316E-2</v>
      </c>
      <c r="U65" s="145">
        <v>5.3069753557331914E-3</v>
      </c>
      <c r="V65" s="145">
        <v>1.1542671398719693E-3</v>
      </c>
      <c r="W65" s="145">
        <v>5.2141032870078614E-3</v>
      </c>
      <c r="X65" s="145">
        <v>0.89227503399781083</v>
      </c>
      <c r="Y65" s="147">
        <v>1</v>
      </c>
    </row>
    <row r="66" spans="2:25" customFormat="1" hidden="1" outlineLevel="1">
      <c r="B66" s="41" t="s">
        <v>83</v>
      </c>
      <c r="C66" s="145">
        <v>0.106132260853617</v>
      </c>
      <c r="D66" s="145">
        <v>3.7892682159981136E-2</v>
      </c>
      <c r="E66" s="145">
        <v>3.8580449079047348E-2</v>
      </c>
      <c r="F66" s="145">
        <v>0.15695496109204288</v>
      </c>
      <c r="G66" s="145">
        <v>1.9054418738700972E-2</v>
      </c>
      <c r="H66" s="145">
        <v>0.37057536615400738</v>
      </c>
      <c r="I66" s="145">
        <v>5.4038829355202139E-3</v>
      </c>
      <c r="J66" s="145">
        <v>5.0337988314512534E-2</v>
      </c>
      <c r="K66" s="145">
        <v>0.14316032174391491</v>
      </c>
      <c r="L66" s="145">
        <v>5.327246050252836E-2</v>
      </c>
      <c r="M66" s="145">
        <v>2.1589331097545E-2</v>
      </c>
      <c r="N66" s="145">
        <v>3.589488301412215E-2</v>
      </c>
      <c r="O66" s="145">
        <v>3.2403647129719389E-2</v>
      </c>
      <c r="P66" s="145">
        <v>5.2663295517069719E-3</v>
      </c>
      <c r="Q66" s="145">
        <v>7.2510283752980327E-3</v>
      </c>
      <c r="R66" s="145">
        <v>2.0095894359001231E-2</v>
      </c>
      <c r="S66" s="145">
        <v>1.3336128068750491E-2</v>
      </c>
      <c r="T66" s="145">
        <v>1.6113396389551182E-2</v>
      </c>
      <c r="U66" s="145">
        <v>2.4825110697723166E-3</v>
      </c>
      <c r="V66" s="145">
        <v>9.1047239762098145E-4</v>
      </c>
      <c r="W66" s="145">
        <v>6.4519087169544369E-3</v>
      </c>
      <c r="X66" s="145">
        <v>0.89386773914638296</v>
      </c>
      <c r="Y66" s="147">
        <v>1</v>
      </c>
    </row>
    <row r="67" spans="2:25" customFormat="1" collapsed="1">
      <c r="B67" s="155">
        <v>2006</v>
      </c>
      <c r="C67" s="157">
        <v>0.18968644297275733</v>
      </c>
      <c r="D67" s="157">
        <v>3.6417784023042125E-2</v>
      </c>
      <c r="E67" s="157">
        <v>3.4143290502992876E-2</v>
      </c>
      <c r="F67" s="157">
        <v>0.14427527118662498</v>
      </c>
      <c r="G67" s="157">
        <v>1.973367767429025E-2</v>
      </c>
      <c r="H67" s="157">
        <v>0.39168300612140605</v>
      </c>
      <c r="I67" s="157">
        <v>7.9185303654981127E-3</v>
      </c>
      <c r="J67" s="157">
        <v>3.1252151915249875E-2</v>
      </c>
      <c r="K67" s="157">
        <v>6.4640557020511857E-2</v>
      </c>
      <c r="L67" s="157">
        <v>2.2208024255741504E-2</v>
      </c>
      <c r="M67" s="157">
        <v>1.0350938869297652E-2</v>
      </c>
      <c r="N67" s="157">
        <v>1.8649500703886625E-2</v>
      </c>
      <c r="O67" s="157">
        <v>1.3432093191586083E-2</v>
      </c>
      <c r="P67" s="157">
        <v>6.2632706833680319E-3</v>
      </c>
      <c r="Q67" s="157">
        <v>7.4489274466079088E-3</v>
      </c>
      <c r="R67" s="157">
        <v>2.2021632799511654E-2</v>
      </c>
      <c r="S67" s="157">
        <v>1.7041356639859086E-2</v>
      </c>
      <c r="T67" s="157">
        <v>1.7234478898675017E-2</v>
      </c>
      <c r="U67" s="157">
        <v>2.7466852091648677E-3</v>
      </c>
      <c r="V67" s="157">
        <v>1.6195346530193603E-3</v>
      </c>
      <c r="W67" s="157">
        <v>5.8734018874205957E-3</v>
      </c>
      <c r="X67" s="157">
        <v>0.81031355702724261</v>
      </c>
      <c r="Y67" s="211">
        <v>1</v>
      </c>
    </row>
  </sheetData>
  <mergeCells count="1">
    <mergeCell ref="B5:Y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69"/>
  <sheetViews>
    <sheetView showGridLines="0" showRowColHeaders="0" showZeros="0" topLeftCell="A3" zoomScaleNormal="100" workbookViewId="0">
      <selection activeCell="A3" sqref="A3"/>
    </sheetView>
  </sheetViews>
  <sheetFormatPr baseColWidth="10" defaultRowHeight="12" outlineLevelRow="1"/>
  <cols>
    <col min="1" max="1" width="12" style="212" customWidth="1"/>
    <col min="2" max="2" width="11.42578125" style="212"/>
    <col min="3" max="3" width="9.7109375" style="212" customWidth="1"/>
    <col min="4" max="4" width="11.7109375" style="212" customWidth="1"/>
    <col min="5" max="6" width="11.42578125" style="212" customWidth="1"/>
    <col min="7" max="20" width="9.140625" style="212" customWidth="1"/>
    <col min="21" max="21" width="11.140625" style="212" customWidth="1"/>
    <col min="22" max="240" width="11.42578125" style="212"/>
    <col min="241" max="241" width="12" style="212" customWidth="1"/>
    <col min="242" max="242" width="11.42578125" style="212"/>
    <col min="243" max="243" width="9.7109375" style="212" customWidth="1"/>
    <col min="244" max="244" width="15.85546875" style="212" customWidth="1"/>
    <col min="245" max="256" width="11.42578125" style="212" customWidth="1"/>
    <col min="257" max="262" width="10.140625" style="212" customWidth="1"/>
    <col min="263" max="276" width="9.140625" style="212" customWidth="1"/>
    <col min="277" max="277" width="11.140625" style="212" customWidth="1"/>
    <col min="278" max="496" width="11.42578125" style="212"/>
    <col min="497" max="497" width="12" style="212" customWidth="1"/>
    <col min="498" max="498" width="11.42578125" style="212"/>
    <col min="499" max="499" width="9.7109375" style="212" customWidth="1"/>
    <col min="500" max="500" width="15.85546875" style="212" customWidth="1"/>
    <col min="501" max="512" width="11.42578125" style="212" customWidth="1"/>
    <col min="513" max="518" width="10.140625" style="212" customWidth="1"/>
    <col min="519" max="532" width="9.140625" style="212" customWidth="1"/>
    <col min="533" max="533" width="11.140625" style="212" customWidth="1"/>
    <col min="534" max="752" width="11.42578125" style="212"/>
    <col min="753" max="753" width="12" style="212" customWidth="1"/>
    <col min="754" max="754" width="11.42578125" style="212"/>
    <col min="755" max="755" width="9.7109375" style="212" customWidth="1"/>
    <col min="756" max="756" width="15.85546875" style="212" customWidth="1"/>
    <col min="757" max="768" width="11.42578125" style="212" customWidth="1"/>
    <col min="769" max="774" width="10.140625" style="212" customWidth="1"/>
    <col min="775" max="788" width="9.140625" style="212" customWidth="1"/>
    <col min="789" max="789" width="11.140625" style="212" customWidth="1"/>
    <col min="790" max="1008" width="11.42578125" style="212"/>
    <col min="1009" max="1009" width="12" style="212" customWidth="1"/>
    <col min="1010" max="1010" width="11.42578125" style="212"/>
    <col min="1011" max="1011" width="9.7109375" style="212" customWidth="1"/>
    <col min="1012" max="1012" width="15.85546875" style="212" customWidth="1"/>
    <col min="1013" max="1024" width="11.42578125" style="212" customWidth="1"/>
    <col min="1025" max="1030" width="10.140625" style="212" customWidth="1"/>
    <col min="1031" max="1044" width="9.140625" style="212" customWidth="1"/>
    <col min="1045" max="1045" width="11.140625" style="212" customWidth="1"/>
    <col min="1046" max="1264" width="11.42578125" style="212"/>
    <col min="1265" max="1265" width="12" style="212" customWidth="1"/>
    <col min="1266" max="1266" width="11.42578125" style="212"/>
    <col min="1267" max="1267" width="9.7109375" style="212" customWidth="1"/>
    <col min="1268" max="1268" width="15.85546875" style="212" customWidth="1"/>
    <col min="1269" max="1280" width="11.42578125" style="212" customWidth="1"/>
    <col min="1281" max="1286" width="10.140625" style="212" customWidth="1"/>
    <col min="1287" max="1300" width="9.140625" style="212" customWidth="1"/>
    <col min="1301" max="1301" width="11.140625" style="212" customWidth="1"/>
    <col min="1302" max="1520" width="11.42578125" style="212"/>
    <col min="1521" max="1521" width="12" style="212" customWidth="1"/>
    <col min="1522" max="1522" width="11.42578125" style="212"/>
    <col min="1523" max="1523" width="9.7109375" style="212" customWidth="1"/>
    <col min="1524" max="1524" width="15.85546875" style="212" customWidth="1"/>
    <col min="1525" max="1536" width="11.42578125" style="212" customWidth="1"/>
    <col min="1537" max="1542" width="10.140625" style="212" customWidth="1"/>
    <col min="1543" max="1556" width="9.140625" style="212" customWidth="1"/>
    <col min="1557" max="1557" width="11.140625" style="212" customWidth="1"/>
    <col min="1558" max="1776" width="11.42578125" style="212"/>
    <col min="1777" max="1777" width="12" style="212" customWidth="1"/>
    <col min="1778" max="1778" width="11.42578125" style="212"/>
    <col min="1779" max="1779" width="9.7109375" style="212" customWidth="1"/>
    <col min="1780" max="1780" width="15.85546875" style="212" customWidth="1"/>
    <col min="1781" max="1792" width="11.42578125" style="212" customWidth="1"/>
    <col min="1793" max="1798" width="10.140625" style="212" customWidth="1"/>
    <col min="1799" max="1812" width="9.140625" style="212" customWidth="1"/>
    <col min="1813" max="1813" width="11.140625" style="212" customWidth="1"/>
    <col min="1814" max="2032" width="11.42578125" style="212"/>
    <col min="2033" max="2033" width="12" style="212" customWidth="1"/>
    <col min="2034" max="2034" width="11.42578125" style="212"/>
    <col min="2035" max="2035" width="9.7109375" style="212" customWidth="1"/>
    <col min="2036" max="2036" width="15.85546875" style="212" customWidth="1"/>
    <col min="2037" max="2048" width="11.42578125" style="212" customWidth="1"/>
    <col min="2049" max="2054" width="10.140625" style="212" customWidth="1"/>
    <col min="2055" max="2068" width="9.140625" style="212" customWidth="1"/>
    <col min="2069" max="2069" width="11.140625" style="212" customWidth="1"/>
    <col min="2070" max="2288" width="11.42578125" style="212"/>
    <col min="2289" max="2289" width="12" style="212" customWidth="1"/>
    <col min="2290" max="2290" width="11.42578125" style="212"/>
    <col min="2291" max="2291" width="9.7109375" style="212" customWidth="1"/>
    <col min="2292" max="2292" width="15.85546875" style="212" customWidth="1"/>
    <col min="2293" max="2304" width="11.42578125" style="212" customWidth="1"/>
    <col min="2305" max="2310" width="10.140625" style="212" customWidth="1"/>
    <col min="2311" max="2324" width="9.140625" style="212" customWidth="1"/>
    <col min="2325" max="2325" width="11.140625" style="212" customWidth="1"/>
    <col min="2326" max="2544" width="11.42578125" style="212"/>
    <col min="2545" max="2545" width="12" style="212" customWidth="1"/>
    <col min="2546" max="2546" width="11.42578125" style="212"/>
    <col min="2547" max="2547" width="9.7109375" style="212" customWidth="1"/>
    <col min="2548" max="2548" width="15.85546875" style="212" customWidth="1"/>
    <col min="2549" max="2560" width="11.42578125" style="212" customWidth="1"/>
    <col min="2561" max="2566" width="10.140625" style="212" customWidth="1"/>
    <col min="2567" max="2580" width="9.140625" style="212" customWidth="1"/>
    <col min="2581" max="2581" width="11.140625" style="212" customWidth="1"/>
    <col min="2582" max="2800" width="11.42578125" style="212"/>
    <col min="2801" max="2801" width="12" style="212" customWidth="1"/>
    <col min="2802" max="2802" width="11.42578125" style="212"/>
    <col min="2803" max="2803" width="9.7109375" style="212" customWidth="1"/>
    <col min="2804" max="2804" width="15.85546875" style="212" customWidth="1"/>
    <col min="2805" max="2816" width="11.42578125" style="212" customWidth="1"/>
    <col min="2817" max="2822" width="10.140625" style="212" customWidth="1"/>
    <col min="2823" max="2836" width="9.140625" style="212" customWidth="1"/>
    <col min="2837" max="2837" width="11.140625" style="212" customWidth="1"/>
    <col min="2838" max="3056" width="11.42578125" style="212"/>
    <col min="3057" max="3057" width="12" style="212" customWidth="1"/>
    <col min="3058" max="3058" width="11.42578125" style="212"/>
    <col min="3059" max="3059" width="9.7109375" style="212" customWidth="1"/>
    <col min="3060" max="3060" width="15.85546875" style="212" customWidth="1"/>
    <col min="3061" max="3072" width="11.42578125" style="212" customWidth="1"/>
    <col min="3073" max="3078" width="10.140625" style="212" customWidth="1"/>
    <col min="3079" max="3092" width="9.140625" style="212" customWidth="1"/>
    <col min="3093" max="3093" width="11.140625" style="212" customWidth="1"/>
    <col min="3094" max="3312" width="11.42578125" style="212"/>
    <col min="3313" max="3313" width="12" style="212" customWidth="1"/>
    <col min="3314" max="3314" width="11.42578125" style="212"/>
    <col min="3315" max="3315" width="9.7109375" style="212" customWidth="1"/>
    <col min="3316" max="3316" width="15.85546875" style="212" customWidth="1"/>
    <col min="3317" max="3328" width="11.42578125" style="212" customWidth="1"/>
    <col min="3329" max="3334" width="10.140625" style="212" customWidth="1"/>
    <col min="3335" max="3348" width="9.140625" style="212" customWidth="1"/>
    <col min="3349" max="3349" width="11.140625" style="212" customWidth="1"/>
    <col min="3350" max="3568" width="11.42578125" style="212"/>
    <col min="3569" max="3569" width="12" style="212" customWidth="1"/>
    <col min="3570" max="3570" width="11.42578125" style="212"/>
    <col min="3571" max="3571" width="9.7109375" style="212" customWidth="1"/>
    <col min="3572" max="3572" width="15.85546875" style="212" customWidth="1"/>
    <col min="3573" max="3584" width="11.42578125" style="212" customWidth="1"/>
    <col min="3585" max="3590" width="10.140625" style="212" customWidth="1"/>
    <col min="3591" max="3604" width="9.140625" style="212" customWidth="1"/>
    <col min="3605" max="3605" width="11.140625" style="212" customWidth="1"/>
    <col min="3606" max="3824" width="11.42578125" style="212"/>
    <col min="3825" max="3825" width="12" style="212" customWidth="1"/>
    <col min="3826" max="3826" width="11.42578125" style="212"/>
    <col min="3827" max="3827" width="9.7109375" style="212" customWidth="1"/>
    <col min="3828" max="3828" width="15.85546875" style="212" customWidth="1"/>
    <col min="3829" max="3840" width="11.42578125" style="212" customWidth="1"/>
    <col min="3841" max="3846" width="10.140625" style="212" customWidth="1"/>
    <col min="3847" max="3860" width="9.140625" style="212" customWidth="1"/>
    <col min="3861" max="3861" width="11.140625" style="212" customWidth="1"/>
    <col min="3862" max="4080" width="11.42578125" style="212"/>
    <col min="4081" max="4081" width="12" style="212" customWidth="1"/>
    <col min="4082" max="4082" width="11.42578125" style="212"/>
    <col min="4083" max="4083" width="9.7109375" style="212" customWidth="1"/>
    <col min="4084" max="4084" width="15.85546875" style="212" customWidth="1"/>
    <col min="4085" max="4096" width="11.42578125" style="212" customWidth="1"/>
    <col min="4097" max="4102" width="10.140625" style="212" customWidth="1"/>
    <col min="4103" max="4116" width="9.140625" style="212" customWidth="1"/>
    <col min="4117" max="4117" width="11.140625" style="212" customWidth="1"/>
    <col min="4118" max="4336" width="11.42578125" style="212"/>
    <col min="4337" max="4337" width="12" style="212" customWidth="1"/>
    <col min="4338" max="4338" width="11.42578125" style="212"/>
    <col min="4339" max="4339" width="9.7109375" style="212" customWidth="1"/>
    <col min="4340" max="4340" width="15.85546875" style="212" customWidth="1"/>
    <col min="4341" max="4352" width="11.42578125" style="212" customWidth="1"/>
    <col min="4353" max="4358" width="10.140625" style="212" customWidth="1"/>
    <col min="4359" max="4372" width="9.140625" style="212" customWidth="1"/>
    <col min="4373" max="4373" width="11.140625" style="212" customWidth="1"/>
    <col min="4374" max="4592" width="11.42578125" style="212"/>
    <col min="4593" max="4593" width="12" style="212" customWidth="1"/>
    <col min="4594" max="4594" width="11.42578125" style="212"/>
    <col min="4595" max="4595" width="9.7109375" style="212" customWidth="1"/>
    <col min="4596" max="4596" width="15.85546875" style="212" customWidth="1"/>
    <col min="4597" max="4608" width="11.42578125" style="212" customWidth="1"/>
    <col min="4609" max="4614" width="10.140625" style="212" customWidth="1"/>
    <col min="4615" max="4628" width="9.140625" style="212" customWidth="1"/>
    <col min="4629" max="4629" width="11.140625" style="212" customWidth="1"/>
    <col min="4630" max="4848" width="11.42578125" style="212"/>
    <col min="4849" max="4849" width="12" style="212" customWidth="1"/>
    <col min="4850" max="4850" width="11.42578125" style="212"/>
    <col min="4851" max="4851" width="9.7109375" style="212" customWidth="1"/>
    <col min="4852" max="4852" width="15.85546875" style="212" customWidth="1"/>
    <col min="4853" max="4864" width="11.42578125" style="212" customWidth="1"/>
    <col min="4865" max="4870" width="10.140625" style="212" customWidth="1"/>
    <col min="4871" max="4884" width="9.140625" style="212" customWidth="1"/>
    <col min="4885" max="4885" width="11.140625" style="212" customWidth="1"/>
    <col min="4886" max="5104" width="11.42578125" style="212"/>
    <col min="5105" max="5105" width="12" style="212" customWidth="1"/>
    <col min="5106" max="5106" width="11.42578125" style="212"/>
    <col min="5107" max="5107" width="9.7109375" style="212" customWidth="1"/>
    <col min="5108" max="5108" width="15.85546875" style="212" customWidth="1"/>
    <col min="5109" max="5120" width="11.42578125" style="212" customWidth="1"/>
    <col min="5121" max="5126" width="10.140625" style="212" customWidth="1"/>
    <col min="5127" max="5140" width="9.140625" style="212" customWidth="1"/>
    <col min="5141" max="5141" width="11.140625" style="212" customWidth="1"/>
    <col min="5142" max="5360" width="11.42578125" style="212"/>
    <col min="5361" max="5361" width="12" style="212" customWidth="1"/>
    <col min="5362" max="5362" width="11.42578125" style="212"/>
    <col min="5363" max="5363" width="9.7109375" style="212" customWidth="1"/>
    <col min="5364" max="5364" width="15.85546875" style="212" customWidth="1"/>
    <col min="5365" max="5376" width="11.42578125" style="212" customWidth="1"/>
    <col min="5377" max="5382" width="10.140625" style="212" customWidth="1"/>
    <col min="5383" max="5396" width="9.140625" style="212" customWidth="1"/>
    <col min="5397" max="5397" width="11.140625" style="212" customWidth="1"/>
    <col min="5398" max="5616" width="11.42578125" style="212"/>
    <col min="5617" max="5617" width="12" style="212" customWidth="1"/>
    <col min="5618" max="5618" width="11.42578125" style="212"/>
    <col min="5619" max="5619" width="9.7109375" style="212" customWidth="1"/>
    <col min="5620" max="5620" width="15.85546875" style="212" customWidth="1"/>
    <col min="5621" max="5632" width="11.42578125" style="212" customWidth="1"/>
    <col min="5633" max="5638" width="10.140625" style="212" customWidth="1"/>
    <col min="5639" max="5652" width="9.140625" style="212" customWidth="1"/>
    <col min="5653" max="5653" width="11.140625" style="212" customWidth="1"/>
    <col min="5654" max="5872" width="11.42578125" style="212"/>
    <col min="5873" max="5873" width="12" style="212" customWidth="1"/>
    <col min="5874" max="5874" width="11.42578125" style="212"/>
    <col min="5875" max="5875" width="9.7109375" style="212" customWidth="1"/>
    <col min="5876" max="5876" width="15.85546875" style="212" customWidth="1"/>
    <col min="5877" max="5888" width="11.42578125" style="212" customWidth="1"/>
    <col min="5889" max="5894" width="10.140625" style="212" customWidth="1"/>
    <col min="5895" max="5908" width="9.140625" style="212" customWidth="1"/>
    <col min="5909" max="5909" width="11.140625" style="212" customWidth="1"/>
    <col min="5910" max="6128" width="11.42578125" style="212"/>
    <col min="6129" max="6129" width="12" style="212" customWidth="1"/>
    <col min="6130" max="6130" width="11.42578125" style="212"/>
    <col min="6131" max="6131" width="9.7109375" style="212" customWidth="1"/>
    <col min="6132" max="6132" width="15.85546875" style="212" customWidth="1"/>
    <col min="6133" max="6144" width="11.42578125" style="212" customWidth="1"/>
    <col min="6145" max="6150" width="10.140625" style="212" customWidth="1"/>
    <col min="6151" max="6164" width="9.140625" style="212" customWidth="1"/>
    <col min="6165" max="6165" width="11.140625" style="212" customWidth="1"/>
    <col min="6166" max="6384" width="11.42578125" style="212"/>
    <col min="6385" max="6385" width="12" style="212" customWidth="1"/>
    <col min="6386" max="6386" width="11.42578125" style="212"/>
    <col min="6387" max="6387" width="9.7109375" style="212" customWidth="1"/>
    <col min="6388" max="6388" width="15.85546875" style="212" customWidth="1"/>
    <col min="6389" max="6400" width="11.42578125" style="212" customWidth="1"/>
    <col min="6401" max="6406" width="10.140625" style="212" customWidth="1"/>
    <col min="6407" max="6420" width="9.140625" style="212" customWidth="1"/>
    <col min="6421" max="6421" width="11.140625" style="212" customWidth="1"/>
    <col min="6422" max="6640" width="11.42578125" style="212"/>
    <col min="6641" max="6641" width="12" style="212" customWidth="1"/>
    <col min="6642" max="6642" width="11.42578125" style="212"/>
    <col min="6643" max="6643" width="9.7109375" style="212" customWidth="1"/>
    <col min="6644" max="6644" width="15.85546875" style="212" customWidth="1"/>
    <col min="6645" max="6656" width="11.42578125" style="212" customWidth="1"/>
    <col min="6657" max="6662" width="10.140625" style="212" customWidth="1"/>
    <col min="6663" max="6676" width="9.140625" style="212" customWidth="1"/>
    <col min="6677" max="6677" width="11.140625" style="212" customWidth="1"/>
    <col min="6678" max="6896" width="11.42578125" style="212"/>
    <col min="6897" max="6897" width="12" style="212" customWidth="1"/>
    <col min="6898" max="6898" width="11.42578125" style="212"/>
    <col min="6899" max="6899" width="9.7109375" style="212" customWidth="1"/>
    <col min="6900" max="6900" width="15.85546875" style="212" customWidth="1"/>
    <col min="6901" max="6912" width="11.42578125" style="212" customWidth="1"/>
    <col min="6913" max="6918" width="10.140625" style="212" customWidth="1"/>
    <col min="6919" max="6932" width="9.140625" style="212" customWidth="1"/>
    <col min="6933" max="6933" width="11.140625" style="212" customWidth="1"/>
    <col min="6934" max="7152" width="11.42578125" style="212"/>
    <col min="7153" max="7153" width="12" style="212" customWidth="1"/>
    <col min="7154" max="7154" width="11.42578125" style="212"/>
    <col min="7155" max="7155" width="9.7109375" style="212" customWidth="1"/>
    <col min="7156" max="7156" width="15.85546875" style="212" customWidth="1"/>
    <col min="7157" max="7168" width="11.42578125" style="212" customWidth="1"/>
    <col min="7169" max="7174" width="10.140625" style="212" customWidth="1"/>
    <col min="7175" max="7188" width="9.140625" style="212" customWidth="1"/>
    <col min="7189" max="7189" width="11.140625" style="212" customWidth="1"/>
    <col min="7190" max="7408" width="11.42578125" style="212"/>
    <col min="7409" max="7409" width="12" style="212" customWidth="1"/>
    <col min="7410" max="7410" width="11.42578125" style="212"/>
    <col min="7411" max="7411" width="9.7109375" style="212" customWidth="1"/>
    <col min="7412" max="7412" width="15.85546875" style="212" customWidth="1"/>
    <col min="7413" max="7424" width="11.42578125" style="212" customWidth="1"/>
    <col min="7425" max="7430" width="10.140625" style="212" customWidth="1"/>
    <col min="7431" max="7444" width="9.140625" style="212" customWidth="1"/>
    <col min="7445" max="7445" width="11.140625" style="212" customWidth="1"/>
    <col min="7446" max="7664" width="11.42578125" style="212"/>
    <col min="7665" max="7665" width="12" style="212" customWidth="1"/>
    <col min="7666" max="7666" width="11.42578125" style="212"/>
    <col min="7667" max="7667" width="9.7109375" style="212" customWidth="1"/>
    <col min="7668" max="7668" width="15.85546875" style="212" customWidth="1"/>
    <col min="7669" max="7680" width="11.42578125" style="212" customWidth="1"/>
    <col min="7681" max="7686" width="10.140625" style="212" customWidth="1"/>
    <col min="7687" max="7700" width="9.140625" style="212" customWidth="1"/>
    <col min="7701" max="7701" width="11.140625" style="212" customWidth="1"/>
    <col min="7702" max="7920" width="11.42578125" style="212"/>
    <col min="7921" max="7921" width="12" style="212" customWidth="1"/>
    <col min="7922" max="7922" width="11.42578125" style="212"/>
    <col min="7923" max="7923" width="9.7109375" style="212" customWidth="1"/>
    <col min="7924" max="7924" width="15.85546875" style="212" customWidth="1"/>
    <col min="7925" max="7936" width="11.42578125" style="212" customWidth="1"/>
    <col min="7937" max="7942" width="10.140625" style="212" customWidth="1"/>
    <col min="7943" max="7956" width="9.140625" style="212" customWidth="1"/>
    <col min="7957" max="7957" width="11.140625" style="212" customWidth="1"/>
    <col min="7958" max="8176" width="11.42578125" style="212"/>
    <col min="8177" max="8177" width="12" style="212" customWidth="1"/>
    <col min="8178" max="8178" width="11.42578125" style="212"/>
    <col min="8179" max="8179" width="9.7109375" style="212" customWidth="1"/>
    <col min="8180" max="8180" width="15.85546875" style="212" customWidth="1"/>
    <col min="8181" max="8192" width="11.42578125" style="212" customWidth="1"/>
    <col min="8193" max="8198" width="10.140625" style="212" customWidth="1"/>
    <col min="8199" max="8212" width="9.140625" style="212" customWidth="1"/>
    <col min="8213" max="8213" width="11.140625" style="212" customWidth="1"/>
    <col min="8214" max="8432" width="11.42578125" style="212"/>
    <col min="8433" max="8433" width="12" style="212" customWidth="1"/>
    <col min="8434" max="8434" width="11.42578125" style="212"/>
    <col min="8435" max="8435" width="9.7109375" style="212" customWidth="1"/>
    <col min="8436" max="8436" width="15.85546875" style="212" customWidth="1"/>
    <col min="8437" max="8448" width="11.42578125" style="212" customWidth="1"/>
    <col min="8449" max="8454" width="10.140625" style="212" customWidth="1"/>
    <col min="8455" max="8468" width="9.140625" style="212" customWidth="1"/>
    <col min="8469" max="8469" width="11.140625" style="212" customWidth="1"/>
    <col min="8470" max="8688" width="11.42578125" style="212"/>
    <col min="8689" max="8689" width="12" style="212" customWidth="1"/>
    <col min="8690" max="8690" width="11.42578125" style="212"/>
    <col min="8691" max="8691" width="9.7109375" style="212" customWidth="1"/>
    <col min="8692" max="8692" width="15.85546875" style="212" customWidth="1"/>
    <col min="8693" max="8704" width="11.42578125" style="212" customWidth="1"/>
    <col min="8705" max="8710" width="10.140625" style="212" customWidth="1"/>
    <col min="8711" max="8724" width="9.140625" style="212" customWidth="1"/>
    <col min="8725" max="8725" width="11.140625" style="212" customWidth="1"/>
    <col min="8726" max="8944" width="11.42578125" style="212"/>
    <col min="8945" max="8945" width="12" style="212" customWidth="1"/>
    <col min="8946" max="8946" width="11.42578125" style="212"/>
    <col min="8947" max="8947" width="9.7109375" style="212" customWidth="1"/>
    <col min="8948" max="8948" width="15.85546875" style="212" customWidth="1"/>
    <col min="8949" max="8960" width="11.42578125" style="212" customWidth="1"/>
    <col min="8961" max="8966" width="10.140625" style="212" customWidth="1"/>
    <col min="8967" max="8980" width="9.140625" style="212" customWidth="1"/>
    <col min="8981" max="8981" width="11.140625" style="212" customWidth="1"/>
    <col min="8982" max="9200" width="11.42578125" style="212"/>
    <col min="9201" max="9201" width="12" style="212" customWidth="1"/>
    <col min="9202" max="9202" width="11.42578125" style="212"/>
    <col min="9203" max="9203" width="9.7109375" style="212" customWidth="1"/>
    <col min="9204" max="9204" width="15.85546875" style="212" customWidth="1"/>
    <col min="9205" max="9216" width="11.42578125" style="212" customWidth="1"/>
    <col min="9217" max="9222" width="10.140625" style="212" customWidth="1"/>
    <col min="9223" max="9236" width="9.140625" style="212" customWidth="1"/>
    <col min="9237" max="9237" width="11.140625" style="212" customWidth="1"/>
    <col min="9238" max="9456" width="11.42578125" style="212"/>
    <col min="9457" max="9457" width="12" style="212" customWidth="1"/>
    <col min="9458" max="9458" width="11.42578125" style="212"/>
    <col min="9459" max="9459" width="9.7109375" style="212" customWidth="1"/>
    <col min="9460" max="9460" width="15.85546875" style="212" customWidth="1"/>
    <col min="9461" max="9472" width="11.42578125" style="212" customWidth="1"/>
    <col min="9473" max="9478" width="10.140625" style="212" customWidth="1"/>
    <col min="9479" max="9492" width="9.140625" style="212" customWidth="1"/>
    <col min="9493" max="9493" width="11.140625" style="212" customWidth="1"/>
    <col min="9494" max="9712" width="11.42578125" style="212"/>
    <col min="9713" max="9713" width="12" style="212" customWidth="1"/>
    <col min="9714" max="9714" width="11.42578125" style="212"/>
    <col min="9715" max="9715" width="9.7109375" style="212" customWidth="1"/>
    <col min="9716" max="9716" width="15.85546875" style="212" customWidth="1"/>
    <col min="9717" max="9728" width="11.42578125" style="212" customWidth="1"/>
    <col min="9729" max="9734" width="10.140625" style="212" customWidth="1"/>
    <col min="9735" max="9748" width="9.140625" style="212" customWidth="1"/>
    <col min="9749" max="9749" width="11.140625" style="212" customWidth="1"/>
    <col min="9750" max="9968" width="11.42578125" style="212"/>
    <col min="9969" max="9969" width="12" style="212" customWidth="1"/>
    <col min="9970" max="9970" width="11.42578125" style="212"/>
    <col min="9971" max="9971" width="9.7109375" style="212" customWidth="1"/>
    <col min="9972" max="9972" width="15.85546875" style="212" customWidth="1"/>
    <col min="9973" max="9984" width="11.42578125" style="212" customWidth="1"/>
    <col min="9985" max="9990" width="10.140625" style="212" customWidth="1"/>
    <col min="9991" max="10004" width="9.140625" style="212" customWidth="1"/>
    <col min="10005" max="10005" width="11.140625" style="212" customWidth="1"/>
    <col min="10006" max="10224" width="11.42578125" style="212"/>
    <col min="10225" max="10225" width="12" style="212" customWidth="1"/>
    <col min="10226" max="10226" width="11.42578125" style="212"/>
    <col min="10227" max="10227" width="9.7109375" style="212" customWidth="1"/>
    <col min="10228" max="10228" width="15.85546875" style="212" customWidth="1"/>
    <col min="10229" max="10240" width="11.42578125" style="212" customWidth="1"/>
    <col min="10241" max="10246" width="10.140625" style="212" customWidth="1"/>
    <col min="10247" max="10260" width="9.140625" style="212" customWidth="1"/>
    <col min="10261" max="10261" width="11.140625" style="212" customWidth="1"/>
    <col min="10262" max="10480" width="11.42578125" style="212"/>
    <col min="10481" max="10481" width="12" style="212" customWidth="1"/>
    <col min="10482" max="10482" width="11.42578125" style="212"/>
    <col min="10483" max="10483" width="9.7109375" style="212" customWidth="1"/>
    <col min="10484" max="10484" width="15.85546875" style="212" customWidth="1"/>
    <col min="10485" max="10496" width="11.42578125" style="212" customWidth="1"/>
    <col min="10497" max="10502" width="10.140625" style="212" customWidth="1"/>
    <col min="10503" max="10516" width="9.140625" style="212" customWidth="1"/>
    <col min="10517" max="10517" width="11.140625" style="212" customWidth="1"/>
    <col min="10518" max="10736" width="11.42578125" style="212"/>
    <col min="10737" max="10737" width="12" style="212" customWidth="1"/>
    <col min="10738" max="10738" width="11.42578125" style="212"/>
    <col min="10739" max="10739" width="9.7109375" style="212" customWidth="1"/>
    <col min="10740" max="10740" width="15.85546875" style="212" customWidth="1"/>
    <col min="10741" max="10752" width="11.42578125" style="212" customWidth="1"/>
    <col min="10753" max="10758" width="10.140625" style="212" customWidth="1"/>
    <col min="10759" max="10772" width="9.140625" style="212" customWidth="1"/>
    <col min="10773" max="10773" width="11.140625" style="212" customWidth="1"/>
    <col min="10774" max="10992" width="11.42578125" style="212"/>
    <col min="10993" max="10993" width="12" style="212" customWidth="1"/>
    <col min="10994" max="10994" width="11.42578125" style="212"/>
    <col min="10995" max="10995" width="9.7109375" style="212" customWidth="1"/>
    <col min="10996" max="10996" width="15.85546875" style="212" customWidth="1"/>
    <col min="10997" max="11008" width="11.42578125" style="212" customWidth="1"/>
    <col min="11009" max="11014" width="10.140625" style="212" customWidth="1"/>
    <col min="11015" max="11028" width="9.140625" style="212" customWidth="1"/>
    <col min="11029" max="11029" width="11.140625" style="212" customWidth="1"/>
    <col min="11030" max="11248" width="11.42578125" style="212"/>
    <col min="11249" max="11249" width="12" style="212" customWidth="1"/>
    <col min="11250" max="11250" width="11.42578125" style="212"/>
    <col min="11251" max="11251" width="9.7109375" style="212" customWidth="1"/>
    <col min="11252" max="11252" width="15.85546875" style="212" customWidth="1"/>
    <col min="11253" max="11264" width="11.42578125" style="212" customWidth="1"/>
    <col min="11265" max="11270" width="10.140625" style="212" customWidth="1"/>
    <col min="11271" max="11284" width="9.140625" style="212" customWidth="1"/>
    <col min="11285" max="11285" width="11.140625" style="212" customWidth="1"/>
    <col min="11286" max="11504" width="11.42578125" style="212"/>
    <col min="11505" max="11505" width="12" style="212" customWidth="1"/>
    <col min="11506" max="11506" width="11.42578125" style="212"/>
    <col min="11507" max="11507" width="9.7109375" style="212" customWidth="1"/>
    <col min="11508" max="11508" width="15.85546875" style="212" customWidth="1"/>
    <col min="11509" max="11520" width="11.42578125" style="212" customWidth="1"/>
    <col min="11521" max="11526" width="10.140625" style="212" customWidth="1"/>
    <col min="11527" max="11540" width="9.140625" style="212" customWidth="1"/>
    <col min="11541" max="11541" width="11.140625" style="212" customWidth="1"/>
    <col min="11542" max="11760" width="11.42578125" style="212"/>
    <col min="11761" max="11761" width="12" style="212" customWidth="1"/>
    <col min="11762" max="11762" width="11.42578125" style="212"/>
    <col min="11763" max="11763" width="9.7109375" style="212" customWidth="1"/>
    <col min="11764" max="11764" width="15.85546875" style="212" customWidth="1"/>
    <col min="11765" max="11776" width="11.42578125" style="212" customWidth="1"/>
    <col min="11777" max="11782" width="10.140625" style="212" customWidth="1"/>
    <col min="11783" max="11796" width="9.140625" style="212" customWidth="1"/>
    <col min="11797" max="11797" width="11.140625" style="212" customWidth="1"/>
    <col min="11798" max="12016" width="11.42578125" style="212"/>
    <col min="12017" max="12017" width="12" style="212" customWidth="1"/>
    <col min="12018" max="12018" width="11.42578125" style="212"/>
    <col min="12019" max="12019" width="9.7109375" style="212" customWidth="1"/>
    <col min="12020" max="12020" width="15.85546875" style="212" customWidth="1"/>
    <col min="12021" max="12032" width="11.42578125" style="212" customWidth="1"/>
    <col min="12033" max="12038" width="10.140625" style="212" customWidth="1"/>
    <col min="12039" max="12052" width="9.140625" style="212" customWidth="1"/>
    <col min="12053" max="12053" width="11.140625" style="212" customWidth="1"/>
    <col min="12054" max="12272" width="11.42578125" style="212"/>
    <col min="12273" max="12273" width="12" style="212" customWidth="1"/>
    <col min="12274" max="12274" width="11.42578125" style="212"/>
    <col min="12275" max="12275" width="9.7109375" style="212" customWidth="1"/>
    <col min="12276" max="12276" width="15.85546875" style="212" customWidth="1"/>
    <col min="12277" max="12288" width="11.42578125" style="212" customWidth="1"/>
    <col min="12289" max="12294" width="10.140625" style="212" customWidth="1"/>
    <col min="12295" max="12308" width="9.140625" style="212" customWidth="1"/>
    <col min="12309" max="12309" width="11.140625" style="212" customWidth="1"/>
    <col min="12310" max="12528" width="11.42578125" style="212"/>
    <col min="12529" max="12529" width="12" style="212" customWidth="1"/>
    <col min="12530" max="12530" width="11.42578125" style="212"/>
    <col min="12531" max="12531" width="9.7109375" style="212" customWidth="1"/>
    <col min="12532" max="12532" width="15.85546875" style="212" customWidth="1"/>
    <col min="12533" max="12544" width="11.42578125" style="212" customWidth="1"/>
    <col min="12545" max="12550" width="10.140625" style="212" customWidth="1"/>
    <col min="12551" max="12564" width="9.140625" style="212" customWidth="1"/>
    <col min="12565" max="12565" width="11.140625" style="212" customWidth="1"/>
    <col min="12566" max="12784" width="11.42578125" style="212"/>
    <col min="12785" max="12785" width="12" style="212" customWidth="1"/>
    <col min="12786" max="12786" width="11.42578125" style="212"/>
    <col min="12787" max="12787" width="9.7109375" style="212" customWidth="1"/>
    <col min="12788" max="12788" width="15.85546875" style="212" customWidth="1"/>
    <col min="12789" max="12800" width="11.42578125" style="212" customWidth="1"/>
    <col min="12801" max="12806" width="10.140625" style="212" customWidth="1"/>
    <col min="12807" max="12820" width="9.140625" style="212" customWidth="1"/>
    <col min="12821" max="12821" width="11.140625" style="212" customWidth="1"/>
    <col min="12822" max="13040" width="11.42578125" style="212"/>
    <col min="13041" max="13041" width="12" style="212" customWidth="1"/>
    <col min="13042" max="13042" width="11.42578125" style="212"/>
    <col min="13043" max="13043" width="9.7109375" style="212" customWidth="1"/>
    <col min="13044" max="13044" width="15.85546875" style="212" customWidth="1"/>
    <col min="13045" max="13056" width="11.42578125" style="212" customWidth="1"/>
    <col min="13057" max="13062" width="10.140625" style="212" customWidth="1"/>
    <col min="13063" max="13076" width="9.140625" style="212" customWidth="1"/>
    <col min="13077" max="13077" width="11.140625" style="212" customWidth="1"/>
    <col min="13078" max="13296" width="11.42578125" style="212"/>
    <col min="13297" max="13297" width="12" style="212" customWidth="1"/>
    <col min="13298" max="13298" width="11.42578125" style="212"/>
    <col min="13299" max="13299" width="9.7109375" style="212" customWidth="1"/>
    <col min="13300" max="13300" width="15.85546875" style="212" customWidth="1"/>
    <col min="13301" max="13312" width="11.42578125" style="212" customWidth="1"/>
    <col min="13313" max="13318" width="10.140625" style="212" customWidth="1"/>
    <col min="13319" max="13332" width="9.140625" style="212" customWidth="1"/>
    <col min="13333" max="13333" width="11.140625" style="212" customWidth="1"/>
    <col min="13334" max="13552" width="11.42578125" style="212"/>
    <col min="13553" max="13553" width="12" style="212" customWidth="1"/>
    <col min="13554" max="13554" width="11.42578125" style="212"/>
    <col min="13555" max="13555" width="9.7109375" style="212" customWidth="1"/>
    <col min="13556" max="13556" width="15.85546875" style="212" customWidth="1"/>
    <col min="13557" max="13568" width="11.42578125" style="212" customWidth="1"/>
    <col min="13569" max="13574" width="10.140625" style="212" customWidth="1"/>
    <col min="13575" max="13588" width="9.140625" style="212" customWidth="1"/>
    <col min="13589" max="13589" width="11.140625" style="212" customWidth="1"/>
    <col min="13590" max="13808" width="11.42578125" style="212"/>
    <col min="13809" max="13809" width="12" style="212" customWidth="1"/>
    <col min="13810" max="13810" width="11.42578125" style="212"/>
    <col min="13811" max="13811" width="9.7109375" style="212" customWidth="1"/>
    <col min="13812" max="13812" width="15.85546875" style="212" customWidth="1"/>
    <col min="13813" max="13824" width="11.42578125" style="212" customWidth="1"/>
    <col min="13825" max="13830" width="10.140625" style="212" customWidth="1"/>
    <col min="13831" max="13844" width="9.140625" style="212" customWidth="1"/>
    <col min="13845" max="13845" width="11.140625" style="212" customWidth="1"/>
    <col min="13846" max="14064" width="11.42578125" style="212"/>
    <col min="14065" max="14065" width="12" style="212" customWidth="1"/>
    <col min="14066" max="14066" width="11.42578125" style="212"/>
    <col min="14067" max="14067" width="9.7109375" style="212" customWidth="1"/>
    <col min="14068" max="14068" width="15.85546875" style="212" customWidth="1"/>
    <col min="14069" max="14080" width="11.42578125" style="212" customWidth="1"/>
    <col min="14081" max="14086" width="10.140625" style="212" customWidth="1"/>
    <col min="14087" max="14100" width="9.140625" style="212" customWidth="1"/>
    <col min="14101" max="14101" width="11.140625" style="212" customWidth="1"/>
    <col min="14102" max="14320" width="11.42578125" style="212"/>
    <col min="14321" max="14321" width="12" style="212" customWidth="1"/>
    <col min="14322" max="14322" width="11.42578125" style="212"/>
    <col min="14323" max="14323" width="9.7109375" style="212" customWidth="1"/>
    <col min="14324" max="14324" width="15.85546875" style="212" customWidth="1"/>
    <col min="14325" max="14336" width="11.42578125" style="212" customWidth="1"/>
    <col min="14337" max="14342" width="10.140625" style="212" customWidth="1"/>
    <col min="14343" max="14356" width="9.140625" style="212" customWidth="1"/>
    <col min="14357" max="14357" width="11.140625" style="212" customWidth="1"/>
    <col min="14358" max="14576" width="11.42578125" style="212"/>
    <col min="14577" max="14577" width="12" style="212" customWidth="1"/>
    <col min="14578" max="14578" width="11.42578125" style="212"/>
    <col min="14579" max="14579" width="9.7109375" style="212" customWidth="1"/>
    <col min="14580" max="14580" width="15.85546875" style="212" customWidth="1"/>
    <col min="14581" max="14592" width="11.42578125" style="212" customWidth="1"/>
    <col min="14593" max="14598" width="10.140625" style="212" customWidth="1"/>
    <col min="14599" max="14612" width="9.140625" style="212" customWidth="1"/>
    <col min="14613" max="14613" width="11.140625" style="212" customWidth="1"/>
    <col min="14614" max="14832" width="11.42578125" style="212"/>
    <col min="14833" max="14833" width="12" style="212" customWidth="1"/>
    <col min="14834" max="14834" width="11.42578125" style="212"/>
    <col min="14835" max="14835" width="9.7109375" style="212" customWidth="1"/>
    <col min="14836" max="14836" width="15.85546875" style="212" customWidth="1"/>
    <col min="14837" max="14848" width="11.42578125" style="212" customWidth="1"/>
    <col min="14849" max="14854" width="10.140625" style="212" customWidth="1"/>
    <col min="14855" max="14868" width="9.140625" style="212" customWidth="1"/>
    <col min="14869" max="14869" width="11.140625" style="212" customWidth="1"/>
    <col min="14870" max="15088" width="11.42578125" style="212"/>
    <col min="15089" max="15089" width="12" style="212" customWidth="1"/>
    <col min="15090" max="15090" width="11.42578125" style="212"/>
    <col min="15091" max="15091" width="9.7109375" style="212" customWidth="1"/>
    <col min="15092" max="15092" width="15.85546875" style="212" customWidth="1"/>
    <col min="15093" max="15104" width="11.42578125" style="212" customWidth="1"/>
    <col min="15105" max="15110" width="10.140625" style="212" customWidth="1"/>
    <col min="15111" max="15124" width="9.140625" style="212" customWidth="1"/>
    <col min="15125" max="15125" width="11.140625" style="212" customWidth="1"/>
    <col min="15126" max="15344" width="11.42578125" style="212"/>
    <col min="15345" max="15345" width="12" style="212" customWidth="1"/>
    <col min="15346" max="15346" width="11.42578125" style="212"/>
    <col min="15347" max="15347" width="9.7109375" style="212" customWidth="1"/>
    <col min="15348" max="15348" width="15.85546875" style="212" customWidth="1"/>
    <col min="15349" max="15360" width="11.42578125" style="212" customWidth="1"/>
    <col min="15361" max="15366" width="10.140625" style="212" customWidth="1"/>
    <col min="15367" max="15380" width="9.140625" style="212" customWidth="1"/>
    <col min="15381" max="15381" width="11.140625" style="212" customWidth="1"/>
    <col min="15382" max="15600" width="11.42578125" style="212"/>
    <col min="15601" max="15601" width="12" style="212" customWidth="1"/>
    <col min="15602" max="15602" width="11.42578125" style="212"/>
    <col min="15603" max="15603" width="9.7109375" style="212" customWidth="1"/>
    <col min="15604" max="15604" width="15.85546875" style="212" customWidth="1"/>
    <col min="15605" max="15616" width="11.42578125" style="212" customWidth="1"/>
    <col min="15617" max="15622" width="10.140625" style="212" customWidth="1"/>
    <col min="15623" max="15636" width="9.140625" style="212" customWidth="1"/>
    <col min="15637" max="15637" width="11.140625" style="212" customWidth="1"/>
    <col min="15638" max="15856" width="11.42578125" style="212"/>
    <col min="15857" max="15857" width="12" style="212" customWidth="1"/>
    <col min="15858" max="15858" width="11.42578125" style="212"/>
    <col min="15859" max="15859" width="9.7109375" style="212" customWidth="1"/>
    <col min="15860" max="15860" width="15.85546875" style="212" customWidth="1"/>
    <col min="15861" max="15872" width="11.42578125" style="212" customWidth="1"/>
    <col min="15873" max="15878" width="10.140625" style="212" customWidth="1"/>
    <col min="15879" max="15892" width="9.140625" style="212" customWidth="1"/>
    <col min="15893" max="15893" width="11.140625" style="212" customWidth="1"/>
    <col min="15894" max="16112" width="11.42578125" style="212"/>
    <col min="16113" max="16113" width="12" style="212" customWidth="1"/>
    <col min="16114" max="16114" width="11.42578125" style="212"/>
    <col min="16115" max="16115" width="9.7109375" style="212" customWidth="1"/>
    <col min="16116" max="16116" width="15.85546875" style="212" customWidth="1"/>
    <col min="16117" max="16128" width="11.42578125" style="212" customWidth="1"/>
    <col min="16129" max="16134" width="10.140625" style="212" customWidth="1"/>
    <col min="16135" max="16148" width="9.140625" style="212" customWidth="1"/>
    <col min="16149" max="16149" width="11.140625" style="212" customWidth="1"/>
    <col min="16150" max="16384" width="11.42578125" style="212"/>
  </cols>
  <sheetData>
    <row r="1" spans="2:8" ht="12.75">
      <c r="C1" s="213"/>
    </row>
    <row r="2" spans="2:8" ht="12.75">
      <c r="C2" s="213"/>
    </row>
    <row r="6" spans="2:8" ht="23.25" customHeight="1" thickBot="1">
      <c r="B6" s="569" t="s">
        <v>215</v>
      </c>
      <c r="C6" s="570"/>
      <c r="D6" s="570"/>
      <c r="E6" s="570"/>
      <c r="F6" s="570"/>
    </row>
    <row r="7" spans="2:8" ht="36.75" thickBot="1">
      <c r="B7" s="214"/>
      <c r="C7" s="215" t="s">
        <v>216</v>
      </c>
      <c r="D7" s="215" t="s">
        <v>217</v>
      </c>
      <c r="E7" s="215" t="s">
        <v>218</v>
      </c>
      <c r="F7" s="215" t="s">
        <v>219</v>
      </c>
      <c r="H7" s="50" t="s">
        <v>84</v>
      </c>
    </row>
    <row r="8" spans="2:8" ht="12.75">
      <c r="B8" s="216" t="s">
        <v>224</v>
      </c>
      <c r="C8" s="29">
        <v>165244</v>
      </c>
      <c r="D8" s="30">
        <f t="shared" ref="D8:D14" si="0">IFERROR((C8-C9)/C9,"-")</f>
        <v>1.1464703037870859E-2</v>
      </c>
      <c r="E8" s="30">
        <f t="shared" ref="E8:E55" si="1">C8/C21-1</f>
        <v>-2.9460824621167614E-2</v>
      </c>
      <c r="F8" s="217">
        <f>((SUM(C8:C15,C17:C20)/SUM(C21:C28,C30:C33))-1)</f>
        <v>-1.6449596898360896E-2</v>
      </c>
    </row>
    <row r="9" spans="2:8" ht="12.75">
      <c r="B9" s="216" t="s">
        <v>225</v>
      </c>
      <c r="C9" s="29">
        <v>163371</v>
      </c>
      <c r="D9" s="30">
        <f t="shared" si="0"/>
        <v>0.26745385850718018</v>
      </c>
      <c r="E9" s="30">
        <f t="shared" si="1"/>
        <v>7.2466717432975392E-2</v>
      </c>
      <c r="F9" s="217">
        <f>((SUM(C9:C15,C17:C21)/SUM(C22:C28,C30:C34))-1)</f>
        <v>-2.3665379303779099E-2</v>
      </c>
    </row>
    <row r="10" spans="2:8" ht="12.75">
      <c r="B10" s="216" t="s">
        <v>226</v>
      </c>
      <c r="C10" s="29">
        <v>128897</v>
      </c>
      <c r="D10" s="30">
        <f t="shared" si="0"/>
        <v>-2.7331929761015401E-2</v>
      </c>
      <c r="E10" s="30">
        <f t="shared" si="1"/>
        <v>6.1868239597320906E-2</v>
      </c>
      <c r="F10" s="217">
        <f>((SUM(C10:C15,C17:C22)/SUM(C23:C28,C30:C35))-1)</f>
        <v>-3.508175173713779E-2</v>
      </c>
    </row>
    <row r="11" spans="2:8" ht="12.75">
      <c r="B11" s="216" t="s">
        <v>227</v>
      </c>
      <c r="C11" s="29">
        <v>132519</v>
      </c>
      <c r="D11" s="30">
        <f t="shared" si="0"/>
        <v>-0.15383338335110561</v>
      </c>
      <c r="E11" s="30">
        <f t="shared" si="1"/>
        <v>6.9693667514227009E-2</v>
      </c>
      <c r="F11" s="217">
        <f>((SUM(C11:C15,C17:C23)/SUM(C24:C28,C30:C36))-1)</f>
        <v>-5.3077036935829103E-2</v>
      </c>
    </row>
    <row r="12" spans="2:8" ht="12.75">
      <c r="B12" s="216" t="s">
        <v>228</v>
      </c>
      <c r="C12" s="29">
        <v>156611</v>
      </c>
      <c r="D12" s="30">
        <f t="shared" si="0"/>
        <v>0.11602733576096173</v>
      </c>
      <c r="E12" s="30">
        <f t="shared" si="1"/>
        <v>9.4975074636257428E-2</v>
      </c>
      <c r="F12" s="217">
        <f>((SUM(C12:C15,C17:C24)/SUM(C25:C28,C30:C37))-1)</f>
        <v>-7.3613521593568376E-2</v>
      </c>
    </row>
    <row r="13" spans="2:8" ht="12.75">
      <c r="B13" s="216" t="s">
        <v>229</v>
      </c>
      <c r="C13" s="29">
        <v>140329</v>
      </c>
      <c r="D13" s="30">
        <f t="shared" si="0"/>
        <v>0.11888150918122453</v>
      </c>
      <c r="E13" s="30">
        <f t="shared" si="1"/>
        <v>3.8927675074590384E-2</v>
      </c>
      <c r="F13" s="217">
        <f>((SUM(C13:C15,C17:C25)/SUM(C26:C28,C30:C38))-1)</f>
        <v>-8.6839623297675472E-2</v>
      </c>
    </row>
    <row r="14" spans="2:8" ht="12.75">
      <c r="B14" s="216" t="s">
        <v>230</v>
      </c>
      <c r="C14" s="29">
        <v>125419</v>
      </c>
      <c r="D14" s="30">
        <f t="shared" si="0"/>
        <v>-4.6511627906976744E-2</v>
      </c>
      <c r="E14" s="30">
        <f t="shared" si="1"/>
        <v>-6.2582217172925114E-2</v>
      </c>
      <c r="F14" s="217">
        <f>((SUM(C14:C15,C17:C26)/SUM(C27:C28,C30:C39))-1)</f>
        <v>-0.11362460316729261</v>
      </c>
    </row>
    <row r="15" spans="2:8" ht="12.75">
      <c r="B15" s="216" t="s">
        <v>231</v>
      </c>
      <c r="C15" s="29">
        <v>131537</v>
      </c>
      <c r="D15" s="30" t="s">
        <v>232</v>
      </c>
      <c r="E15" s="30">
        <f t="shared" si="1"/>
        <v>-3.5256410256410242E-2</v>
      </c>
      <c r="F15" s="217">
        <f>((SUM(C15,C17:C27)/SUM(C28,C30:C40))-1)</f>
        <v>-0.12541881359331031</v>
      </c>
    </row>
    <row r="16" spans="2:8" ht="30">
      <c r="B16" s="95" t="str">
        <f>actualizaciones!$A$2</f>
        <v xml:space="preserve">acumulado agosto 2010 </v>
      </c>
      <c r="C16" s="218">
        <v>1143927</v>
      </c>
      <c r="D16" s="219"/>
      <c r="E16" s="220">
        <v>2.4934190366795672E-2</v>
      </c>
      <c r="F16" s="219" t="s">
        <v>232</v>
      </c>
    </row>
    <row r="17" spans="2:6" ht="12.75" hidden="1" outlineLevel="1">
      <c r="B17" s="216" t="s">
        <v>220</v>
      </c>
      <c r="C17" s="29">
        <v>132073</v>
      </c>
      <c r="D17" s="30">
        <f t="shared" ref="D17:D27" si="2">IFERROR((C17-C18)/C18,"-")</f>
        <v>8.9070867104127354E-3</v>
      </c>
      <c r="E17" s="30">
        <f t="shared" si="1"/>
        <v>-6.8806757290315268E-2</v>
      </c>
      <c r="F17" s="217">
        <f>((SUM(C17:C28)/SUM(C30:C41))-1)</f>
        <v>-0.12786598265284532</v>
      </c>
    </row>
    <row r="18" spans="2:6" ht="12.75" hidden="1" outlineLevel="1">
      <c r="B18" s="216" t="s">
        <v>221</v>
      </c>
      <c r="C18" s="29">
        <v>130907</v>
      </c>
      <c r="D18" s="30">
        <f t="shared" si="2"/>
        <v>-9.9416612776730556E-2</v>
      </c>
      <c r="E18" s="30">
        <f t="shared" si="1"/>
        <v>-0.12197166849998664</v>
      </c>
      <c r="F18" s="217">
        <f>((SUM(C18:C28,C30)/SUM(C31:C41,C43))-1)</f>
        <v>-0.12629137210162222</v>
      </c>
    </row>
    <row r="19" spans="2:6" ht="12.75" hidden="1" outlineLevel="1">
      <c r="B19" s="216" t="s">
        <v>222</v>
      </c>
      <c r="C19" s="29">
        <v>145358</v>
      </c>
      <c r="D19" s="30">
        <f t="shared" si="2"/>
        <v>0.16664392632128094</v>
      </c>
      <c r="E19" s="30">
        <f t="shared" si="1"/>
        <v>-9.402092955130481E-2</v>
      </c>
      <c r="F19" s="217">
        <f>((SUM(C19:C28,C30:C31)/SUM(C32:C41,C43:C44))-1)</f>
        <v>-0.1244075173633048</v>
      </c>
    </row>
    <row r="20" spans="2:6" ht="12.75" hidden="1" outlineLevel="1">
      <c r="B20" s="216" t="s">
        <v>223</v>
      </c>
      <c r="C20" s="29">
        <v>124595</v>
      </c>
      <c r="D20" s="30">
        <f t="shared" si="2"/>
        <v>-0.26820744743333724</v>
      </c>
      <c r="E20" s="30">
        <f t="shared" si="1"/>
        <v>-9.3458963911525084E-2</v>
      </c>
      <c r="F20" s="217">
        <f>((SUM(C20:C28,C30:C32)/SUM(C33:C41,C43:C45))-1)</f>
        <v>-0.12130449458624359</v>
      </c>
    </row>
    <row r="21" spans="2:6" ht="12.75" hidden="1" outlineLevel="1">
      <c r="B21" s="216" t="s">
        <v>224</v>
      </c>
      <c r="C21" s="29">
        <v>170260</v>
      </c>
      <c r="D21" s="30">
        <f t="shared" si="2"/>
        <v>0.11769030801144868</v>
      </c>
      <c r="E21" s="30">
        <f t="shared" si="1"/>
        <v>-9.4352067575186993E-2</v>
      </c>
      <c r="F21" s="217">
        <f>((SUM(C21:C28,C30:C33)/SUM(C34:C41,C43:C46))-1)</f>
        <v>-0.1168962950569854</v>
      </c>
    </row>
    <row r="22" spans="2:6" ht="12.75" hidden="1" outlineLevel="1">
      <c r="B22" s="216" t="s">
        <v>225</v>
      </c>
      <c r="C22" s="29">
        <v>152332</v>
      </c>
      <c r="D22" s="30">
        <f t="shared" si="2"/>
        <v>0.25492845197591174</v>
      </c>
      <c r="E22" s="30">
        <f t="shared" si="1"/>
        <v>-5.5440154272568876E-2</v>
      </c>
      <c r="F22" s="217">
        <f>((SUM(C22:C28,C30:C34)/SUM(C35:C41,C43:C47))-1)</f>
        <v>-0.10661815232335192</v>
      </c>
    </row>
    <row r="23" spans="2:6" ht="12.75" hidden="1" outlineLevel="1">
      <c r="B23" s="216" t="s">
        <v>226</v>
      </c>
      <c r="C23" s="29">
        <v>121387</v>
      </c>
      <c r="D23" s="30">
        <f t="shared" si="2"/>
        <v>-2.016386164588126E-2</v>
      </c>
      <c r="E23" s="30">
        <f t="shared" si="1"/>
        <v>-0.17064422019226166</v>
      </c>
      <c r="F23" s="217">
        <f>((SUM(C23:C28,C30:C35)/SUM(C36:C41,C43:C48))-1)</f>
        <v>-0.10153673091461357</v>
      </c>
    </row>
    <row r="24" spans="2:6" ht="12.75" hidden="1" outlineLevel="1">
      <c r="B24" s="216" t="s">
        <v>227</v>
      </c>
      <c r="C24" s="29">
        <v>123885</v>
      </c>
      <c r="D24" s="30">
        <f t="shared" si="2"/>
        <v>-0.13383487033916672</v>
      </c>
      <c r="E24" s="30">
        <f t="shared" si="1"/>
        <v>-0.19295788410800951</v>
      </c>
      <c r="F24" s="217">
        <f>((SUM(C24:C28,C30:C36)/SUM(C37:C41,C43:C49))-1)</f>
        <v>-8.7698450620541268E-2</v>
      </c>
    </row>
    <row r="25" spans="2:6" ht="12.75" hidden="1" outlineLevel="1">
      <c r="B25" s="216" t="s">
        <v>228</v>
      </c>
      <c r="C25" s="29">
        <v>143027</v>
      </c>
      <c r="D25" s="30">
        <f t="shared" si="2"/>
        <v>5.8902355057710389E-2</v>
      </c>
      <c r="E25" s="30">
        <f t="shared" si="1"/>
        <v>-7.1385905909545411E-2</v>
      </c>
      <c r="F25" s="217">
        <f>((SUM(C25:C28,C30:C37)/SUM(C38:C41,C43:C50))-1)</f>
        <v>-5.394962709986395E-2</v>
      </c>
    </row>
    <row r="26" spans="2:6" ht="12.75" hidden="1" outlineLevel="1">
      <c r="B26" s="216" t="s">
        <v>229</v>
      </c>
      <c r="C26" s="29">
        <v>135071</v>
      </c>
      <c r="D26" s="30">
        <f t="shared" si="2"/>
        <v>9.5596149246591731E-3</v>
      </c>
      <c r="E26" s="30">
        <f t="shared" si="1"/>
        <v>-0.2637055934411574</v>
      </c>
      <c r="F26" s="217">
        <f>((SUM(C26:C28,C30:C38)/SUM(C39:C41,C43:C51))-1)</f>
        <v>-5.1626694979651777E-2</v>
      </c>
    </row>
    <row r="27" spans="2:6" ht="12.75" hidden="1" outlineLevel="1">
      <c r="B27" s="216" t="s">
        <v>230</v>
      </c>
      <c r="C27" s="29">
        <v>133792</v>
      </c>
      <c r="D27" s="30">
        <f t="shared" si="2"/>
        <v>-1.8717361966789886E-2</v>
      </c>
      <c r="E27" s="30">
        <f t="shared" si="1"/>
        <v>-0.20482128210919204</v>
      </c>
      <c r="F27" s="217">
        <f>((SUM(C27:C28,C30:C39)/SUM(C40:C41,C43:C52))-1)</f>
        <v>-2.1401316710429774E-2</v>
      </c>
    </row>
    <row r="28" spans="2:6" ht="12.75" hidden="1" outlineLevel="1">
      <c r="B28" s="216" t="s">
        <v>231</v>
      </c>
      <c r="C28" s="29">
        <v>136344</v>
      </c>
      <c r="D28" s="30" t="s">
        <v>232</v>
      </c>
      <c r="E28" s="30">
        <f t="shared" si="1"/>
        <v>-7.3315616695325936E-2</v>
      </c>
      <c r="F28" s="217">
        <f>((SUM(C28,C30:C40)/SUM(C41,C43:C53))-1)</f>
        <v>5.8553215531369496E-3</v>
      </c>
    </row>
    <row r="29" spans="2:6" ht="12.75" collapsed="1">
      <c r="B29" s="221">
        <v>2009</v>
      </c>
      <c r="C29" s="146">
        <v>1649031</v>
      </c>
      <c r="D29" s="222"/>
      <c r="E29" s="222">
        <f t="shared" si="1"/>
        <v>-0.12786598265284532</v>
      </c>
      <c r="F29" s="222">
        <f>C29/C42-1</f>
        <v>-0.12786598265284532</v>
      </c>
    </row>
    <row r="30" spans="2:6" ht="12.75" hidden="1" outlineLevel="1">
      <c r="B30" s="216" t="s">
        <v>220</v>
      </c>
      <c r="C30" s="29">
        <v>141832</v>
      </c>
      <c r="D30" s="30">
        <f t="shared" ref="D30:D40" si="3">IFERROR((C30-C31)/C31,"-")</f>
        <v>-4.8694765648056235E-2</v>
      </c>
      <c r="E30" s="30">
        <f t="shared" si="1"/>
        <v>-5.1887107771702023E-2</v>
      </c>
      <c r="F30" s="217">
        <f>((SUM(C30:C41)/SUM(C43:C54))-1)</f>
        <v>1.2106957459176781E-2</v>
      </c>
    </row>
    <row r="31" spans="2:6" ht="12.75" hidden="1" outlineLevel="1">
      <c r="B31" s="216" t="s">
        <v>221</v>
      </c>
      <c r="C31" s="29">
        <v>149092</v>
      </c>
      <c r="D31" s="30">
        <f t="shared" si="3"/>
        <v>-7.0747866843676566E-2</v>
      </c>
      <c r="E31" s="30">
        <f t="shared" si="1"/>
        <v>-0.10064182993919502</v>
      </c>
      <c r="F31" s="217">
        <f>((SUM(C31:C41,C43)/SUM(C44:C54,C56))-1)</f>
        <v>1.0713694417220365E-2</v>
      </c>
    </row>
    <row r="32" spans="2:6" ht="12.75" hidden="1" outlineLevel="1">
      <c r="B32" s="216" t="s">
        <v>222</v>
      </c>
      <c r="C32" s="29">
        <v>160443</v>
      </c>
      <c r="D32" s="30">
        <f t="shared" si="3"/>
        <v>0.16736757857974388</v>
      </c>
      <c r="E32" s="30">
        <f t="shared" si="1"/>
        <v>-6.0896591687299217E-2</v>
      </c>
      <c r="F32" s="217">
        <f>((SUM(C32:C41,C43:C44)/SUM(C45:C54,C56:C57))-1)</f>
        <v>2.6976246382585556E-2</v>
      </c>
    </row>
    <row r="33" spans="2:6" ht="12.75" hidden="1" outlineLevel="1">
      <c r="B33" s="216" t="s">
        <v>223</v>
      </c>
      <c r="C33" s="29">
        <v>137440</v>
      </c>
      <c r="D33" s="30">
        <f t="shared" si="3"/>
        <v>-0.26892839285524311</v>
      </c>
      <c r="E33" s="30">
        <f t="shared" si="1"/>
        <v>-3.4648423507266157E-2</v>
      </c>
      <c r="F33" s="217">
        <f>((SUM(C33:C41,C43:C45)/SUM(C46:C54,C56:C58))-1)</f>
        <v>2.9235934024995913E-2</v>
      </c>
    </row>
    <row r="34" spans="2:6" ht="12.75" hidden="1" outlineLevel="1">
      <c r="B34" s="216" t="s">
        <v>224</v>
      </c>
      <c r="C34" s="29">
        <v>187998</v>
      </c>
      <c r="D34" s="30">
        <f t="shared" si="3"/>
        <v>0.16571279755445734</v>
      </c>
      <c r="E34" s="30">
        <f t="shared" si="1"/>
        <v>1.26910936102822E-2</v>
      </c>
      <c r="F34" s="217">
        <f>((SUM(C34:C41,C43:C46)/SUM(C47:C54,C56:C59))-1)</f>
        <v>2.0275148000917342E-2</v>
      </c>
    </row>
    <row r="35" spans="2:6" ht="12.75" hidden="1" outlineLevel="1">
      <c r="B35" s="216" t="s">
        <v>225</v>
      </c>
      <c r="C35" s="29">
        <v>161273</v>
      </c>
      <c r="D35" s="30">
        <f t="shared" si="3"/>
        <v>0.10187000813047013</v>
      </c>
      <c r="E35" s="30">
        <f t="shared" si="1"/>
        <v>5.9506359196352943E-3</v>
      </c>
      <c r="F35" s="217">
        <f>((SUM(C35:C41,C43:C47)/SUM(C48:C54,C56:C60))-1)</f>
        <v>2.0868154622140533E-2</v>
      </c>
    </row>
    <row r="36" spans="2:6" ht="12.75" hidden="1" outlineLevel="1">
      <c r="B36" s="216" t="s">
        <v>226</v>
      </c>
      <c r="C36" s="29">
        <v>146363</v>
      </c>
      <c r="D36" s="30">
        <f t="shared" si="3"/>
        <v>-4.6526171785935315E-2</v>
      </c>
      <c r="E36" s="30">
        <f t="shared" si="1"/>
        <v>1.2850677480519934E-2</v>
      </c>
      <c r="F36" s="217">
        <f>((SUM(C36:C41,C43:C48)/SUM(C49:C54,C56:C61))-1)</f>
        <v>1.6233708026318183E-2</v>
      </c>
    </row>
    <row r="37" spans="2:6" ht="12.75" hidden="1" outlineLevel="1">
      <c r="B37" s="216" t="s">
        <v>227</v>
      </c>
      <c r="C37" s="29">
        <v>153505</v>
      </c>
      <c r="D37" s="30">
        <f t="shared" si="3"/>
        <v>-3.356663333809456E-3</v>
      </c>
      <c r="E37" s="30">
        <f t="shared" si="1"/>
        <v>0.32186036098098647</v>
      </c>
      <c r="F37" s="217">
        <f>((SUM(C37:C41,C43:C49)/SUM(C50:C54,C56:C62))-1)</f>
        <v>1.1767599113410077E-2</v>
      </c>
    </row>
    <row r="38" spans="2:6" ht="12.75" hidden="1" outlineLevel="1">
      <c r="B38" s="216" t="s">
        <v>228</v>
      </c>
      <c r="C38" s="29">
        <v>154022</v>
      </c>
      <c r="D38" s="30">
        <f t="shared" si="3"/>
        <v>-0.16040055165797207</v>
      </c>
      <c r="E38" s="30">
        <f t="shared" si="1"/>
        <v>-4.3288134119298549E-2</v>
      </c>
      <c r="F38" s="217">
        <f>((SUM(C38:C41,C43:C50)/SUM(C51:C54,C56:C63))-1)</f>
        <v>-1.6242603735282968E-2</v>
      </c>
    </row>
    <row r="39" spans="2:6" ht="12.75" hidden="1" outlineLevel="1">
      <c r="B39" s="216" t="s">
        <v>229</v>
      </c>
      <c r="C39" s="29">
        <v>183447</v>
      </c>
      <c r="D39" s="30">
        <f t="shared" si="3"/>
        <v>9.0298001830565688E-2</v>
      </c>
      <c r="E39" s="30">
        <f t="shared" si="1"/>
        <v>5.2170621332828571E-2</v>
      </c>
      <c r="F39" s="217">
        <f>((SUM(C39:C41,C43:C51)/SUM(C52:C54,C56:C64))-1)</f>
        <v>-1.9280501670838834E-2</v>
      </c>
    </row>
    <row r="40" spans="2:6" ht="12.75" hidden="1" outlineLevel="1">
      <c r="B40" s="216" t="s">
        <v>230</v>
      </c>
      <c r="C40" s="29">
        <v>168254</v>
      </c>
      <c r="D40" s="30">
        <f t="shared" si="3"/>
        <v>0.14356593783770924</v>
      </c>
      <c r="E40" s="30">
        <f t="shared" si="1"/>
        <v>0.11124026655923291</v>
      </c>
      <c r="F40" s="217">
        <f>((SUM(C40:C41,C43:C52)/SUM(C53:C54,C56:C65))-1)</f>
        <v>-2.0641743276724189E-2</v>
      </c>
    </row>
    <row r="41" spans="2:6" ht="12.75" hidden="1" outlineLevel="1">
      <c r="B41" s="216" t="s">
        <v>231</v>
      </c>
      <c r="C41" s="29">
        <v>147131</v>
      </c>
      <c r="D41" s="30" t="s">
        <v>232</v>
      </c>
      <c r="E41" s="30">
        <f t="shared" si="1"/>
        <v>6.0652060939252461E-3</v>
      </c>
      <c r="F41" s="217">
        <f>((SUM(C41,C43:C53)/SUM(C54,C56:C66))-1)</f>
        <v>-2.9052542993618147E-2</v>
      </c>
    </row>
    <row r="42" spans="2:6" ht="12.75" collapsed="1">
      <c r="B42" s="223">
        <v>2008</v>
      </c>
      <c r="C42" s="224">
        <v>1890800</v>
      </c>
      <c r="D42" s="225"/>
      <c r="E42" s="225">
        <f t="shared" si="1"/>
        <v>1.2106957459176781E-2</v>
      </c>
      <c r="F42" s="225">
        <f>C42/C55-1</f>
        <v>1.2106957459176781E-2</v>
      </c>
    </row>
    <row r="43" spans="2:6" ht="12.75" hidden="1" outlineLevel="1">
      <c r="B43" s="216" t="s">
        <v>220</v>
      </c>
      <c r="C43" s="29">
        <v>149594</v>
      </c>
      <c r="D43" s="30">
        <f t="shared" ref="D43:D53" si="4">IFERROR((C43-C44)/C44,"-")</f>
        <v>-9.7613647331338677E-2</v>
      </c>
      <c r="E43" s="30">
        <f t="shared" si="1"/>
        <v>-6.4154295616488111E-2</v>
      </c>
      <c r="F43" s="217">
        <f>((SUM(C43:C54)/SUM(C56:C67))-1)</f>
        <v>-3.2741212548908383E-2</v>
      </c>
    </row>
    <row r="44" spans="2:6" ht="12.75" hidden="1" outlineLevel="1">
      <c r="B44" s="216" t="s">
        <v>221</v>
      </c>
      <c r="C44" s="29">
        <v>165776</v>
      </c>
      <c r="D44" s="30">
        <f t="shared" si="4"/>
        <v>-2.9681527916791049E-2</v>
      </c>
      <c r="E44" s="30">
        <f t="shared" si="1"/>
        <v>8.8654811001076972E-2</v>
      </c>
      <c r="F44" s="217" t="s">
        <v>232</v>
      </c>
    </row>
    <row r="45" spans="2:6" ht="12.75" hidden="1" outlineLevel="1">
      <c r="B45" s="216" t="s">
        <v>222</v>
      </c>
      <c r="C45" s="29">
        <v>170847</v>
      </c>
      <c r="D45" s="30">
        <f t="shared" si="4"/>
        <v>0.19999578571779761</v>
      </c>
      <c r="E45" s="30">
        <f t="shared" si="1"/>
        <v>-3.4004104918551881E-2</v>
      </c>
      <c r="F45" s="217" t="s">
        <v>232</v>
      </c>
    </row>
    <row r="46" spans="2:6" ht="12.75" hidden="1" outlineLevel="1">
      <c r="B46" s="216" t="s">
        <v>223</v>
      </c>
      <c r="C46" s="29">
        <v>142373</v>
      </c>
      <c r="D46" s="30">
        <f t="shared" si="4"/>
        <v>-0.233077644067614</v>
      </c>
      <c r="E46" s="30">
        <f t="shared" si="1"/>
        <v>-0.12996211195306773</v>
      </c>
      <c r="F46" s="217" t="s">
        <v>232</v>
      </c>
    </row>
    <row r="47" spans="2:6" ht="12.75" hidden="1" outlineLevel="1">
      <c r="B47" s="216" t="s">
        <v>224</v>
      </c>
      <c r="C47" s="29">
        <v>185642</v>
      </c>
      <c r="D47" s="30">
        <f t="shared" si="4"/>
        <v>0.15795382955233003</v>
      </c>
      <c r="E47" s="30">
        <f t="shared" si="1"/>
        <v>1.8695640244738909E-2</v>
      </c>
      <c r="F47" s="217" t="s">
        <v>232</v>
      </c>
    </row>
    <row r="48" spans="2:6" ht="12.75" hidden="1" outlineLevel="1">
      <c r="B48" s="216" t="s">
        <v>225</v>
      </c>
      <c r="C48" s="29">
        <v>160319</v>
      </c>
      <c r="D48" s="30">
        <f t="shared" si="4"/>
        <v>0.1094279822291116</v>
      </c>
      <c r="E48" s="30">
        <f t="shared" si="1"/>
        <v>-4.5686155457932975E-2</v>
      </c>
      <c r="F48" s="217" t="s">
        <v>232</v>
      </c>
    </row>
    <row r="49" spans="2:6" ht="12.75" hidden="1" outlineLevel="1">
      <c r="B49" s="216" t="s">
        <v>226</v>
      </c>
      <c r="C49" s="29">
        <v>144506</v>
      </c>
      <c r="D49" s="30">
        <f t="shared" si="4"/>
        <v>0.24436828327362911</v>
      </c>
      <c r="E49" s="30">
        <f t="shared" si="1"/>
        <v>-4.3272732087763721E-2</v>
      </c>
      <c r="F49" s="217" t="s">
        <v>232</v>
      </c>
    </row>
    <row r="50" spans="2:6" ht="12.75" hidden="1" outlineLevel="1">
      <c r="B50" s="216" t="s">
        <v>227</v>
      </c>
      <c r="C50" s="29">
        <v>116128</v>
      </c>
      <c r="D50" s="30">
        <f t="shared" si="4"/>
        <v>-0.2786677516134442</v>
      </c>
      <c r="E50" s="30">
        <f t="shared" si="1"/>
        <v>-0.12235674662555363</v>
      </c>
      <c r="F50" s="217" t="s">
        <v>232</v>
      </c>
    </row>
    <row r="51" spans="2:6" ht="12.75" hidden="1" outlineLevel="1">
      <c r="B51" s="216" t="s">
        <v>228</v>
      </c>
      <c r="C51" s="29">
        <v>160991</v>
      </c>
      <c r="D51" s="30">
        <f t="shared" si="4"/>
        <v>-7.6627033971700759E-2</v>
      </c>
      <c r="E51" s="30">
        <f t="shared" si="1"/>
        <v>-7.4987646660001572E-2</v>
      </c>
      <c r="F51" s="217" t="s">
        <v>232</v>
      </c>
    </row>
    <row r="52" spans="2:6" ht="12.75" hidden="1" outlineLevel="1">
      <c r="B52" s="216" t="s">
        <v>229</v>
      </c>
      <c r="C52" s="29">
        <v>174351</v>
      </c>
      <c r="D52" s="30">
        <f t="shared" si="4"/>
        <v>0.15150814670004162</v>
      </c>
      <c r="E52" s="30">
        <f t="shared" si="1"/>
        <v>3.9356419412336363E-2</v>
      </c>
      <c r="F52" s="217" t="s">
        <v>232</v>
      </c>
    </row>
    <row r="53" spans="2:6" ht="12.75" hidden="1" outlineLevel="1">
      <c r="B53" s="216" t="s">
        <v>230</v>
      </c>
      <c r="C53" s="29">
        <v>151411</v>
      </c>
      <c r="D53" s="30">
        <f t="shared" si="4"/>
        <v>3.5331364021771831E-2</v>
      </c>
      <c r="E53" s="30">
        <f t="shared" si="1"/>
        <v>4.4180569836478334E-3</v>
      </c>
      <c r="F53" s="217" t="s">
        <v>232</v>
      </c>
    </row>
    <row r="54" spans="2:6" ht="12.75" hidden="1" outlineLevel="1">
      <c r="B54" s="216" t="s">
        <v>231</v>
      </c>
      <c r="C54" s="29">
        <v>146244</v>
      </c>
      <c r="D54" s="30" t="s">
        <v>232</v>
      </c>
      <c r="E54" s="30">
        <f t="shared" si="1"/>
        <v>-4.2078235124584085E-2</v>
      </c>
      <c r="F54" s="217" t="s">
        <v>232</v>
      </c>
    </row>
    <row r="55" spans="2:6" ht="12.75" collapsed="1">
      <c r="B55" s="223">
        <v>2007</v>
      </c>
      <c r="C55" s="224">
        <v>1868182</v>
      </c>
      <c r="D55" s="225"/>
      <c r="E55" s="225">
        <f t="shared" si="1"/>
        <v>-3.2741212548908383E-2</v>
      </c>
      <c r="F55" s="225">
        <f>C55/C68-1</f>
        <v>-3.2741212548908383E-2</v>
      </c>
    </row>
    <row r="56" spans="2:6" ht="12.75" hidden="1" outlineLevel="1">
      <c r="B56" s="216" t="s">
        <v>220</v>
      </c>
      <c r="C56" s="29">
        <v>159849</v>
      </c>
      <c r="D56" s="30">
        <f t="shared" ref="D56:D66" si="5">IFERROR((C56-C57)/C57,"-")</f>
        <v>4.9732065460085635E-2</v>
      </c>
      <c r="E56" s="226" t="s">
        <v>232</v>
      </c>
      <c r="F56" s="217" t="s">
        <v>232</v>
      </c>
    </row>
    <row r="57" spans="2:6" ht="12.75" hidden="1" outlineLevel="1">
      <c r="B57" s="216" t="s">
        <v>221</v>
      </c>
      <c r="C57" s="29">
        <v>152276</v>
      </c>
      <c r="D57" s="30">
        <f t="shared" si="5"/>
        <v>-0.13900746914243389</v>
      </c>
      <c r="E57" s="226" t="s">
        <v>232</v>
      </c>
      <c r="F57" s="217" t="s">
        <v>232</v>
      </c>
    </row>
    <row r="58" spans="2:6" ht="12.75" hidden="1" outlineLevel="1">
      <c r="B58" s="216" t="s">
        <v>222</v>
      </c>
      <c r="C58" s="29">
        <v>176861</v>
      </c>
      <c r="D58" s="30">
        <f t="shared" si="5"/>
        <v>8.079320459545343E-2</v>
      </c>
      <c r="E58" s="226" t="s">
        <v>232</v>
      </c>
      <c r="F58" s="217" t="s">
        <v>232</v>
      </c>
    </row>
    <row r="59" spans="2:6" ht="12.75" hidden="1" outlineLevel="1">
      <c r="B59" s="216" t="s">
        <v>223</v>
      </c>
      <c r="C59" s="29">
        <v>163640</v>
      </c>
      <c r="D59" s="30">
        <f t="shared" si="5"/>
        <v>-0.1020385765632288</v>
      </c>
      <c r="E59" s="226" t="s">
        <v>232</v>
      </c>
      <c r="F59" s="217" t="s">
        <v>232</v>
      </c>
    </row>
    <row r="60" spans="2:6" ht="12.75" hidden="1" outlineLevel="1">
      <c r="B60" s="216" t="s">
        <v>224</v>
      </c>
      <c r="C60" s="29">
        <v>182235</v>
      </c>
      <c r="D60" s="30">
        <f t="shared" si="5"/>
        <v>8.4770884674452665E-2</v>
      </c>
      <c r="E60" s="226" t="s">
        <v>232</v>
      </c>
      <c r="F60" s="217" t="s">
        <v>232</v>
      </c>
    </row>
    <row r="61" spans="2:6" ht="12.75" hidden="1" outlineLevel="1">
      <c r="B61" s="216" t="s">
        <v>225</v>
      </c>
      <c r="C61" s="29">
        <v>167994</v>
      </c>
      <c r="D61" s="30">
        <f t="shared" si="5"/>
        <v>0.11223368334635399</v>
      </c>
      <c r="E61" s="226" t="s">
        <v>232</v>
      </c>
      <c r="F61" s="217" t="s">
        <v>232</v>
      </c>
    </row>
    <row r="62" spans="2:6" ht="12.75" hidden="1" outlineLevel="1">
      <c r="B62" s="216" t="s">
        <v>226</v>
      </c>
      <c r="C62" s="29">
        <v>151042</v>
      </c>
      <c r="D62" s="30">
        <f t="shared" si="5"/>
        <v>0.14150758022340121</v>
      </c>
      <c r="E62" s="226" t="s">
        <v>232</v>
      </c>
      <c r="F62" s="217" t="s">
        <v>232</v>
      </c>
    </row>
    <row r="63" spans="2:6" ht="12.75" hidden="1" outlineLevel="1">
      <c r="B63" s="216" t="s">
        <v>227</v>
      </c>
      <c r="C63" s="29">
        <v>132318</v>
      </c>
      <c r="D63" s="30">
        <f t="shared" si="5"/>
        <v>-0.23973523632226704</v>
      </c>
      <c r="E63" s="226" t="s">
        <v>232</v>
      </c>
      <c r="F63" s="217" t="s">
        <v>232</v>
      </c>
    </row>
    <row r="64" spans="2:6" ht="12.75" hidden="1" outlineLevel="1">
      <c r="B64" s="216" t="s">
        <v>228</v>
      </c>
      <c r="C64" s="29">
        <v>174042</v>
      </c>
      <c r="D64" s="30">
        <f t="shared" si="5"/>
        <v>3.7514381605851597E-2</v>
      </c>
      <c r="E64" s="226" t="s">
        <v>232</v>
      </c>
      <c r="F64" s="217" t="s">
        <v>232</v>
      </c>
    </row>
    <row r="65" spans="2:6" ht="12.75" hidden="1" outlineLevel="1">
      <c r="B65" s="216" t="s">
        <v>229</v>
      </c>
      <c r="C65" s="29">
        <v>167749</v>
      </c>
      <c r="D65" s="30">
        <f t="shared" si="5"/>
        <v>0.11279976118610899</v>
      </c>
      <c r="E65" s="226" t="s">
        <v>232</v>
      </c>
      <c r="F65" s="217" t="s">
        <v>232</v>
      </c>
    </row>
    <row r="66" spans="2:6" ht="12.75" hidden="1" outlineLevel="1">
      <c r="B66" s="216" t="s">
        <v>230</v>
      </c>
      <c r="C66" s="29">
        <v>150745</v>
      </c>
      <c r="D66" s="30">
        <f t="shared" si="5"/>
        <v>-1.2595959860612571E-2</v>
      </c>
      <c r="E66" s="226" t="s">
        <v>232</v>
      </c>
      <c r="F66" s="217" t="s">
        <v>232</v>
      </c>
    </row>
    <row r="67" spans="2:6" ht="12.75" hidden="1" outlineLevel="1">
      <c r="B67" s="216" t="s">
        <v>231</v>
      </c>
      <c r="C67" s="29">
        <v>152668</v>
      </c>
      <c r="D67" s="30" t="s">
        <v>232</v>
      </c>
      <c r="E67" s="226" t="s">
        <v>232</v>
      </c>
      <c r="F67" s="217" t="s">
        <v>232</v>
      </c>
    </row>
    <row r="68" spans="2:6" ht="12.75" collapsed="1">
      <c r="B68" s="223">
        <v>2006</v>
      </c>
      <c r="C68" s="224">
        <v>1931419</v>
      </c>
      <c r="D68" s="225"/>
      <c r="E68" s="227" t="s">
        <v>232</v>
      </c>
      <c r="F68" s="227" t="s">
        <v>232</v>
      </c>
    </row>
    <row r="69" spans="2:6">
      <c r="B69" s="578" t="s">
        <v>233</v>
      </c>
      <c r="C69" s="579"/>
      <c r="D69" s="579"/>
      <c r="E69" s="579"/>
      <c r="F69" s="579"/>
    </row>
  </sheetData>
  <mergeCells count="2">
    <mergeCell ref="B6:F6"/>
    <mergeCell ref="B69:F69"/>
  </mergeCells>
  <hyperlinks>
    <hyperlink ref="H7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A3" sqref="A3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17.100000000000001" customHeight="1" thickBot="1"/>
    <row r="30" spans="2:12" ht="30" customHeight="1" thickBot="1">
      <c r="J30" s="50" t="s">
        <v>86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C2:L71"/>
  <sheetViews>
    <sheetView showGridLines="0" showRowColHeaders="0" zoomScaleNormal="100" workbookViewId="0">
      <selection activeCell="A3" sqref="A3"/>
    </sheetView>
  </sheetViews>
  <sheetFormatPr baseColWidth="10" defaultRowHeight="15" outlineLevelRow="1"/>
  <cols>
    <col min="1" max="1" width="14.7109375" style="91" customWidth="1"/>
    <col min="2" max="2" width="11.42578125" style="91"/>
    <col min="3" max="4" width="11.7109375" style="91" bestFit="1" customWidth="1"/>
    <col min="5" max="5" width="13.85546875" style="91" customWidth="1"/>
    <col min="6" max="7" width="11.7109375" style="91" bestFit="1" customWidth="1"/>
    <col min="8" max="8" width="14.140625" style="91" customWidth="1"/>
    <col min="9" max="10" width="12.140625" style="91" bestFit="1" customWidth="1"/>
    <col min="11" max="11" width="14.28515625" style="91" customWidth="1"/>
    <col min="12" max="12" width="12" style="91" bestFit="1" customWidth="1"/>
    <col min="13" max="16384" width="11.42578125" style="91"/>
  </cols>
  <sheetData>
    <row r="2" spans="3:12" ht="44.25" customHeight="1"/>
    <row r="3" spans="3:12" ht="27" customHeight="1">
      <c r="C3" s="527" t="s">
        <v>234</v>
      </c>
      <c r="D3" s="527"/>
      <c r="E3" s="527"/>
      <c r="F3" s="527"/>
      <c r="G3" s="527"/>
      <c r="H3" s="527"/>
      <c r="I3" s="527"/>
      <c r="J3" s="527"/>
      <c r="K3" s="527"/>
      <c r="L3" s="527"/>
    </row>
    <row r="4" spans="3:12" ht="15" customHeight="1">
      <c r="C4" s="528"/>
      <c r="D4" s="530" t="s">
        <v>118</v>
      </c>
      <c r="E4" s="531"/>
      <c r="F4" s="531"/>
      <c r="G4" s="530" t="s">
        <v>121</v>
      </c>
      <c r="H4" s="531"/>
      <c r="I4" s="531"/>
      <c r="J4" s="530" t="s">
        <v>122</v>
      </c>
      <c r="K4" s="531"/>
      <c r="L4" s="531"/>
    </row>
    <row r="5" spans="3:12" ht="30">
      <c r="C5" s="529"/>
      <c r="D5" s="93" t="s">
        <v>123</v>
      </c>
      <c r="E5" s="93" t="s">
        <v>124</v>
      </c>
      <c r="F5" s="93" t="s">
        <v>103</v>
      </c>
      <c r="G5" s="93" t="s">
        <v>123</v>
      </c>
      <c r="H5" s="93" t="s">
        <v>124</v>
      </c>
      <c r="I5" s="93" t="s">
        <v>103</v>
      </c>
      <c r="J5" s="93" t="s">
        <v>125</v>
      </c>
      <c r="K5" s="93" t="s">
        <v>124</v>
      </c>
      <c r="L5" s="93" t="s">
        <v>71</v>
      </c>
    </row>
    <row r="6" spans="3:12">
      <c r="C6" s="41" t="s">
        <v>76</v>
      </c>
      <c r="D6" s="42">
        <v>865967</v>
      </c>
      <c r="E6" s="42">
        <v>523020</v>
      </c>
      <c r="F6" s="42">
        <v>1388987</v>
      </c>
      <c r="G6" s="42">
        <v>1655712</v>
      </c>
      <c r="H6" s="42">
        <v>1425959</v>
      </c>
      <c r="I6" s="42">
        <v>3081671</v>
      </c>
      <c r="J6" s="42">
        <v>2019311</v>
      </c>
      <c r="K6" s="42">
        <v>1584426</v>
      </c>
      <c r="L6" s="42">
        <v>3603737</v>
      </c>
    </row>
    <row r="7" spans="3:12">
      <c r="C7" s="41" t="s">
        <v>77</v>
      </c>
      <c r="D7" s="42">
        <v>831833</v>
      </c>
      <c r="E7" s="42">
        <v>474514</v>
      </c>
      <c r="F7" s="42">
        <v>1306347</v>
      </c>
      <c r="G7" s="42">
        <v>1546317</v>
      </c>
      <c r="H7" s="42">
        <v>1269065</v>
      </c>
      <c r="I7" s="42">
        <v>2815382</v>
      </c>
      <c r="J7" s="42">
        <v>1852448</v>
      </c>
      <c r="K7" s="42">
        <v>1401004</v>
      </c>
      <c r="L7" s="42">
        <v>3253452</v>
      </c>
    </row>
    <row r="8" spans="3:12">
      <c r="C8" s="41" t="s">
        <v>78</v>
      </c>
      <c r="D8" s="42">
        <v>646295</v>
      </c>
      <c r="E8" s="42">
        <v>350346</v>
      </c>
      <c r="F8" s="42">
        <v>996641</v>
      </c>
      <c r="G8" s="42">
        <v>1225167</v>
      </c>
      <c r="H8" s="42">
        <v>952455</v>
      </c>
      <c r="I8" s="42">
        <v>2177622</v>
      </c>
      <c r="J8" s="42">
        <v>1564162</v>
      </c>
      <c r="K8" s="42">
        <v>1097110</v>
      </c>
      <c r="L8" s="42">
        <v>2661272</v>
      </c>
    </row>
    <row r="9" spans="3:12">
      <c r="C9" s="41" t="s">
        <v>79</v>
      </c>
      <c r="D9" s="42">
        <v>632271</v>
      </c>
      <c r="E9" s="42">
        <v>320279</v>
      </c>
      <c r="F9" s="42">
        <v>952550</v>
      </c>
      <c r="G9" s="42">
        <v>1174536</v>
      </c>
      <c r="H9" s="42">
        <v>842106</v>
      </c>
      <c r="I9" s="42">
        <v>2016642</v>
      </c>
      <c r="J9" s="42">
        <v>1491751</v>
      </c>
      <c r="K9" s="42">
        <v>966851</v>
      </c>
      <c r="L9" s="42">
        <v>2458602</v>
      </c>
    </row>
    <row r="10" spans="3:12">
      <c r="C10" s="41" t="s">
        <v>80</v>
      </c>
      <c r="D10" s="42">
        <v>682668</v>
      </c>
      <c r="E10" s="42">
        <v>378612</v>
      </c>
      <c r="F10" s="42">
        <v>1061280</v>
      </c>
      <c r="G10" s="42">
        <v>1260631</v>
      </c>
      <c r="H10" s="42">
        <v>984562</v>
      </c>
      <c r="I10" s="42">
        <v>2245193</v>
      </c>
      <c r="J10" s="42">
        <v>1576794</v>
      </c>
      <c r="K10" s="42">
        <v>1127852</v>
      </c>
      <c r="L10" s="42">
        <v>2704646</v>
      </c>
    </row>
    <row r="11" spans="3:12">
      <c r="C11" s="41" t="s">
        <v>81</v>
      </c>
      <c r="D11" s="42">
        <v>696472</v>
      </c>
      <c r="E11" s="42">
        <v>441761</v>
      </c>
      <c r="F11" s="42">
        <v>1138233</v>
      </c>
      <c r="G11" s="42">
        <v>1354361</v>
      </c>
      <c r="H11" s="42">
        <v>1238139</v>
      </c>
      <c r="I11" s="42">
        <v>2592500</v>
      </c>
      <c r="J11" s="42">
        <v>1745136</v>
      </c>
      <c r="K11" s="42">
        <v>1433073</v>
      </c>
      <c r="L11" s="42">
        <v>3178209</v>
      </c>
    </row>
    <row r="12" spans="3:12">
      <c r="C12" s="41" t="s">
        <v>82</v>
      </c>
      <c r="D12" s="42">
        <v>656189</v>
      </c>
      <c r="E12" s="42">
        <v>425008</v>
      </c>
      <c r="F12" s="42">
        <v>1081197</v>
      </c>
      <c r="G12" s="42">
        <v>1257924</v>
      </c>
      <c r="H12" s="42">
        <v>1165508</v>
      </c>
      <c r="I12" s="42">
        <v>2423432</v>
      </c>
      <c r="J12" s="42">
        <v>1678464</v>
      </c>
      <c r="K12" s="42">
        <v>1371184</v>
      </c>
      <c r="L12" s="42">
        <v>3049648</v>
      </c>
    </row>
    <row r="13" spans="3:12">
      <c r="C13" s="41" t="s">
        <v>83</v>
      </c>
      <c r="D13" s="42">
        <v>717130</v>
      </c>
      <c r="E13" s="42">
        <v>445225</v>
      </c>
      <c r="F13" s="42">
        <v>1162355</v>
      </c>
      <c r="G13" s="42">
        <v>1353115</v>
      </c>
      <c r="H13" s="42">
        <v>1226561</v>
      </c>
      <c r="I13" s="42">
        <v>2579676</v>
      </c>
      <c r="J13" s="42">
        <v>1788406</v>
      </c>
      <c r="K13" s="42">
        <v>1439231</v>
      </c>
      <c r="L13" s="42">
        <v>3227637</v>
      </c>
    </row>
    <row r="14" spans="3:12" ht="30">
      <c r="C14" s="44" t="str">
        <f>actualizaciones!A2</f>
        <v xml:space="preserve">acumulado agosto 2010 </v>
      </c>
      <c r="D14" s="45">
        <v>5728825</v>
      </c>
      <c r="E14" s="45">
        <v>3358765</v>
      </c>
      <c r="F14" s="45">
        <v>9087590</v>
      </c>
      <c r="G14" s="45">
        <v>12144597</v>
      </c>
      <c r="H14" s="45">
        <v>10187326</v>
      </c>
      <c r="I14" s="45">
        <v>22331923</v>
      </c>
      <c r="J14" s="45">
        <v>15328079</v>
      </c>
      <c r="K14" s="45">
        <v>11617618</v>
      </c>
      <c r="L14" s="45">
        <v>26945697</v>
      </c>
    </row>
    <row r="15" spans="3:12" hidden="1" outlineLevel="1">
      <c r="C15" s="41" t="s">
        <v>72</v>
      </c>
      <c r="D15" s="42">
        <v>680326</v>
      </c>
      <c r="E15" s="42">
        <v>433855</v>
      </c>
      <c r="F15" s="42">
        <v>1114181</v>
      </c>
      <c r="G15" s="42">
        <v>1250566</v>
      </c>
      <c r="H15" s="42">
        <v>1160848</v>
      </c>
      <c r="I15" s="42">
        <v>2411414</v>
      </c>
      <c r="J15" s="42">
        <v>1650116</v>
      </c>
      <c r="K15" s="42">
        <v>1369960</v>
      </c>
      <c r="L15" s="42">
        <v>3020076</v>
      </c>
    </row>
    <row r="16" spans="3:12" hidden="1" outlineLevel="1">
      <c r="C16" s="41" t="s">
        <v>73</v>
      </c>
      <c r="D16" s="42">
        <v>709880</v>
      </c>
      <c r="E16" s="42">
        <v>430838</v>
      </c>
      <c r="F16" s="42">
        <v>1140718</v>
      </c>
      <c r="G16" s="42">
        <v>1285629</v>
      </c>
      <c r="H16" s="42">
        <v>1133883</v>
      </c>
      <c r="I16" s="42">
        <v>2419512</v>
      </c>
      <c r="J16" s="42">
        <v>1669106</v>
      </c>
      <c r="K16" s="42">
        <v>1328566</v>
      </c>
      <c r="L16" s="42">
        <v>2997672</v>
      </c>
    </row>
    <row r="17" spans="3:12" hidden="1" outlineLevel="1">
      <c r="C17" s="41" t="s">
        <v>74</v>
      </c>
      <c r="D17" s="42">
        <v>698651</v>
      </c>
      <c r="E17" s="42">
        <v>399756</v>
      </c>
      <c r="F17" s="42">
        <v>1098407</v>
      </c>
      <c r="G17" s="42">
        <v>1320356</v>
      </c>
      <c r="H17" s="42">
        <v>1097697</v>
      </c>
      <c r="I17" s="42">
        <v>2418053</v>
      </c>
      <c r="J17" s="42">
        <v>1624863</v>
      </c>
      <c r="K17" s="42">
        <v>1252596</v>
      </c>
      <c r="L17" s="42">
        <v>2877459</v>
      </c>
    </row>
    <row r="18" spans="3:12" hidden="1" outlineLevel="1">
      <c r="C18" s="41" t="s">
        <v>75</v>
      </c>
      <c r="D18" s="42">
        <v>662137</v>
      </c>
      <c r="E18" s="42">
        <v>395535</v>
      </c>
      <c r="F18" s="42">
        <v>1057672</v>
      </c>
      <c r="G18" s="42">
        <v>1243056</v>
      </c>
      <c r="H18" s="42">
        <v>1009589</v>
      </c>
      <c r="I18" s="42">
        <v>2252645</v>
      </c>
      <c r="J18" s="42">
        <v>1563852</v>
      </c>
      <c r="K18" s="42">
        <v>1153578</v>
      </c>
      <c r="L18" s="42">
        <v>2717430</v>
      </c>
    </row>
    <row r="19" spans="3:12" hidden="1" outlineLevel="1">
      <c r="C19" s="41" t="s">
        <v>76</v>
      </c>
      <c r="D19" s="42">
        <v>832742</v>
      </c>
      <c r="E19" s="42">
        <v>564101</v>
      </c>
      <c r="F19" s="42">
        <v>1396843</v>
      </c>
      <c r="G19" s="42">
        <v>1518174</v>
      </c>
      <c r="H19" s="42">
        <v>1404758</v>
      </c>
      <c r="I19" s="42">
        <v>2922932</v>
      </c>
      <c r="J19" s="42">
        <v>1953383</v>
      </c>
      <c r="K19" s="42">
        <v>1616501</v>
      </c>
      <c r="L19" s="42">
        <v>3569884</v>
      </c>
    </row>
    <row r="20" spans="3:12" hidden="1" outlineLevel="1">
      <c r="C20" s="41" t="s">
        <v>77</v>
      </c>
      <c r="D20" s="42">
        <v>781852</v>
      </c>
      <c r="E20" s="42">
        <v>447430</v>
      </c>
      <c r="F20" s="42">
        <v>1229282</v>
      </c>
      <c r="G20" s="42">
        <v>1441101</v>
      </c>
      <c r="H20" s="42">
        <v>1206577</v>
      </c>
      <c r="I20" s="42">
        <v>2647678</v>
      </c>
      <c r="J20" s="42">
        <v>1793828</v>
      </c>
      <c r="K20" s="42">
        <v>1385305</v>
      </c>
      <c r="L20" s="42">
        <v>3179133</v>
      </c>
    </row>
    <row r="21" spans="3:12" hidden="1" outlineLevel="1">
      <c r="C21" s="41" t="s">
        <v>78</v>
      </c>
      <c r="D21" s="42">
        <v>615884</v>
      </c>
      <c r="E21" s="42">
        <v>353309</v>
      </c>
      <c r="F21" s="42">
        <v>969193</v>
      </c>
      <c r="G21" s="42">
        <v>1172717</v>
      </c>
      <c r="H21" s="42">
        <v>912108</v>
      </c>
      <c r="I21" s="42">
        <v>2084825</v>
      </c>
      <c r="J21" s="42">
        <v>1487696</v>
      </c>
      <c r="K21" s="42">
        <v>1080912</v>
      </c>
      <c r="L21" s="42">
        <v>2568608</v>
      </c>
    </row>
    <row r="22" spans="3:12" hidden="1" outlineLevel="1">
      <c r="C22" s="41" t="s">
        <v>79</v>
      </c>
      <c r="D22" s="42">
        <v>584763</v>
      </c>
      <c r="E22" s="42">
        <v>317253</v>
      </c>
      <c r="F22" s="42">
        <v>902016</v>
      </c>
      <c r="G22" s="42">
        <v>1104723</v>
      </c>
      <c r="H22" s="42">
        <v>845043</v>
      </c>
      <c r="I22" s="42">
        <v>1949766</v>
      </c>
      <c r="J22" s="42">
        <v>1419900</v>
      </c>
      <c r="K22" s="42">
        <v>1003208</v>
      </c>
      <c r="L22" s="42">
        <v>2423108</v>
      </c>
    </row>
    <row r="23" spans="3:12" hidden="1" outlineLevel="1">
      <c r="C23" s="41" t="s">
        <v>80</v>
      </c>
      <c r="D23" s="42">
        <v>682472</v>
      </c>
      <c r="E23" s="42">
        <v>418737</v>
      </c>
      <c r="F23" s="42">
        <v>1101209</v>
      </c>
      <c r="G23" s="42">
        <v>1273150</v>
      </c>
      <c r="H23" s="42">
        <v>1090938</v>
      </c>
      <c r="I23" s="42">
        <v>2364088</v>
      </c>
      <c r="J23" s="42">
        <v>1648568</v>
      </c>
      <c r="K23" s="42">
        <v>1269875</v>
      </c>
      <c r="L23" s="42">
        <v>2918443</v>
      </c>
    </row>
    <row r="24" spans="3:12" hidden="1" outlineLevel="1">
      <c r="C24" s="41" t="s">
        <v>81</v>
      </c>
      <c r="D24" s="42">
        <v>691848</v>
      </c>
      <c r="E24" s="42">
        <v>466252</v>
      </c>
      <c r="F24" s="42">
        <v>1158100</v>
      </c>
      <c r="G24" s="42">
        <v>1303981</v>
      </c>
      <c r="H24" s="42">
        <v>1310972</v>
      </c>
      <c r="I24" s="42">
        <v>2614953</v>
      </c>
      <c r="J24" s="42">
        <v>1727907</v>
      </c>
      <c r="K24" s="42">
        <v>1557564</v>
      </c>
      <c r="L24" s="42">
        <v>3285471</v>
      </c>
    </row>
    <row r="25" spans="3:12" hidden="1" outlineLevel="1">
      <c r="C25" s="41" t="s">
        <v>82</v>
      </c>
      <c r="D25" s="42">
        <v>652745</v>
      </c>
      <c r="E25" s="42">
        <v>456200</v>
      </c>
      <c r="F25" s="42">
        <v>1108945</v>
      </c>
      <c r="G25" s="42">
        <v>1250254</v>
      </c>
      <c r="H25" s="42">
        <v>1242733</v>
      </c>
      <c r="I25" s="42">
        <v>2492987</v>
      </c>
      <c r="J25" s="42">
        <v>1654586</v>
      </c>
      <c r="K25" s="42">
        <v>1492297</v>
      </c>
      <c r="L25" s="42">
        <v>3146883</v>
      </c>
    </row>
    <row r="26" spans="3:12" hidden="1" outlineLevel="1">
      <c r="C26" s="41" t="s">
        <v>83</v>
      </c>
      <c r="D26" s="42">
        <v>750338</v>
      </c>
      <c r="E26" s="42">
        <v>492580</v>
      </c>
      <c r="F26" s="42">
        <v>1242918</v>
      </c>
      <c r="G26" s="42">
        <v>1393741</v>
      </c>
      <c r="H26" s="42">
        <v>1314841</v>
      </c>
      <c r="I26" s="42">
        <v>2708582</v>
      </c>
      <c r="J26" s="42">
        <v>1832577</v>
      </c>
      <c r="K26" s="42">
        <v>1587962</v>
      </c>
      <c r="L26" s="42">
        <v>3420539</v>
      </c>
    </row>
    <row r="27" spans="3:12" collapsed="1">
      <c r="C27" s="98">
        <v>2009</v>
      </c>
      <c r="D27" s="47">
        <v>8343638</v>
      </c>
      <c r="E27" s="47">
        <v>5175846</v>
      </c>
      <c r="F27" s="47">
        <v>13519484</v>
      </c>
      <c r="G27" s="47">
        <v>15557448</v>
      </c>
      <c r="H27" s="47">
        <v>13729987</v>
      </c>
      <c r="I27" s="47">
        <v>29287435</v>
      </c>
      <c r="J27" s="47">
        <v>20026382</v>
      </c>
      <c r="K27" s="47">
        <v>16098324</v>
      </c>
      <c r="L27" s="47">
        <v>36124706</v>
      </c>
    </row>
    <row r="28" spans="3:12" hidden="1" outlineLevel="1">
      <c r="C28" s="41" t="s">
        <v>72</v>
      </c>
      <c r="D28" s="42">
        <v>741009</v>
      </c>
      <c r="E28" s="42">
        <v>486164</v>
      </c>
      <c r="F28" s="42">
        <v>1227173</v>
      </c>
      <c r="G28" s="42">
        <v>1348788</v>
      </c>
      <c r="H28" s="42">
        <v>1305326</v>
      </c>
      <c r="I28" s="42">
        <v>2654114</v>
      </c>
      <c r="J28" s="42">
        <v>1787997</v>
      </c>
      <c r="K28" s="42">
        <v>1569972</v>
      </c>
      <c r="L28" s="42">
        <v>3357969</v>
      </c>
    </row>
    <row r="29" spans="3:12" hidden="1" outlineLevel="1">
      <c r="C29" s="41" t="s">
        <v>73</v>
      </c>
      <c r="D29" s="42">
        <v>779291</v>
      </c>
      <c r="E29" s="42">
        <v>476891</v>
      </c>
      <c r="F29" s="42">
        <v>1256182</v>
      </c>
      <c r="G29" s="42">
        <v>1380250</v>
      </c>
      <c r="H29" s="42">
        <v>1331372</v>
      </c>
      <c r="I29" s="42">
        <v>2711622</v>
      </c>
      <c r="J29" s="42">
        <v>1811912</v>
      </c>
      <c r="K29" s="42">
        <v>1590100</v>
      </c>
      <c r="L29" s="42">
        <v>3402012</v>
      </c>
    </row>
    <row r="30" spans="3:12" hidden="1" outlineLevel="1">
      <c r="C30" s="41" t="s">
        <v>74</v>
      </c>
      <c r="D30" s="42">
        <v>811232</v>
      </c>
      <c r="E30" s="42">
        <v>475371</v>
      </c>
      <c r="F30" s="42">
        <v>1286603</v>
      </c>
      <c r="G30" s="42">
        <v>1442873</v>
      </c>
      <c r="H30" s="42">
        <v>1248375</v>
      </c>
      <c r="I30" s="42">
        <v>2691248</v>
      </c>
      <c r="J30" s="42">
        <v>1831399</v>
      </c>
      <c r="K30" s="42">
        <v>1459828</v>
      </c>
      <c r="L30" s="42">
        <v>3291227</v>
      </c>
    </row>
    <row r="31" spans="3:12" hidden="1" outlineLevel="1">
      <c r="C31" s="41" t="s">
        <v>75</v>
      </c>
      <c r="D31" s="42">
        <v>761441</v>
      </c>
      <c r="E31" s="42">
        <v>431011</v>
      </c>
      <c r="F31" s="42">
        <v>1192452</v>
      </c>
      <c r="G31" s="42">
        <v>1372246</v>
      </c>
      <c r="H31" s="42">
        <v>1101578</v>
      </c>
      <c r="I31" s="42">
        <v>2473824</v>
      </c>
      <c r="J31" s="42">
        <v>1779143</v>
      </c>
      <c r="K31" s="42">
        <v>1308186</v>
      </c>
      <c r="L31" s="42">
        <v>3087329</v>
      </c>
    </row>
    <row r="32" spans="3:12" ht="15" hidden="1" customHeight="1" outlineLevel="1">
      <c r="C32" s="41" t="s">
        <v>76</v>
      </c>
      <c r="D32" s="42">
        <v>954728</v>
      </c>
      <c r="E32" s="42">
        <v>644211</v>
      </c>
      <c r="F32" s="42">
        <v>1598939</v>
      </c>
      <c r="G32" s="42">
        <v>1694975</v>
      </c>
      <c r="H32" s="42">
        <v>1586662</v>
      </c>
      <c r="I32" s="42">
        <v>3281637</v>
      </c>
      <c r="J32" s="42">
        <v>2239441</v>
      </c>
      <c r="K32" s="42">
        <v>1917147</v>
      </c>
      <c r="L32" s="42">
        <v>4156588</v>
      </c>
    </row>
    <row r="33" spans="3:12" ht="15" hidden="1" customHeight="1" outlineLevel="1">
      <c r="C33" s="41" t="s">
        <v>77</v>
      </c>
      <c r="D33" s="42">
        <v>936883</v>
      </c>
      <c r="E33" s="42">
        <v>557988</v>
      </c>
      <c r="F33" s="42">
        <v>1494871</v>
      </c>
      <c r="G33" s="42">
        <v>1655960</v>
      </c>
      <c r="H33" s="42">
        <v>1431909</v>
      </c>
      <c r="I33" s="42">
        <v>3087869</v>
      </c>
      <c r="J33" s="42">
        <v>2110883</v>
      </c>
      <c r="K33" s="42">
        <v>1691231</v>
      </c>
      <c r="L33" s="42">
        <v>3802114</v>
      </c>
    </row>
    <row r="34" spans="3:12" ht="15" hidden="1" customHeight="1" outlineLevel="1">
      <c r="C34" s="41" t="s">
        <v>78</v>
      </c>
      <c r="D34" s="42">
        <v>769636</v>
      </c>
      <c r="E34" s="42">
        <v>447008</v>
      </c>
      <c r="F34" s="42">
        <v>1216644</v>
      </c>
      <c r="G34" s="42">
        <v>1344539</v>
      </c>
      <c r="H34" s="42">
        <v>1131089</v>
      </c>
      <c r="I34" s="42">
        <v>2475628</v>
      </c>
      <c r="J34" s="42">
        <v>1744555</v>
      </c>
      <c r="K34" s="42">
        <v>1342804</v>
      </c>
      <c r="L34" s="42">
        <v>3087359</v>
      </c>
    </row>
    <row r="35" spans="3:12" hidden="1" outlineLevel="1">
      <c r="C35" s="41" t="s">
        <v>79</v>
      </c>
      <c r="D35" s="42">
        <v>766069</v>
      </c>
      <c r="E35" s="42">
        <v>433610</v>
      </c>
      <c r="F35" s="42">
        <v>1199679</v>
      </c>
      <c r="G35" s="42">
        <v>1314657</v>
      </c>
      <c r="H35" s="42">
        <v>1022113</v>
      </c>
      <c r="I35" s="42">
        <v>2336770</v>
      </c>
      <c r="J35" s="42">
        <v>1723796</v>
      </c>
      <c r="K35" s="42">
        <v>1245031</v>
      </c>
      <c r="L35" s="42">
        <v>2968827</v>
      </c>
    </row>
    <row r="36" spans="3:12" hidden="1" outlineLevel="1">
      <c r="C36" s="41" t="s">
        <v>80</v>
      </c>
      <c r="D36" s="42">
        <v>845306</v>
      </c>
      <c r="E36" s="42">
        <v>472037</v>
      </c>
      <c r="F36" s="42">
        <v>1317343</v>
      </c>
      <c r="G36" s="42">
        <v>1428017</v>
      </c>
      <c r="H36" s="42">
        <v>1203931</v>
      </c>
      <c r="I36" s="42">
        <v>2631948</v>
      </c>
      <c r="J36" s="42">
        <v>1923829</v>
      </c>
      <c r="K36" s="42">
        <v>1453361</v>
      </c>
      <c r="L36" s="42">
        <v>3377190</v>
      </c>
    </row>
    <row r="37" spans="3:12" hidden="1" outlineLevel="1">
      <c r="C37" s="41" t="s">
        <v>81</v>
      </c>
      <c r="D37" s="42">
        <v>912945</v>
      </c>
      <c r="E37" s="42">
        <v>597584</v>
      </c>
      <c r="F37" s="42">
        <v>1510529</v>
      </c>
      <c r="G37" s="42">
        <v>1593648</v>
      </c>
      <c r="H37" s="42">
        <v>1567646</v>
      </c>
      <c r="I37" s="42">
        <v>3161294</v>
      </c>
      <c r="J37" s="42">
        <v>2105874</v>
      </c>
      <c r="K37" s="42">
        <v>1877380</v>
      </c>
      <c r="L37" s="42">
        <v>3983254</v>
      </c>
    </row>
    <row r="38" spans="3:12" hidden="1" outlineLevel="1">
      <c r="C38" s="41" t="s">
        <v>82</v>
      </c>
      <c r="D38" s="42">
        <v>832759</v>
      </c>
      <c r="E38" s="42">
        <v>563942</v>
      </c>
      <c r="F38" s="42">
        <v>1396701</v>
      </c>
      <c r="G38" s="42">
        <v>1461747</v>
      </c>
      <c r="H38" s="42">
        <v>1504075</v>
      </c>
      <c r="I38" s="42">
        <v>2965822</v>
      </c>
      <c r="J38" s="42">
        <v>1947683</v>
      </c>
      <c r="K38" s="42">
        <v>1800723</v>
      </c>
      <c r="L38" s="42">
        <v>3748406</v>
      </c>
    </row>
    <row r="39" spans="3:12" hidden="1" outlineLevel="1">
      <c r="C39" s="41" t="s">
        <v>83</v>
      </c>
      <c r="D39" s="42">
        <v>880227</v>
      </c>
      <c r="E39" s="42">
        <v>570385</v>
      </c>
      <c r="F39" s="42">
        <v>1450612</v>
      </c>
      <c r="G39" s="42">
        <v>1534526</v>
      </c>
      <c r="H39" s="42">
        <v>1484528</v>
      </c>
      <c r="I39" s="42">
        <v>3019054</v>
      </c>
      <c r="J39" s="42">
        <v>2002887</v>
      </c>
      <c r="K39" s="42">
        <v>1796915</v>
      </c>
      <c r="L39" s="42">
        <v>3799802</v>
      </c>
    </row>
    <row r="40" spans="3:12" collapsed="1">
      <c r="C40" s="100">
        <v>2008</v>
      </c>
      <c r="D40" s="49">
        <v>9991526</v>
      </c>
      <c r="E40" s="49">
        <v>6156202</v>
      </c>
      <c r="F40" s="49">
        <v>16147728</v>
      </c>
      <c r="G40" s="49">
        <v>17572226</v>
      </c>
      <c r="H40" s="49">
        <v>15918604</v>
      </c>
      <c r="I40" s="49">
        <v>33490830</v>
      </c>
      <c r="J40" s="49">
        <v>23009399</v>
      </c>
      <c r="K40" s="49">
        <v>19052678</v>
      </c>
      <c r="L40" s="49">
        <v>42062077</v>
      </c>
    </row>
    <row r="41" spans="3:12" hidden="1" outlineLevel="1">
      <c r="C41" s="41" t="s">
        <v>72</v>
      </c>
      <c r="D41" s="42">
        <v>816638</v>
      </c>
      <c r="E41" s="42">
        <v>543383</v>
      </c>
      <c r="F41" s="42">
        <v>1360021</v>
      </c>
      <c r="G41" s="42">
        <v>1415388</v>
      </c>
      <c r="H41" s="42">
        <v>1445539</v>
      </c>
      <c r="I41" s="42">
        <v>2860927</v>
      </c>
      <c r="J41" s="42">
        <v>1869007</v>
      </c>
      <c r="K41" s="42">
        <v>1753739</v>
      </c>
      <c r="L41" s="42">
        <v>3622746</v>
      </c>
    </row>
    <row r="42" spans="3:12" hidden="1" outlineLevel="1">
      <c r="C42" s="41" t="s">
        <v>73</v>
      </c>
      <c r="D42" s="42">
        <v>841907</v>
      </c>
      <c r="E42" s="42">
        <v>541750</v>
      </c>
      <c r="F42" s="42">
        <v>1383657</v>
      </c>
      <c r="G42" s="42">
        <v>1474517</v>
      </c>
      <c r="H42" s="42">
        <v>1430501</v>
      </c>
      <c r="I42" s="42">
        <v>2905018</v>
      </c>
      <c r="J42" s="42">
        <v>1937410</v>
      </c>
      <c r="K42" s="42">
        <v>1711889</v>
      </c>
      <c r="L42" s="42">
        <v>3649299</v>
      </c>
    </row>
    <row r="43" spans="3:12" hidden="1" outlineLevel="1">
      <c r="C43" s="41" t="s">
        <v>74</v>
      </c>
      <c r="D43" s="42">
        <v>854409</v>
      </c>
      <c r="E43" s="42">
        <v>520279</v>
      </c>
      <c r="F43" s="42">
        <v>1374688</v>
      </c>
      <c r="G43" s="42">
        <v>1472520</v>
      </c>
      <c r="H43" s="42">
        <v>1330555</v>
      </c>
      <c r="I43" s="42">
        <v>2803075</v>
      </c>
      <c r="J43" s="42">
        <v>1877076</v>
      </c>
      <c r="K43" s="42">
        <v>1568699</v>
      </c>
      <c r="L43" s="42">
        <v>3445775</v>
      </c>
    </row>
    <row r="44" spans="3:12" hidden="1" outlineLevel="1">
      <c r="C44" s="41" t="s">
        <v>75</v>
      </c>
      <c r="D44" s="42">
        <v>799052</v>
      </c>
      <c r="E44" s="42">
        <v>444383</v>
      </c>
      <c r="F44" s="42">
        <v>1243435</v>
      </c>
      <c r="G44" s="42">
        <v>1397041</v>
      </c>
      <c r="H44" s="42">
        <v>1150450</v>
      </c>
      <c r="I44" s="42">
        <v>2547491</v>
      </c>
      <c r="J44" s="42">
        <v>1838273</v>
      </c>
      <c r="K44" s="42">
        <v>1381300</v>
      </c>
      <c r="L44" s="42">
        <v>3219573</v>
      </c>
    </row>
    <row r="45" spans="3:12" hidden="1" outlineLevel="1">
      <c r="C45" s="41" t="s">
        <v>76</v>
      </c>
      <c r="D45" s="42">
        <v>984480</v>
      </c>
      <c r="E45" s="42">
        <v>652569</v>
      </c>
      <c r="F45" s="42">
        <v>1637049</v>
      </c>
      <c r="G45" s="42">
        <v>1716583</v>
      </c>
      <c r="H45" s="42">
        <v>1614287</v>
      </c>
      <c r="I45" s="42">
        <v>3330870</v>
      </c>
      <c r="J45" s="42">
        <v>2280363</v>
      </c>
      <c r="K45" s="42">
        <v>1950001</v>
      </c>
      <c r="L45" s="42">
        <v>4230364</v>
      </c>
    </row>
    <row r="46" spans="3:12" hidden="1" outlineLevel="1">
      <c r="C46" s="41" t="s">
        <v>77</v>
      </c>
      <c r="D46" s="42">
        <v>890484</v>
      </c>
      <c r="E46" s="42">
        <v>521799</v>
      </c>
      <c r="F46" s="42">
        <v>1412283</v>
      </c>
      <c r="G46" s="42">
        <v>1530077</v>
      </c>
      <c r="H46" s="42">
        <v>1378945</v>
      </c>
      <c r="I46" s="42">
        <v>2909022</v>
      </c>
      <c r="J46" s="42">
        <v>2018666</v>
      </c>
      <c r="K46" s="42">
        <v>1664074</v>
      </c>
      <c r="L46" s="42">
        <v>3682740</v>
      </c>
    </row>
    <row r="47" spans="3:12" hidden="1" outlineLevel="1">
      <c r="C47" s="41" t="s">
        <v>78</v>
      </c>
      <c r="D47" s="42">
        <v>699578</v>
      </c>
      <c r="E47" s="42">
        <v>398434</v>
      </c>
      <c r="F47" s="42">
        <v>1098012</v>
      </c>
      <c r="G47" s="42">
        <v>1249511</v>
      </c>
      <c r="H47" s="42">
        <v>1051533</v>
      </c>
      <c r="I47" s="42">
        <v>2301044</v>
      </c>
      <c r="J47" s="42">
        <v>1659440</v>
      </c>
      <c r="K47" s="42">
        <v>1271993</v>
      </c>
      <c r="L47" s="42">
        <v>2931433</v>
      </c>
    </row>
    <row r="48" spans="3:12" hidden="1" outlineLevel="1">
      <c r="C48" s="41" t="s">
        <v>79</v>
      </c>
      <c r="D48" s="42">
        <v>632453</v>
      </c>
      <c r="E48" s="42">
        <v>372717</v>
      </c>
      <c r="F48" s="42">
        <v>1005170</v>
      </c>
      <c r="G48" s="42">
        <v>1162777</v>
      </c>
      <c r="H48" s="42">
        <v>1001690</v>
      </c>
      <c r="I48" s="42">
        <v>2164467</v>
      </c>
      <c r="J48" s="42">
        <v>1519768</v>
      </c>
      <c r="K48" s="42">
        <v>1189772</v>
      </c>
      <c r="L48" s="42">
        <v>2709540</v>
      </c>
    </row>
    <row r="49" spans="3:12" hidden="1" outlineLevel="1">
      <c r="C49" s="41" t="s">
        <v>80</v>
      </c>
      <c r="D49" s="42">
        <v>793338</v>
      </c>
      <c r="E49" s="42">
        <v>503686</v>
      </c>
      <c r="F49" s="42">
        <v>1297024</v>
      </c>
      <c r="G49" s="42">
        <v>1364102</v>
      </c>
      <c r="H49" s="42">
        <v>1243098</v>
      </c>
      <c r="I49" s="42">
        <v>2607200</v>
      </c>
      <c r="J49" s="42">
        <v>1823925</v>
      </c>
      <c r="K49" s="42">
        <v>1477352</v>
      </c>
      <c r="L49" s="42">
        <v>3301277</v>
      </c>
    </row>
    <row r="50" spans="3:12" hidden="1" outlineLevel="1">
      <c r="C50" s="41" t="s">
        <v>81</v>
      </c>
      <c r="D50" s="42">
        <v>818385</v>
      </c>
      <c r="E50" s="42">
        <v>599596</v>
      </c>
      <c r="F50" s="42">
        <v>1417981</v>
      </c>
      <c r="G50" s="42">
        <v>1507773</v>
      </c>
      <c r="H50" s="42">
        <v>1518391</v>
      </c>
      <c r="I50" s="42">
        <v>3026164</v>
      </c>
      <c r="J50" s="42">
        <v>2027566</v>
      </c>
      <c r="K50" s="42">
        <v>1836382</v>
      </c>
      <c r="L50" s="42">
        <v>3863948</v>
      </c>
    </row>
    <row r="51" spans="3:12" hidden="1" outlineLevel="1">
      <c r="C51" s="41" t="s">
        <v>82</v>
      </c>
      <c r="D51" s="42">
        <v>745482</v>
      </c>
      <c r="E51" s="42">
        <v>543647</v>
      </c>
      <c r="F51" s="42">
        <v>1289129</v>
      </c>
      <c r="G51" s="42">
        <v>1359098</v>
      </c>
      <c r="H51" s="42">
        <v>1419242</v>
      </c>
      <c r="I51" s="42">
        <v>2778340</v>
      </c>
      <c r="J51" s="42">
        <v>1827432</v>
      </c>
      <c r="K51" s="42">
        <v>1711352</v>
      </c>
      <c r="L51" s="42">
        <v>3538784</v>
      </c>
    </row>
    <row r="52" spans="3:12" hidden="1" outlineLevel="1">
      <c r="C52" s="41" t="s">
        <v>83</v>
      </c>
      <c r="D52" s="42">
        <v>829826</v>
      </c>
      <c r="E52" s="42">
        <v>574701</v>
      </c>
      <c r="F52" s="42">
        <v>1404527</v>
      </c>
      <c r="G52" s="42">
        <v>1502469</v>
      </c>
      <c r="H52" s="42">
        <v>1458712</v>
      </c>
      <c r="I52" s="42">
        <v>2961181</v>
      </c>
      <c r="J52" s="42">
        <v>1973306</v>
      </c>
      <c r="K52" s="42">
        <v>1770317</v>
      </c>
      <c r="L52" s="42">
        <v>3743623</v>
      </c>
    </row>
    <row r="53" spans="3:12" collapsed="1">
      <c r="C53" s="100">
        <v>2007</v>
      </c>
      <c r="D53" s="49">
        <v>9706032</v>
      </c>
      <c r="E53" s="49">
        <v>6216944</v>
      </c>
      <c r="F53" s="49">
        <v>15922976</v>
      </c>
      <c r="G53" s="49">
        <v>17151856</v>
      </c>
      <c r="H53" s="49">
        <v>16042943</v>
      </c>
      <c r="I53" s="49">
        <v>33194799</v>
      </c>
      <c r="J53" s="49">
        <v>22652232</v>
      </c>
      <c r="K53" s="49">
        <v>19286870</v>
      </c>
      <c r="L53" s="49">
        <v>41939102</v>
      </c>
    </row>
    <row r="54" spans="3:12" hidden="1" outlineLevel="1">
      <c r="C54" s="41" t="s">
        <v>72</v>
      </c>
      <c r="D54" s="42">
        <v>781906</v>
      </c>
      <c r="E54" s="42">
        <v>529367</v>
      </c>
      <c r="F54" s="42">
        <v>1311273</v>
      </c>
      <c r="G54" s="42">
        <v>1414867</v>
      </c>
      <c r="H54" s="42">
        <v>1419873</v>
      </c>
      <c r="I54" s="42">
        <v>2834740</v>
      </c>
      <c r="J54" s="42">
        <v>1865255</v>
      </c>
      <c r="K54" s="42">
        <v>1719381</v>
      </c>
      <c r="L54" s="42">
        <v>3584636</v>
      </c>
    </row>
    <row r="55" spans="3:12" hidden="1" outlineLevel="1">
      <c r="C55" s="41" t="s">
        <v>73</v>
      </c>
      <c r="D55" s="42">
        <v>802387</v>
      </c>
      <c r="E55" s="42">
        <v>522245</v>
      </c>
      <c r="F55" s="42">
        <v>1324632</v>
      </c>
      <c r="G55" s="42">
        <v>1411218</v>
      </c>
      <c r="H55" s="42">
        <v>1421431</v>
      </c>
      <c r="I55" s="42">
        <v>2832649</v>
      </c>
      <c r="J55" s="42">
        <v>1880839</v>
      </c>
      <c r="K55" s="42">
        <v>1705102</v>
      </c>
      <c r="L55" s="42">
        <v>3585941</v>
      </c>
    </row>
    <row r="56" spans="3:12" hidden="1" outlineLevel="1">
      <c r="C56" s="41" t="s">
        <v>74</v>
      </c>
      <c r="D56" s="42">
        <v>871862</v>
      </c>
      <c r="E56" s="42">
        <v>535118</v>
      </c>
      <c r="F56" s="42">
        <v>1406980</v>
      </c>
      <c r="G56" s="42">
        <v>1528328</v>
      </c>
      <c r="H56" s="42">
        <v>1472029</v>
      </c>
      <c r="I56" s="42">
        <v>3000357</v>
      </c>
      <c r="J56" s="42">
        <v>1978651</v>
      </c>
      <c r="K56" s="42">
        <v>1709972</v>
      </c>
      <c r="L56" s="42">
        <v>3688623</v>
      </c>
    </row>
    <row r="57" spans="3:12" hidden="1" outlineLevel="1">
      <c r="C57" s="41" t="s">
        <v>75</v>
      </c>
      <c r="D57" s="42">
        <v>819408</v>
      </c>
      <c r="E57" s="42">
        <v>497572</v>
      </c>
      <c r="F57" s="42">
        <v>1316980</v>
      </c>
      <c r="G57" s="42">
        <v>1434556</v>
      </c>
      <c r="H57" s="42">
        <v>1307909</v>
      </c>
      <c r="I57" s="42">
        <v>2742465</v>
      </c>
      <c r="J57" s="42">
        <v>1930805</v>
      </c>
      <c r="K57" s="42">
        <v>1556414</v>
      </c>
      <c r="L57" s="42">
        <v>3487219</v>
      </c>
    </row>
    <row r="58" spans="3:12" hidden="1" outlineLevel="1">
      <c r="C58" s="41" t="s">
        <v>76</v>
      </c>
      <c r="D58" s="42">
        <v>1019831</v>
      </c>
      <c r="E58" s="42">
        <v>715256</v>
      </c>
      <c r="F58" s="42">
        <v>1735087</v>
      </c>
      <c r="G58" s="42">
        <v>1778712</v>
      </c>
      <c r="H58" s="42">
        <v>1846237</v>
      </c>
      <c r="I58" s="42">
        <v>3624949</v>
      </c>
      <c r="J58" s="42">
        <v>2362959</v>
      </c>
      <c r="K58" s="42">
        <v>2184766</v>
      </c>
      <c r="L58" s="42">
        <v>4547725</v>
      </c>
    </row>
    <row r="59" spans="3:12" hidden="1" outlineLevel="1">
      <c r="C59" s="41" t="s">
        <v>77</v>
      </c>
      <c r="D59" s="42">
        <v>920804</v>
      </c>
      <c r="E59" s="42">
        <v>606394</v>
      </c>
      <c r="F59" s="42">
        <v>1527198</v>
      </c>
      <c r="G59" s="42">
        <v>1615756</v>
      </c>
      <c r="H59" s="42">
        <v>1575652</v>
      </c>
      <c r="I59" s="42">
        <v>3191408</v>
      </c>
      <c r="J59" s="42">
        <v>2156068</v>
      </c>
      <c r="K59" s="42">
        <v>1872001</v>
      </c>
      <c r="L59" s="42">
        <v>4028069</v>
      </c>
    </row>
    <row r="60" spans="3:12" hidden="1" outlineLevel="1">
      <c r="C60" s="41" t="s">
        <v>78</v>
      </c>
      <c r="D60" s="42">
        <v>752569</v>
      </c>
      <c r="E60" s="42">
        <v>448442</v>
      </c>
      <c r="F60" s="42">
        <v>1201011</v>
      </c>
      <c r="G60" s="42">
        <v>1349471</v>
      </c>
      <c r="H60" s="42">
        <v>1179094</v>
      </c>
      <c r="I60" s="42">
        <v>2528565</v>
      </c>
      <c r="J60" s="42">
        <v>1791427</v>
      </c>
      <c r="K60" s="42">
        <v>1394601</v>
      </c>
      <c r="L60" s="42">
        <v>3186028</v>
      </c>
    </row>
    <row r="61" spans="3:12" hidden="1" outlineLevel="1">
      <c r="C61" s="41" t="s">
        <v>79</v>
      </c>
      <c r="D61" s="42">
        <v>712532</v>
      </c>
      <c r="E61" s="42">
        <v>417400</v>
      </c>
      <c r="F61" s="42">
        <v>1129932</v>
      </c>
      <c r="G61" s="42">
        <v>1275838</v>
      </c>
      <c r="H61" s="42">
        <v>1097073</v>
      </c>
      <c r="I61" s="42">
        <v>2372911</v>
      </c>
      <c r="J61" s="42">
        <v>1706910</v>
      </c>
      <c r="K61" s="42">
        <v>1282619</v>
      </c>
      <c r="L61" s="42">
        <v>2989529</v>
      </c>
    </row>
    <row r="62" spans="3:12" hidden="1" outlineLevel="1">
      <c r="C62" s="41" t="s">
        <v>80</v>
      </c>
      <c r="D62" s="42">
        <v>852009</v>
      </c>
      <c r="E62" s="42">
        <v>553496</v>
      </c>
      <c r="F62" s="42">
        <v>1405505</v>
      </c>
      <c r="G62" s="42">
        <v>1485913</v>
      </c>
      <c r="H62" s="42">
        <v>1381352</v>
      </c>
      <c r="I62" s="42">
        <v>2867265</v>
      </c>
      <c r="J62" s="42">
        <v>1939020</v>
      </c>
      <c r="K62" s="42">
        <v>1644781</v>
      </c>
      <c r="L62" s="42">
        <v>3583801</v>
      </c>
    </row>
    <row r="63" spans="3:12" hidden="1" outlineLevel="1">
      <c r="C63" s="41" t="s">
        <v>81</v>
      </c>
      <c r="D63" s="42">
        <v>840756</v>
      </c>
      <c r="E63" s="42">
        <v>597888</v>
      </c>
      <c r="F63" s="42">
        <v>1438644</v>
      </c>
      <c r="G63" s="42">
        <v>1506477</v>
      </c>
      <c r="H63" s="42">
        <v>1528673</v>
      </c>
      <c r="I63" s="42">
        <v>3035150</v>
      </c>
      <c r="J63" s="42">
        <v>2022679</v>
      </c>
      <c r="K63" s="42">
        <v>1847245</v>
      </c>
      <c r="L63" s="42">
        <v>3869924</v>
      </c>
    </row>
    <row r="64" spans="3:12" hidden="1" outlineLevel="1">
      <c r="C64" s="41" t="s">
        <v>82</v>
      </c>
      <c r="D64" s="42">
        <v>763580</v>
      </c>
      <c r="E64" s="42">
        <v>560282</v>
      </c>
      <c r="F64" s="42">
        <v>1323862</v>
      </c>
      <c r="G64" s="42">
        <v>1349954</v>
      </c>
      <c r="H64" s="42">
        <v>1458277</v>
      </c>
      <c r="I64" s="42">
        <v>2808231</v>
      </c>
      <c r="J64" s="42">
        <v>1814387</v>
      </c>
      <c r="K64" s="42">
        <v>1760280</v>
      </c>
      <c r="L64" s="42">
        <v>3574667</v>
      </c>
    </row>
    <row r="65" spans="3:12" hidden="1" outlineLevel="1">
      <c r="C65" s="41" t="s">
        <v>83</v>
      </c>
      <c r="D65" s="42">
        <v>866469</v>
      </c>
      <c r="E65" s="42">
        <v>597814</v>
      </c>
      <c r="F65" s="42">
        <v>1464283</v>
      </c>
      <c r="G65" s="42">
        <v>1505639</v>
      </c>
      <c r="H65" s="42">
        <v>1505125</v>
      </c>
      <c r="I65" s="42">
        <v>3010764</v>
      </c>
      <c r="J65" s="42">
        <v>1945285</v>
      </c>
      <c r="K65" s="42">
        <v>1817118</v>
      </c>
      <c r="L65" s="42">
        <v>3762403</v>
      </c>
    </row>
    <row r="66" spans="3:12" collapsed="1">
      <c r="C66" s="100">
        <v>2006</v>
      </c>
      <c r="D66" s="49">
        <v>10004113</v>
      </c>
      <c r="E66" s="49">
        <v>6581274</v>
      </c>
      <c r="F66" s="49">
        <v>16585387</v>
      </c>
      <c r="G66" s="49">
        <v>17656729</v>
      </c>
      <c r="H66" s="49">
        <v>17192725</v>
      </c>
      <c r="I66" s="49">
        <v>34849454</v>
      </c>
      <c r="J66" s="49">
        <v>23394285</v>
      </c>
      <c r="K66" s="49">
        <v>20494280</v>
      </c>
      <c r="L66" s="49">
        <v>43888565</v>
      </c>
    </row>
    <row r="67" spans="3:12">
      <c r="C67" s="532" t="s">
        <v>111</v>
      </c>
      <c r="D67" s="533"/>
      <c r="E67" s="533"/>
      <c r="F67" s="533"/>
      <c r="G67" s="533"/>
      <c r="H67" s="533"/>
      <c r="I67" s="533"/>
      <c r="J67" s="533"/>
      <c r="K67" s="533"/>
      <c r="L67" s="534"/>
    </row>
    <row r="70" spans="3:12">
      <c r="D70" s="97"/>
      <c r="E70" s="97"/>
      <c r="F70" s="97"/>
      <c r="G70" s="97"/>
      <c r="H70" s="97"/>
      <c r="I70" s="97"/>
      <c r="J70" s="97"/>
      <c r="K70" s="97"/>
      <c r="L70" s="97"/>
    </row>
    <row r="71" spans="3:12">
      <c r="D71" s="228"/>
      <c r="E71" s="228"/>
      <c r="F71" s="228"/>
      <c r="G71" s="228"/>
      <c r="H71" s="228"/>
      <c r="I71" s="228"/>
      <c r="J71" s="228"/>
      <c r="K71" s="228"/>
      <c r="L71" s="228"/>
    </row>
  </sheetData>
  <mergeCells count="6">
    <mergeCell ref="C67:L67"/>
    <mergeCell ref="C3:L3"/>
    <mergeCell ref="C4:C5"/>
    <mergeCell ref="D4:F4"/>
    <mergeCell ref="G4:I4"/>
    <mergeCell ref="J4:L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C2:L56"/>
  <sheetViews>
    <sheetView showGridLines="0" showRowColHeaders="0" zoomScaleNormal="100" workbookViewId="0">
      <selection activeCell="A3" sqref="A3"/>
    </sheetView>
  </sheetViews>
  <sheetFormatPr baseColWidth="10" defaultRowHeight="15" outlineLevelRow="1"/>
  <cols>
    <col min="1" max="1" width="14.7109375" style="91" customWidth="1"/>
    <col min="2" max="4" width="11.42578125" style="91"/>
    <col min="5" max="5" width="13.85546875" style="91" customWidth="1"/>
    <col min="6" max="7" width="11.42578125" style="91"/>
    <col min="8" max="8" width="14.140625" style="91" customWidth="1"/>
    <col min="9" max="10" width="11.42578125" style="91"/>
    <col min="11" max="11" width="14.28515625" style="91" customWidth="1"/>
    <col min="12" max="16384" width="11.42578125" style="91"/>
  </cols>
  <sheetData>
    <row r="2" spans="3:12" ht="44.25" customHeight="1"/>
    <row r="3" spans="3:12" ht="27" customHeight="1">
      <c r="C3" s="527" t="s">
        <v>235</v>
      </c>
      <c r="D3" s="527"/>
      <c r="E3" s="527"/>
      <c r="F3" s="527"/>
      <c r="G3" s="527"/>
      <c r="H3" s="527"/>
      <c r="I3" s="527"/>
      <c r="J3" s="527"/>
      <c r="K3" s="527"/>
      <c r="L3" s="527"/>
    </row>
    <row r="4" spans="3:12" ht="15" customHeight="1">
      <c r="C4" s="528"/>
      <c r="D4" s="530" t="s">
        <v>118</v>
      </c>
      <c r="E4" s="531"/>
      <c r="F4" s="531"/>
      <c r="G4" s="530" t="s">
        <v>121</v>
      </c>
      <c r="H4" s="531"/>
      <c r="I4" s="531"/>
      <c r="J4" s="530" t="s">
        <v>122</v>
      </c>
      <c r="K4" s="531"/>
      <c r="L4" s="531"/>
    </row>
    <row r="5" spans="3:12" ht="30">
      <c r="C5" s="529"/>
      <c r="D5" s="93" t="s">
        <v>123</v>
      </c>
      <c r="E5" s="93" t="s">
        <v>124</v>
      </c>
      <c r="F5" s="93" t="s">
        <v>103</v>
      </c>
      <c r="G5" s="93" t="s">
        <v>123</v>
      </c>
      <c r="H5" s="93" t="s">
        <v>124</v>
      </c>
      <c r="I5" s="93" t="s">
        <v>103</v>
      </c>
      <c r="J5" s="93" t="s">
        <v>125</v>
      </c>
      <c r="K5" s="93" t="s">
        <v>124</v>
      </c>
      <c r="L5" s="93" t="s">
        <v>71</v>
      </c>
    </row>
    <row r="6" spans="3:12">
      <c r="C6" s="41" t="s">
        <v>76</v>
      </c>
      <c r="D6" s="134">
        <f>IFERROR('Tablas PERNOCTA zona'!D6/'Tablas PERNOCTA zona'!D19-1,"-")</f>
        <v>3.9898311842083034E-2</v>
      </c>
      <c r="E6" s="134">
        <f>IFERROR('Tablas PERNOCTA zona'!E6/'Tablas PERNOCTA zona'!E19-1,"-")</f>
        <v>-7.2825611016466896E-2</v>
      </c>
      <c r="F6" s="134">
        <f>IFERROR('Tablas PERNOCTA zona'!F6/'Tablas PERNOCTA zona'!F19-1,"-")</f>
        <v>-5.6241109416018675E-3</v>
      </c>
      <c r="G6" s="134">
        <f>IFERROR('Tablas PERNOCTA zona'!G6/'Tablas PERNOCTA zona'!G19-1,"-")</f>
        <v>9.0594358749392256E-2</v>
      </c>
      <c r="H6" s="134">
        <f>IFERROR('Tablas PERNOCTA zona'!H6/'Tablas PERNOCTA zona'!H19-1,"-")</f>
        <v>1.5092279239555806E-2</v>
      </c>
      <c r="I6" s="134">
        <f>IFERROR('Tablas PERNOCTA zona'!I6/'Tablas PERNOCTA zona'!I19-1,"-")</f>
        <v>5.430813990883121E-2</v>
      </c>
      <c r="J6" s="134">
        <f>IFERROR('Tablas PERNOCTA zona'!J6/'Tablas PERNOCTA zona'!J19-1,"-")</f>
        <v>3.3750677670482343E-2</v>
      </c>
      <c r="K6" s="134">
        <f>IFERROR('Tablas PERNOCTA zona'!K6/'Tablas PERNOCTA zona'!K19-1,"-")</f>
        <v>-1.9842239503718218E-2</v>
      </c>
      <c r="L6" s="134">
        <f>IFERROR('Tablas PERNOCTA zona'!L6/'Tablas PERNOCTA zona'!L19-1,"-")</f>
        <v>9.482941182402671E-3</v>
      </c>
    </row>
    <row r="7" spans="3:12">
      <c r="C7" s="41" t="s">
        <v>77</v>
      </c>
      <c r="D7" s="134">
        <f>IFERROR('Tablas PERNOCTA zona'!D7/'Tablas PERNOCTA zona'!D20-1,"-")</f>
        <v>6.3926420857144395E-2</v>
      </c>
      <c r="E7" s="134">
        <f>IFERROR('Tablas PERNOCTA zona'!E7/'Tablas PERNOCTA zona'!E20-1,"-")</f>
        <v>6.053237377913856E-2</v>
      </c>
      <c r="F7" s="134">
        <f>IFERROR('Tablas PERNOCTA zona'!F7/'Tablas PERNOCTA zona'!F20-1,"-")</f>
        <v>6.2691066817865959E-2</v>
      </c>
      <c r="G7" s="134">
        <f>IFERROR('Tablas PERNOCTA zona'!G7/'Tablas PERNOCTA zona'!G20-1,"-")</f>
        <v>7.3010843792350455E-2</v>
      </c>
      <c r="H7" s="134">
        <f>IFERROR('Tablas PERNOCTA zona'!H7/'Tablas PERNOCTA zona'!H20-1,"-")</f>
        <v>5.1789483804183245E-2</v>
      </c>
      <c r="I7" s="134">
        <f>IFERROR('Tablas PERNOCTA zona'!I7/'Tablas PERNOCTA zona'!I20-1,"-")</f>
        <v>6.3340028507998358E-2</v>
      </c>
      <c r="J7" s="134">
        <f>IFERROR('Tablas PERNOCTA zona'!J7/'Tablas PERNOCTA zona'!J20-1,"-")</f>
        <v>3.2678718360957593E-2</v>
      </c>
      <c r="K7" s="134">
        <f>IFERROR('Tablas PERNOCTA zona'!K7/'Tablas PERNOCTA zona'!K20-1,"-")</f>
        <v>1.1332522440906434E-2</v>
      </c>
      <c r="L7" s="134">
        <f>IFERROR('Tablas PERNOCTA zona'!L7/'Tablas PERNOCTA zona'!L20-1,"-")</f>
        <v>2.3377128292525029E-2</v>
      </c>
    </row>
    <row r="8" spans="3:12">
      <c r="C8" s="41" t="s">
        <v>78</v>
      </c>
      <c r="D8" s="134">
        <f>IFERROR('Tablas PERNOCTA zona'!D8/'Tablas PERNOCTA zona'!D21-1,"-")</f>
        <v>4.9377804911314493E-2</v>
      </c>
      <c r="E8" s="134">
        <f>IFERROR('Tablas PERNOCTA zona'!E8/'Tablas PERNOCTA zona'!E21-1,"-")</f>
        <v>-8.3864266123987452E-3</v>
      </c>
      <c r="F8" s="134">
        <f>IFERROR('Tablas PERNOCTA zona'!F8/'Tablas PERNOCTA zona'!F21-1,"-")</f>
        <v>2.8320468678580957E-2</v>
      </c>
      <c r="G8" s="134">
        <f>IFERROR('Tablas PERNOCTA zona'!G8/'Tablas PERNOCTA zona'!G21-1,"-")</f>
        <v>4.4725197980416409E-2</v>
      </c>
      <c r="H8" s="134">
        <f>IFERROR('Tablas PERNOCTA zona'!H8/'Tablas PERNOCTA zona'!H21-1,"-")</f>
        <v>4.4234893236327233E-2</v>
      </c>
      <c r="I8" s="134">
        <f>IFERROR('Tablas PERNOCTA zona'!I8/'Tablas PERNOCTA zona'!I21-1,"-")</f>
        <v>4.4510690345712423E-2</v>
      </c>
      <c r="J8" s="134">
        <f>IFERROR('Tablas PERNOCTA zona'!J8/'Tablas PERNOCTA zona'!J21-1,"-")</f>
        <v>5.1398941719275948E-2</v>
      </c>
      <c r="K8" s="134">
        <f>IFERROR('Tablas PERNOCTA zona'!K8/'Tablas PERNOCTA zona'!K21-1,"-")</f>
        <v>1.498549373121949E-2</v>
      </c>
      <c r="L8" s="134">
        <f>IFERROR('Tablas PERNOCTA zona'!L8/'Tablas PERNOCTA zona'!L21-1,"-")</f>
        <v>3.607557089287261E-2</v>
      </c>
    </row>
    <row r="9" spans="3:12">
      <c r="C9" s="41" t="s">
        <v>79</v>
      </c>
      <c r="D9" s="134">
        <f>IFERROR('Tablas PERNOCTA zona'!D9/'Tablas PERNOCTA zona'!D22-1,"-")</f>
        <v>8.1243170310022927E-2</v>
      </c>
      <c r="E9" s="134">
        <f>IFERROR('Tablas PERNOCTA zona'!E9/'Tablas PERNOCTA zona'!E22-1,"-")</f>
        <v>9.5381288750617799E-3</v>
      </c>
      <c r="F9" s="134">
        <f>IFERROR('Tablas PERNOCTA zona'!F9/'Tablas PERNOCTA zona'!F22-1,"-")</f>
        <v>5.6023396480771925E-2</v>
      </c>
      <c r="G9" s="134">
        <f>IFERROR('Tablas PERNOCTA zona'!G9/'Tablas PERNOCTA zona'!G22-1,"-")</f>
        <v>6.3195027169706819E-2</v>
      </c>
      <c r="H9" s="134">
        <f>IFERROR('Tablas PERNOCTA zona'!H9/'Tablas PERNOCTA zona'!H22-1,"-")</f>
        <v>-3.4755627820123314E-3</v>
      </c>
      <c r="I9" s="134">
        <f>IFERROR('Tablas PERNOCTA zona'!I9/'Tablas PERNOCTA zona'!I22-1,"-")</f>
        <v>3.4299500555451168E-2</v>
      </c>
      <c r="J9" s="134">
        <f>IFERROR('Tablas PERNOCTA zona'!J9/'Tablas PERNOCTA zona'!J22-1,"-")</f>
        <v>5.0602859356292607E-2</v>
      </c>
      <c r="K9" s="134">
        <f>IFERROR('Tablas PERNOCTA zona'!K9/'Tablas PERNOCTA zona'!K22-1,"-")</f>
        <v>-3.6240739707019909E-2</v>
      </c>
      <c r="L9" s="134">
        <f>IFERROR('Tablas PERNOCTA zona'!L9/'Tablas PERNOCTA zona'!L22-1,"-")</f>
        <v>1.4648129592242709E-2</v>
      </c>
    </row>
    <row r="10" spans="3:12">
      <c r="C10" s="41" t="s">
        <v>80</v>
      </c>
      <c r="D10" s="134">
        <f>IFERROR('Tablas PERNOCTA zona'!D10/'Tablas PERNOCTA zona'!D23-1,"-")</f>
        <v>2.8719126938536732E-4</v>
      </c>
      <c r="E10" s="134">
        <f>IFERROR('Tablas PERNOCTA zona'!E10/'Tablas PERNOCTA zona'!E23-1,"-")</f>
        <v>-9.5823870352990115E-2</v>
      </c>
      <c r="F10" s="134">
        <f>IFERROR('Tablas PERNOCTA zona'!F10/'Tablas PERNOCTA zona'!F23-1,"-")</f>
        <v>-3.62592387094548E-2</v>
      </c>
      <c r="G10" s="134">
        <f>IFERROR('Tablas PERNOCTA zona'!G10/'Tablas PERNOCTA zona'!G23-1,"-")</f>
        <v>-9.833091151867368E-3</v>
      </c>
      <c r="H10" s="134">
        <f>IFERROR('Tablas PERNOCTA zona'!H10/'Tablas PERNOCTA zona'!H23-1,"-")</f>
        <v>-9.7508749351475466E-2</v>
      </c>
      <c r="I10" s="134">
        <f>IFERROR('Tablas PERNOCTA zona'!I10/'Tablas PERNOCTA zona'!I23-1,"-")</f>
        <v>-5.0292121105474874E-2</v>
      </c>
      <c r="J10" s="134">
        <f>IFERROR('Tablas PERNOCTA zona'!J10/'Tablas PERNOCTA zona'!J23-1,"-")</f>
        <v>-4.3537178933474419E-2</v>
      </c>
      <c r="K10" s="134">
        <f>IFERROR('Tablas PERNOCTA zona'!K10/'Tablas PERNOCTA zona'!K23-1,"-")</f>
        <v>-0.11184014174623491</v>
      </c>
      <c r="L10" s="134">
        <f>IFERROR('Tablas PERNOCTA zona'!L10/'Tablas PERNOCTA zona'!L23-1,"-")</f>
        <v>-7.3257212835748375E-2</v>
      </c>
    </row>
    <row r="11" spans="3:12">
      <c r="C11" s="41" t="s">
        <v>81</v>
      </c>
      <c r="D11" s="134">
        <f>IFERROR('Tablas PERNOCTA zona'!D11/'Tablas PERNOCTA zona'!D24-1,"-")</f>
        <v>6.6835489876388987E-3</v>
      </c>
      <c r="E11" s="134">
        <f>IFERROR('Tablas PERNOCTA zona'!E11/'Tablas PERNOCTA zona'!E24-1,"-")</f>
        <v>-5.2527388622461646E-2</v>
      </c>
      <c r="F11" s="134">
        <f>IFERROR('Tablas PERNOCTA zona'!F11/'Tablas PERNOCTA zona'!F24-1,"-")</f>
        <v>-1.7154822554183546E-2</v>
      </c>
      <c r="G11" s="134">
        <f>IFERROR('Tablas PERNOCTA zona'!G11/'Tablas PERNOCTA zona'!G24-1,"-")</f>
        <v>3.8635532266191097E-2</v>
      </c>
      <c r="H11" s="134">
        <f>IFERROR('Tablas PERNOCTA zona'!H11/'Tablas PERNOCTA zona'!H24-1,"-")</f>
        <v>-5.5556487857864267E-2</v>
      </c>
      <c r="I11" s="134">
        <f>IFERROR('Tablas PERNOCTA zona'!I11/'Tablas PERNOCTA zona'!I24-1,"-")</f>
        <v>-8.5863875947291834E-3</v>
      </c>
      <c r="J11" s="134">
        <f>IFERROR('Tablas PERNOCTA zona'!J11/'Tablas PERNOCTA zona'!J24-1,"-")</f>
        <v>9.9710227460159118E-3</v>
      </c>
      <c r="K11" s="134">
        <f>IFERROR('Tablas PERNOCTA zona'!K11/'Tablas PERNOCTA zona'!K24-1,"-")</f>
        <v>-7.9926731742644308E-2</v>
      </c>
      <c r="L11" s="134">
        <f>IFERROR('Tablas PERNOCTA zona'!L11/'Tablas PERNOCTA zona'!L24-1,"-")</f>
        <v>-3.2647373846854788E-2</v>
      </c>
    </row>
    <row r="12" spans="3:12">
      <c r="C12" s="41" t="s">
        <v>82</v>
      </c>
      <c r="D12" s="134">
        <f>IFERROR('Tablas PERNOCTA zona'!D12/'Tablas PERNOCTA zona'!D25-1,"-")</f>
        <v>5.2761798251996783E-3</v>
      </c>
      <c r="E12" s="134">
        <f>IFERROR('Tablas PERNOCTA zona'!E12/'Tablas PERNOCTA zona'!E25-1,"-")</f>
        <v>-6.8373520385795694E-2</v>
      </c>
      <c r="F12" s="134">
        <f>IFERROR('Tablas PERNOCTA zona'!F12/'Tablas PERNOCTA zona'!F25-1,"-")</f>
        <v>-2.5021980350693696E-2</v>
      </c>
      <c r="G12" s="134">
        <f>IFERROR('Tablas PERNOCTA zona'!G12/'Tablas PERNOCTA zona'!G25-1,"-")</f>
        <v>6.134753418105543E-3</v>
      </c>
      <c r="H12" s="134">
        <f>IFERROR('Tablas PERNOCTA zona'!H12/'Tablas PERNOCTA zona'!H25-1,"-")</f>
        <v>-6.2141264455035761E-2</v>
      </c>
      <c r="I12" s="134">
        <f>IFERROR('Tablas PERNOCTA zona'!I12/'Tablas PERNOCTA zona'!I25-1,"-")</f>
        <v>-2.790026582569427E-2</v>
      </c>
      <c r="J12" s="134">
        <f>IFERROR('Tablas PERNOCTA zona'!J12/'Tablas PERNOCTA zona'!J25-1,"-")</f>
        <v>1.4431404593052255E-2</v>
      </c>
      <c r="K12" s="134">
        <f>IFERROR('Tablas PERNOCTA zona'!K12/'Tablas PERNOCTA zona'!K25-1,"-")</f>
        <v>-8.1158777374745084E-2</v>
      </c>
      <c r="L12" s="134">
        <f>IFERROR('Tablas PERNOCTA zona'!L12/'Tablas PERNOCTA zona'!L25-1,"-")</f>
        <v>-3.0898829095330149E-2</v>
      </c>
    </row>
    <row r="13" spans="3:12">
      <c r="C13" s="41" t="s">
        <v>83</v>
      </c>
      <c r="D13" s="134">
        <f>IFERROR('Tablas PERNOCTA zona'!D13/'Tablas PERNOCTA zona'!D26-1,"-")</f>
        <v>-4.4257388003806297E-2</v>
      </c>
      <c r="E13" s="134">
        <f>IFERROR('Tablas PERNOCTA zona'!E13/'Tablas PERNOCTA zona'!E26-1,"-")</f>
        <v>-9.6136668155426541E-2</v>
      </c>
      <c r="F13" s="134">
        <f>IFERROR('Tablas PERNOCTA zona'!F13/'Tablas PERNOCTA zona'!F26-1,"-")</f>
        <v>-6.4817630768884138E-2</v>
      </c>
      <c r="G13" s="134">
        <f>IFERROR('Tablas PERNOCTA zona'!G13/'Tablas PERNOCTA zona'!G26-1,"-")</f>
        <v>-2.9148887777571297E-2</v>
      </c>
      <c r="H13" s="134">
        <f>IFERROR('Tablas PERNOCTA zona'!H13/'Tablas PERNOCTA zona'!H26-1,"-")</f>
        <v>-6.7141198061210439E-2</v>
      </c>
      <c r="I13" s="134">
        <f>IFERROR('Tablas PERNOCTA zona'!I13/'Tablas PERNOCTA zona'!I26-1,"-")</f>
        <v>-4.7591691888966281E-2</v>
      </c>
      <c r="J13" s="134">
        <f>IFERROR('Tablas PERNOCTA zona'!J13/'Tablas PERNOCTA zona'!J26-1,"-")</f>
        <v>-2.4103216399638305E-2</v>
      </c>
      <c r="K13" s="134">
        <f>IFERROR('Tablas PERNOCTA zona'!K13/'Tablas PERNOCTA zona'!K26-1,"-")</f>
        <v>-9.366156117085922E-2</v>
      </c>
      <c r="L13" s="134">
        <f>IFERROR('Tablas PERNOCTA zona'!L13/'Tablas PERNOCTA zona'!L26-1,"-")</f>
        <v>-5.6395205550938021E-2</v>
      </c>
    </row>
    <row r="14" spans="3:12" ht="30">
      <c r="C14" s="44" t="str">
        <f>actualizaciones!$A$2</f>
        <v xml:space="preserve">acumulado agosto 2010 </v>
      </c>
      <c r="D14" s="229">
        <v>2.4350021206427597E-2</v>
      </c>
      <c r="E14" s="229">
        <v>-4.4682356702282378E-2</v>
      </c>
      <c r="F14" s="229">
        <v>-2.296315114685088E-3</v>
      </c>
      <c r="G14" s="229">
        <v>3.5372693082635243E-2</v>
      </c>
      <c r="H14" s="229">
        <v>-2.3972525640627018E-2</v>
      </c>
      <c r="I14" s="229">
        <v>7.3945414721692249E-3</v>
      </c>
      <c r="J14" s="229">
        <v>1.4648652267328144E-2</v>
      </c>
      <c r="K14" s="229">
        <v>-5.2111387473320891E-2</v>
      </c>
      <c r="L14" s="229">
        <v>-1.5293119483304363E-2</v>
      </c>
    </row>
    <row r="15" spans="3:12" hidden="1" outlineLevel="1">
      <c r="C15" s="41" t="s">
        <v>72</v>
      </c>
      <c r="D15" s="134">
        <f>IFERROR('Tablas PERNOCTA zona'!D15/'Tablas PERNOCTA zona'!D28-1,"-")</f>
        <v>-8.1892392669994596E-2</v>
      </c>
      <c r="E15" s="134">
        <f>IFERROR('Tablas PERNOCTA zona'!E15/'Tablas PERNOCTA zona'!E28-1,"-")</f>
        <v>-0.1075953793370138</v>
      </c>
      <c r="F15" s="134">
        <f>IFERROR('Tablas PERNOCTA zona'!F15/'Tablas PERNOCTA zona'!F28-1,"-")</f>
        <v>-9.2075037504899426E-2</v>
      </c>
      <c r="G15" s="134">
        <f>IFERROR('Tablas PERNOCTA zona'!G15/'Tablas PERNOCTA zona'!G28-1,"-")</f>
        <v>-7.282241538329226E-2</v>
      </c>
      <c r="H15" s="134">
        <f>IFERROR('Tablas PERNOCTA zona'!H15/'Tablas PERNOCTA zona'!H28-1,"-")</f>
        <v>-0.11068346144947694</v>
      </c>
      <c r="I15" s="134">
        <f>IFERROR('Tablas PERNOCTA zona'!I15/'Tablas PERNOCTA zona'!I28-1,"-")</f>
        <v>-9.1442944801918835E-2</v>
      </c>
      <c r="J15" s="134">
        <f>IFERROR('Tablas PERNOCTA zona'!J15/'Tablas PERNOCTA zona'!J28-1,"-")</f>
        <v>-7.711478263106708E-2</v>
      </c>
      <c r="K15" s="134">
        <f>IFERROR('Tablas PERNOCTA zona'!K15/'Tablas PERNOCTA zona'!K28-1,"-")</f>
        <v>-0.12739845041822406</v>
      </c>
      <c r="L15" s="134">
        <f>IFERROR('Tablas PERNOCTA zona'!L15/'Tablas PERNOCTA zona'!L28-1,"-")</f>
        <v>-0.10062421660235699</v>
      </c>
    </row>
    <row r="16" spans="3:12" hidden="1" outlineLevel="1">
      <c r="C16" s="41" t="s">
        <v>73</v>
      </c>
      <c r="D16" s="134">
        <f>IFERROR('Tablas PERNOCTA zona'!D16/'Tablas PERNOCTA zona'!D29-1,"-")</f>
        <v>-8.9069423360464861E-2</v>
      </c>
      <c r="E16" s="134">
        <f>IFERROR('Tablas PERNOCTA zona'!E16/'Tablas PERNOCTA zona'!E29-1,"-")</f>
        <v>-9.6569236995455943E-2</v>
      </c>
      <c r="F16" s="134">
        <f>IFERROR('Tablas PERNOCTA zona'!F16/'Tablas PERNOCTA zona'!F29-1,"-")</f>
        <v>-9.1916617178084081E-2</v>
      </c>
      <c r="G16" s="134">
        <f>IFERROR('Tablas PERNOCTA zona'!G16/'Tablas PERNOCTA zona'!G29-1,"-")</f>
        <v>-6.8553522912515819E-2</v>
      </c>
      <c r="H16" s="134">
        <f>IFERROR('Tablas PERNOCTA zona'!H16/'Tablas PERNOCTA zona'!H29-1,"-")</f>
        <v>-0.14833495071249814</v>
      </c>
      <c r="I16" s="134">
        <f>IFERROR('Tablas PERNOCTA zona'!I16/'Tablas PERNOCTA zona'!I29-1,"-")</f>
        <v>-0.10772519178558071</v>
      </c>
      <c r="J16" s="134">
        <f>IFERROR('Tablas PERNOCTA zona'!J16/'Tablas PERNOCTA zona'!J29-1,"-")</f>
        <v>-7.8815085942363639E-2</v>
      </c>
      <c r="K16" s="134">
        <f>IFERROR('Tablas PERNOCTA zona'!K16/'Tablas PERNOCTA zona'!K29-1,"-")</f>
        <v>-0.16447644802213701</v>
      </c>
      <c r="L16" s="134">
        <f>IFERROR('Tablas PERNOCTA zona'!L16/'Tablas PERNOCTA zona'!L29-1,"-")</f>
        <v>-0.11885319628502189</v>
      </c>
    </row>
    <row r="17" spans="3:12" hidden="1" outlineLevel="1">
      <c r="C17" s="41" t="s">
        <v>74</v>
      </c>
      <c r="D17" s="134">
        <f>IFERROR('Tablas PERNOCTA zona'!D17/'Tablas PERNOCTA zona'!D30-1,"-")</f>
        <v>-0.13877780955386376</v>
      </c>
      <c r="E17" s="134">
        <f>IFERROR('Tablas PERNOCTA zona'!E17/'Tablas PERNOCTA zona'!E30-1,"-")</f>
        <v>-0.15906523536353712</v>
      </c>
      <c r="F17" s="134">
        <f>IFERROR('Tablas PERNOCTA zona'!F17/'Tablas PERNOCTA zona'!F30-1,"-")</f>
        <v>-0.14627355913207107</v>
      </c>
      <c r="G17" s="134">
        <f>IFERROR('Tablas PERNOCTA zona'!G17/'Tablas PERNOCTA zona'!G30-1,"-")</f>
        <v>-8.4911839087709051E-2</v>
      </c>
      <c r="H17" s="134">
        <f>IFERROR('Tablas PERNOCTA zona'!H17/'Tablas PERNOCTA zona'!H30-1,"-")</f>
        <v>-0.12069930910183235</v>
      </c>
      <c r="I17" s="134">
        <f>IFERROR('Tablas PERNOCTA zona'!I17/'Tablas PERNOCTA zona'!I30-1,"-")</f>
        <v>-0.10151238384571026</v>
      </c>
      <c r="J17" s="134">
        <f>IFERROR('Tablas PERNOCTA zona'!J17/'Tablas PERNOCTA zona'!J30-1,"-")</f>
        <v>-0.1127749878644686</v>
      </c>
      <c r="K17" s="134">
        <f>IFERROR('Tablas PERNOCTA zona'!K17/'Tablas PERNOCTA zona'!K30-1,"-")</f>
        <v>-0.14195644966393306</v>
      </c>
      <c r="L17" s="134">
        <f>IFERROR('Tablas PERNOCTA zona'!L17/'Tablas PERNOCTA zona'!L30-1,"-")</f>
        <v>-0.12571846305344481</v>
      </c>
    </row>
    <row r="18" spans="3:12" hidden="1" outlineLevel="1">
      <c r="C18" s="41" t="s">
        <v>75</v>
      </c>
      <c r="D18" s="134">
        <f>IFERROR('Tablas PERNOCTA zona'!D18/'Tablas PERNOCTA zona'!D31-1,"-")</f>
        <v>-0.13041588251748981</v>
      </c>
      <c r="E18" s="134">
        <f>IFERROR('Tablas PERNOCTA zona'!E18/'Tablas PERNOCTA zona'!E31-1,"-")</f>
        <v>-8.230880418365194E-2</v>
      </c>
      <c r="F18" s="134">
        <f>IFERROR('Tablas PERNOCTA zona'!F18/'Tablas PERNOCTA zona'!F31-1,"-")</f>
        <v>-0.1130276103356781</v>
      </c>
      <c r="G18" s="134">
        <f>IFERROR('Tablas PERNOCTA zona'!G18/'Tablas PERNOCTA zona'!G31-1,"-")</f>
        <v>-9.4144927367250442E-2</v>
      </c>
      <c r="H18" s="134">
        <f>IFERROR('Tablas PERNOCTA zona'!H18/'Tablas PERNOCTA zona'!H31-1,"-")</f>
        <v>-8.3506569666424002E-2</v>
      </c>
      <c r="I18" s="134">
        <f>IFERROR('Tablas PERNOCTA zona'!I18/'Tablas PERNOCTA zona'!I31-1,"-")</f>
        <v>-8.9407734745883261E-2</v>
      </c>
      <c r="J18" s="134">
        <f>IFERROR('Tablas PERNOCTA zona'!J18/'Tablas PERNOCTA zona'!J31-1,"-")</f>
        <v>-0.12100826071878423</v>
      </c>
      <c r="K18" s="134">
        <f>IFERROR('Tablas PERNOCTA zona'!K18/'Tablas PERNOCTA zona'!K31-1,"-")</f>
        <v>-0.11818502873444603</v>
      </c>
      <c r="L18" s="134">
        <f>IFERROR('Tablas PERNOCTA zona'!L18/'Tablas PERNOCTA zona'!L31-1,"-")</f>
        <v>-0.11981197986997827</v>
      </c>
    </row>
    <row r="19" spans="3:12" hidden="1" outlineLevel="1">
      <c r="C19" s="41" t="s">
        <v>76</v>
      </c>
      <c r="D19" s="134">
        <f>IFERROR('Tablas PERNOCTA zona'!D19/'Tablas PERNOCTA zona'!D32-1,"-")</f>
        <v>-0.12777042257061699</v>
      </c>
      <c r="E19" s="134">
        <f>IFERROR('Tablas PERNOCTA zona'!E19/'Tablas PERNOCTA zona'!E32-1,"-")</f>
        <v>-0.12435366673341497</v>
      </c>
      <c r="F19" s="134">
        <f>IFERROR('Tablas PERNOCTA zona'!F19/'Tablas PERNOCTA zona'!F32-1,"-")</f>
        <v>-0.12639381489850454</v>
      </c>
      <c r="G19" s="134">
        <f>IFERROR('Tablas PERNOCTA zona'!G19/'Tablas PERNOCTA zona'!G32-1,"-")</f>
        <v>-0.10430891311081281</v>
      </c>
      <c r="H19" s="134">
        <f>IFERROR('Tablas PERNOCTA zona'!H19/'Tablas PERNOCTA zona'!H32-1,"-")</f>
        <v>-0.11464571534454093</v>
      </c>
      <c r="I19" s="134">
        <f>IFERROR('Tablas PERNOCTA zona'!I19/'Tablas PERNOCTA zona'!I32-1,"-")</f>
        <v>-0.10930672709991995</v>
      </c>
      <c r="J19" s="134">
        <f>IFERROR('Tablas PERNOCTA zona'!J19/'Tablas PERNOCTA zona'!J32-1,"-")</f>
        <v>-0.1277363413458984</v>
      </c>
      <c r="K19" s="134">
        <f>IFERROR('Tablas PERNOCTA zona'!K19/'Tablas PERNOCTA zona'!K32-1,"-")</f>
        <v>-0.15681948228278786</v>
      </c>
      <c r="L19" s="134">
        <f>IFERROR('Tablas PERNOCTA zona'!L19/'Tablas PERNOCTA zona'!L32-1,"-")</f>
        <v>-0.14115038584531348</v>
      </c>
    </row>
    <row r="20" spans="3:12" hidden="1" outlineLevel="1">
      <c r="C20" s="41" t="s">
        <v>77</v>
      </c>
      <c r="D20" s="134">
        <f>IFERROR('Tablas PERNOCTA zona'!D20/'Tablas PERNOCTA zona'!D33-1,"-")</f>
        <v>-0.16547530481394157</v>
      </c>
      <c r="E20" s="134">
        <f>IFERROR('Tablas PERNOCTA zona'!E20/'Tablas PERNOCTA zona'!E33-1,"-")</f>
        <v>-0.1981368774955734</v>
      </c>
      <c r="F20" s="134">
        <f>IFERROR('Tablas PERNOCTA zona'!F20/'Tablas PERNOCTA zona'!F33-1,"-")</f>
        <v>-0.17766683546607032</v>
      </c>
      <c r="G20" s="134">
        <f>IFERROR('Tablas PERNOCTA zona'!G20/'Tablas PERNOCTA zona'!G33-1,"-")</f>
        <v>-0.12974890697842945</v>
      </c>
      <c r="H20" s="134">
        <f>IFERROR('Tablas PERNOCTA zona'!H20/'Tablas PERNOCTA zona'!H33-1,"-")</f>
        <v>-0.15736474873752448</v>
      </c>
      <c r="I20" s="134">
        <f>IFERROR('Tablas PERNOCTA zona'!I20/'Tablas PERNOCTA zona'!I33-1,"-")</f>
        <v>-0.14255494646955558</v>
      </c>
      <c r="J20" s="134">
        <f>IFERROR('Tablas PERNOCTA zona'!J20/'Tablas PERNOCTA zona'!J33-1,"-")</f>
        <v>-0.15020017689279797</v>
      </c>
      <c r="K20" s="134">
        <f>IFERROR('Tablas PERNOCTA zona'!K20/'Tablas PERNOCTA zona'!K33-1,"-")</f>
        <v>-0.18088954140504754</v>
      </c>
      <c r="L20" s="134">
        <f>IFERROR('Tablas PERNOCTA zona'!L20/'Tablas PERNOCTA zona'!L33-1,"-")</f>
        <v>-0.16385121540279957</v>
      </c>
    </row>
    <row r="21" spans="3:12" hidden="1" outlineLevel="1">
      <c r="C21" s="41" t="s">
        <v>78</v>
      </c>
      <c r="D21" s="134">
        <f>IFERROR('Tablas PERNOCTA zona'!D21/'Tablas PERNOCTA zona'!D34-1,"-")</f>
        <v>-0.19977235992079367</v>
      </c>
      <c r="E21" s="134">
        <f>IFERROR('Tablas PERNOCTA zona'!E21/'Tablas PERNOCTA zona'!E34-1,"-")</f>
        <v>-0.20961369818884679</v>
      </c>
      <c r="F21" s="134">
        <f>IFERROR('Tablas PERNOCTA zona'!F21/'Tablas PERNOCTA zona'!F34-1,"-")</f>
        <v>-0.20338817271116283</v>
      </c>
      <c r="G21" s="134">
        <f>IFERROR('Tablas PERNOCTA zona'!G21/'Tablas PERNOCTA zona'!G34-1,"-")</f>
        <v>-0.12779249988285946</v>
      </c>
      <c r="H21" s="134">
        <f>IFERROR('Tablas PERNOCTA zona'!H21/'Tablas PERNOCTA zona'!H34-1,"-")</f>
        <v>-0.19360191815144523</v>
      </c>
      <c r="I21" s="134">
        <f>IFERROR('Tablas PERNOCTA zona'!I21/'Tablas PERNOCTA zona'!I34-1,"-")</f>
        <v>-0.15786014700108419</v>
      </c>
      <c r="J21" s="134">
        <f>IFERROR('Tablas PERNOCTA zona'!J21/'Tablas PERNOCTA zona'!J34-1,"-")</f>
        <v>-0.14723468162368059</v>
      </c>
      <c r="K21" s="134">
        <f>IFERROR('Tablas PERNOCTA zona'!K21/'Tablas PERNOCTA zona'!K34-1,"-")</f>
        <v>-0.19503367580078701</v>
      </c>
      <c r="L21" s="134">
        <f>IFERROR('Tablas PERNOCTA zona'!L21/'Tablas PERNOCTA zona'!L34-1,"-")</f>
        <v>-0.16802419155012427</v>
      </c>
    </row>
    <row r="22" spans="3:12" hidden="1" outlineLevel="1">
      <c r="C22" s="41" t="s">
        <v>79</v>
      </c>
      <c r="D22" s="134">
        <f>IFERROR('Tablas PERNOCTA zona'!D22/'Tablas PERNOCTA zona'!D35-1,"-")</f>
        <v>-0.23667058711421551</v>
      </c>
      <c r="E22" s="134">
        <f>IFERROR('Tablas PERNOCTA zona'!E22/'Tablas PERNOCTA zona'!E35-1,"-")</f>
        <v>-0.26834482599571041</v>
      </c>
      <c r="F22" s="134">
        <f>IFERROR('Tablas PERNOCTA zona'!F22/'Tablas PERNOCTA zona'!F35-1,"-")</f>
        <v>-0.24811887179820602</v>
      </c>
      <c r="G22" s="134">
        <f>IFERROR('Tablas PERNOCTA zona'!G22/'Tablas PERNOCTA zona'!G35-1,"-")</f>
        <v>-0.15968727964784735</v>
      </c>
      <c r="H22" s="134">
        <f>IFERROR('Tablas PERNOCTA zona'!H22/'Tablas PERNOCTA zona'!H35-1,"-")</f>
        <v>-0.17323916240180881</v>
      </c>
      <c r="I22" s="134">
        <f>IFERROR('Tablas PERNOCTA zona'!I22/'Tablas PERNOCTA zona'!I35-1,"-")</f>
        <v>-0.16561493001022776</v>
      </c>
      <c r="J22" s="134">
        <f>IFERROR('Tablas PERNOCTA zona'!J22/'Tablas PERNOCTA zona'!J35-1,"-")</f>
        <v>-0.17629464275355089</v>
      </c>
      <c r="K22" s="134">
        <f>IFERROR('Tablas PERNOCTA zona'!K22/'Tablas PERNOCTA zona'!K35-1,"-")</f>
        <v>-0.19423050510388895</v>
      </c>
      <c r="L22" s="134">
        <f>IFERROR('Tablas PERNOCTA zona'!L22/'Tablas PERNOCTA zona'!L35-1,"-")</f>
        <v>-0.18381636922596034</v>
      </c>
    </row>
    <row r="23" spans="3:12" hidden="1" outlineLevel="1">
      <c r="C23" s="41" t="s">
        <v>80</v>
      </c>
      <c r="D23" s="134">
        <f>IFERROR('Tablas PERNOCTA zona'!D23/'Tablas PERNOCTA zona'!D36-1,"-")</f>
        <v>-0.1926332002848673</v>
      </c>
      <c r="E23" s="134">
        <f>IFERROR('Tablas PERNOCTA zona'!E23/'Tablas PERNOCTA zona'!E36-1,"-")</f>
        <v>-0.11291487743545525</v>
      </c>
      <c r="F23" s="134">
        <f>IFERROR('Tablas PERNOCTA zona'!F23/'Tablas PERNOCTA zona'!F36-1,"-")</f>
        <v>-0.16406812804258264</v>
      </c>
      <c r="G23" s="134">
        <f>IFERROR('Tablas PERNOCTA zona'!G23/'Tablas PERNOCTA zona'!G36-1,"-")</f>
        <v>-0.10844898905265132</v>
      </c>
      <c r="H23" s="134">
        <f>IFERROR('Tablas PERNOCTA zona'!H23/'Tablas PERNOCTA zona'!H36-1,"-")</f>
        <v>-9.3853385285369351E-2</v>
      </c>
      <c r="I23" s="134">
        <f>IFERROR('Tablas PERNOCTA zona'!I23/'Tablas PERNOCTA zona'!I36-1,"-")</f>
        <v>-0.10177252742075449</v>
      </c>
      <c r="J23" s="134">
        <f>IFERROR('Tablas PERNOCTA zona'!J23/'Tablas PERNOCTA zona'!J36-1,"-")</f>
        <v>-0.14307976436575187</v>
      </c>
      <c r="K23" s="134">
        <f>IFERROR('Tablas PERNOCTA zona'!K23/'Tablas PERNOCTA zona'!K36-1,"-")</f>
        <v>-0.12624943149018031</v>
      </c>
      <c r="L23" s="134">
        <f>IFERROR('Tablas PERNOCTA zona'!L23/'Tablas PERNOCTA zona'!L36-1,"-")</f>
        <v>-0.13583689398582843</v>
      </c>
    </row>
    <row r="24" spans="3:12" hidden="1" outlineLevel="1">
      <c r="C24" s="41" t="s">
        <v>81</v>
      </c>
      <c r="D24" s="134">
        <f>IFERROR('Tablas PERNOCTA zona'!D24/'Tablas PERNOCTA zona'!D37-1,"-")</f>
        <v>-0.24217997798333968</v>
      </c>
      <c r="E24" s="134">
        <f>IFERROR('Tablas PERNOCTA zona'!E24/'Tablas PERNOCTA zona'!E37-1,"-")</f>
        <v>-0.21977161369782328</v>
      </c>
      <c r="F24" s="134">
        <f>IFERROR('Tablas PERNOCTA zona'!F24/'Tablas PERNOCTA zona'!F37-1,"-")</f>
        <v>-0.23331495125217727</v>
      </c>
      <c r="G24" s="134">
        <f>IFERROR('Tablas PERNOCTA zona'!G24/'Tablas PERNOCTA zona'!G37-1,"-")</f>
        <v>-0.18176347599971887</v>
      </c>
      <c r="H24" s="134">
        <f>IFERROR('Tablas PERNOCTA zona'!H24/'Tablas PERNOCTA zona'!H37-1,"-")</f>
        <v>-0.16373211809298782</v>
      </c>
      <c r="I24" s="134">
        <f>IFERROR('Tablas PERNOCTA zona'!I24/'Tablas PERNOCTA zona'!I37-1,"-")</f>
        <v>-0.17282195202344353</v>
      </c>
      <c r="J24" s="134">
        <f>IFERROR('Tablas PERNOCTA zona'!J24/'Tablas PERNOCTA zona'!J37-1,"-")</f>
        <v>-0.17948224822567727</v>
      </c>
      <c r="K24" s="134">
        <f>IFERROR('Tablas PERNOCTA zona'!K24/'Tablas PERNOCTA zona'!K37-1,"-")</f>
        <v>-0.1703522994811919</v>
      </c>
      <c r="L24" s="134">
        <f>IFERROR('Tablas PERNOCTA zona'!L24/'Tablas PERNOCTA zona'!L37-1,"-")</f>
        <v>-0.17517913745897196</v>
      </c>
    </row>
    <row r="25" spans="3:12" hidden="1" outlineLevel="1">
      <c r="C25" s="41" t="s">
        <v>82</v>
      </c>
      <c r="D25" s="134">
        <f>IFERROR('Tablas PERNOCTA zona'!D25/'Tablas PERNOCTA zona'!D38-1,"-")</f>
        <v>-0.21616578145657983</v>
      </c>
      <c r="E25" s="134">
        <f>IFERROR('Tablas PERNOCTA zona'!E25/'Tablas PERNOCTA zona'!E38-1,"-")</f>
        <v>-0.1910515620400679</v>
      </c>
      <c r="F25" s="134">
        <f>IFERROR('Tablas PERNOCTA zona'!F25/'Tablas PERNOCTA zona'!F38-1,"-")</f>
        <v>-0.20602548433773582</v>
      </c>
      <c r="G25" s="134">
        <f>IFERROR('Tablas PERNOCTA zona'!G25/'Tablas PERNOCTA zona'!G38-1,"-")</f>
        <v>-0.14468509256389783</v>
      </c>
      <c r="H25" s="134">
        <f>IFERROR('Tablas PERNOCTA zona'!H25/'Tablas PERNOCTA zona'!H38-1,"-")</f>
        <v>-0.17375596296727225</v>
      </c>
      <c r="I25" s="134">
        <f>IFERROR('Tablas PERNOCTA zona'!I25/'Tablas PERNOCTA zona'!I38-1,"-")</f>
        <v>-0.15942797645981455</v>
      </c>
      <c r="J25" s="134">
        <f>IFERROR('Tablas PERNOCTA zona'!J25/'Tablas PERNOCTA zona'!J38-1,"-")</f>
        <v>-0.15048496084835161</v>
      </c>
      <c r="K25" s="134">
        <f>IFERROR('Tablas PERNOCTA zona'!K25/'Tablas PERNOCTA zona'!K38-1,"-")</f>
        <v>-0.17127898072052172</v>
      </c>
      <c r="L25" s="134">
        <f>IFERROR('Tablas PERNOCTA zona'!L25/'Tablas PERNOCTA zona'!L38-1,"-")</f>
        <v>-0.16047434562851515</v>
      </c>
    </row>
    <row r="26" spans="3:12" hidden="1" outlineLevel="1">
      <c r="C26" s="41" t="s">
        <v>83</v>
      </c>
      <c r="D26" s="134">
        <f>IFERROR('Tablas PERNOCTA zona'!D26/'Tablas PERNOCTA zona'!D39-1,"-")</f>
        <v>-0.14756307179852468</v>
      </c>
      <c r="E26" s="134">
        <f>IFERROR('Tablas PERNOCTA zona'!E26/'Tablas PERNOCTA zona'!E39-1,"-")</f>
        <v>-0.13640786486320644</v>
      </c>
      <c r="F26" s="134">
        <f>IFERROR('Tablas PERNOCTA zona'!F26/'Tablas PERNOCTA zona'!F39-1,"-")</f>
        <v>-0.14317681089085155</v>
      </c>
      <c r="G26" s="134">
        <f>IFERROR('Tablas PERNOCTA zona'!G26/'Tablas PERNOCTA zona'!G39-1,"-")</f>
        <v>-9.1744942738018143E-2</v>
      </c>
      <c r="H26" s="134">
        <f>IFERROR('Tablas PERNOCTA zona'!H26/'Tablas PERNOCTA zona'!H39-1,"-")</f>
        <v>-0.11430367093109728</v>
      </c>
      <c r="I26" s="134">
        <f>IFERROR('Tablas PERNOCTA zona'!I26/'Tablas PERNOCTA zona'!I39-1,"-")</f>
        <v>-0.10283751135289398</v>
      </c>
      <c r="J26" s="134">
        <f>IFERROR('Tablas PERNOCTA zona'!J26/'Tablas PERNOCTA zona'!J39-1,"-")</f>
        <v>-8.5032255938552681E-2</v>
      </c>
      <c r="K26" s="134">
        <f>IFERROR('Tablas PERNOCTA zona'!K26/'Tablas PERNOCTA zona'!K39-1,"-")</f>
        <v>-0.11628429836692333</v>
      </c>
      <c r="L26" s="134">
        <f>IFERROR('Tablas PERNOCTA zona'!L26/'Tablas PERNOCTA zona'!L39-1,"-")</f>
        <v>-9.9811253323199511E-2</v>
      </c>
    </row>
    <row r="27" spans="3:12" collapsed="1">
      <c r="C27" s="98">
        <v>2009</v>
      </c>
      <c r="D27" s="230">
        <f>IFERROR('Tablas PERNOCTA zona'!D27/'Tablas PERNOCTA zona'!D40-1,"-")</f>
        <v>-0.16492856046213566</v>
      </c>
      <c r="E27" s="230">
        <f>IFERROR('Tablas PERNOCTA zona'!E27/'Tablas PERNOCTA zona'!E40-1,"-")</f>
        <v>-0.15924688631074813</v>
      </c>
      <c r="F27" s="230">
        <f>IFERROR('Tablas PERNOCTA zona'!F27/'Tablas PERNOCTA zona'!F40-1,"-")</f>
        <v>-0.16276246416833373</v>
      </c>
      <c r="G27" s="230">
        <f>IFERROR('Tablas PERNOCTA zona'!G27/'Tablas PERNOCTA zona'!G40-1,"-")</f>
        <v>-0.11465695922645203</v>
      </c>
      <c r="H27" s="230">
        <f>IFERROR('Tablas PERNOCTA zona'!H27/'Tablas PERNOCTA zona'!H40-1,"-")</f>
        <v>-0.13748799831945058</v>
      </c>
      <c r="I27" s="230">
        <f>IFERROR('Tablas PERNOCTA zona'!I27/'Tablas PERNOCTA zona'!I40-1,"-")</f>
        <v>-0.12550883331347717</v>
      </c>
      <c r="J27" s="230">
        <f>IFERROR('Tablas PERNOCTA zona'!J27/'Tablas PERNOCTA zona'!J40-1,"-")</f>
        <v>-0.12964341224210163</v>
      </c>
      <c r="K27" s="230">
        <f>IFERROR('Tablas PERNOCTA zona'!K27/'Tablas PERNOCTA zona'!K40-1,"-")</f>
        <v>-0.1550624012015529</v>
      </c>
      <c r="L27" s="230">
        <f>IFERROR('Tablas PERNOCTA zona'!L27/'Tablas PERNOCTA zona'!L40-1,"-")</f>
        <v>-0.1411573422777006</v>
      </c>
    </row>
    <row r="28" spans="3:12" hidden="1" outlineLevel="1">
      <c r="C28" s="41" t="s">
        <v>72</v>
      </c>
      <c r="D28" s="134">
        <f>IFERROR('Tablas PERNOCTA zona'!D28/'Tablas PERNOCTA zona'!D41-1,"-")</f>
        <v>-9.2610189582164937E-2</v>
      </c>
      <c r="E28" s="134">
        <f>IFERROR('Tablas PERNOCTA zona'!E28/'Tablas PERNOCTA zona'!E41-1,"-")</f>
        <v>-0.10530141723241249</v>
      </c>
      <c r="F28" s="134">
        <f>IFERROR('Tablas PERNOCTA zona'!F28/'Tablas PERNOCTA zona'!F41-1,"-")</f>
        <v>-9.7680844634016717E-2</v>
      </c>
      <c r="G28" s="134">
        <f>IFERROR('Tablas PERNOCTA zona'!G28/'Tablas PERNOCTA zona'!G41-1,"-")</f>
        <v>-4.7054235305089454E-2</v>
      </c>
      <c r="H28" s="134">
        <f>IFERROR('Tablas PERNOCTA zona'!H28/'Tablas PERNOCTA zona'!H41-1,"-")</f>
        <v>-9.6997037091354876E-2</v>
      </c>
      <c r="I28" s="134">
        <f>IFERROR('Tablas PERNOCTA zona'!I28/'Tablas PERNOCTA zona'!I41-1,"-")</f>
        <v>-7.2288807089450402E-2</v>
      </c>
      <c r="J28" s="134">
        <f>IFERROR('Tablas PERNOCTA zona'!J28/'Tablas PERNOCTA zona'!J41-1,"-")</f>
        <v>-4.3343871906311726E-2</v>
      </c>
      <c r="K28" s="134">
        <f>IFERROR('Tablas PERNOCTA zona'!K28/'Tablas PERNOCTA zona'!K41-1,"-")</f>
        <v>-0.10478583187121915</v>
      </c>
      <c r="L28" s="134">
        <f>IFERROR('Tablas PERNOCTA zona'!L28/'Tablas PERNOCTA zona'!L41-1,"-")</f>
        <v>-7.3087376260990933E-2</v>
      </c>
    </row>
    <row r="29" spans="3:12" hidden="1" outlineLevel="1">
      <c r="C29" s="41" t="s">
        <v>73</v>
      </c>
      <c r="D29" s="134">
        <f>IFERROR('Tablas PERNOCTA zona'!D29/'Tablas PERNOCTA zona'!D42-1,"-")</f>
        <v>-7.4374010431080828E-2</v>
      </c>
      <c r="E29" s="134">
        <f>IFERROR('Tablas PERNOCTA zona'!E29/'Tablas PERNOCTA zona'!E42-1,"-")</f>
        <v>-0.11972127365020768</v>
      </c>
      <c r="F29" s="134">
        <f>IFERROR('Tablas PERNOCTA zona'!F29/'Tablas PERNOCTA zona'!F42-1,"-")</f>
        <v>-9.2129046432750328E-2</v>
      </c>
      <c r="G29" s="134">
        <f>IFERROR('Tablas PERNOCTA zona'!G29/'Tablas PERNOCTA zona'!G42-1,"-")</f>
        <v>-6.3930765125122302E-2</v>
      </c>
      <c r="H29" s="134">
        <f>IFERROR('Tablas PERNOCTA zona'!H29/'Tablas PERNOCTA zona'!H42-1,"-")</f>
        <v>-6.9296700946032241E-2</v>
      </c>
      <c r="I29" s="134">
        <f>IFERROR('Tablas PERNOCTA zona'!I29/'Tablas PERNOCTA zona'!I42-1,"-")</f>
        <v>-6.657308147488239E-2</v>
      </c>
      <c r="J29" s="134">
        <f>IFERROR('Tablas PERNOCTA zona'!J29/'Tablas PERNOCTA zona'!J42-1,"-")</f>
        <v>-6.4776170247908271E-2</v>
      </c>
      <c r="K29" s="134">
        <f>IFERROR('Tablas PERNOCTA zona'!K29/'Tablas PERNOCTA zona'!K42-1,"-")</f>
        <v>-7.1143047241964852E-2</v>
      </c>
      <c r="L29" s="134">
        <f>IFERROR('Tablas PERNOCTA zona'!L29/'Tablas PERNOCTA zona'!L42-1,"-")</f>
        <v>-6.7762877199155191E-2</v>
      </c>
    </row>
    <row r="30" spans="3:12" hidden="1" outlineLevel="1">
      <c r="C30" s="41" t="s">
        <v>74</v>
      </c>
      <c r="D30" s="134">
        <f>IFERROR('Tablas PERNOCTA zona'!D30/'Tablas PERNOCTA zona'!D43-1,"-")</f>
        <v>-5.0534345963116012E-2</v>
      </c>
      <c r="E30" s="134">
        <f>IFERROR('Tablas PERNOCTA zona'!E30/'Tablas PERNOCTA zona'!E43-1,"-")</f>
        <v>-8.6315227022424557E-2</v>
      </c>
      <c r="F30" s="134">
        <f>IFERROR('Tablas PERNOCTA zona'!F30/'Tablas PERNOCTA zona'!F43-1,"-")</f>
        <v>-6.4076357689890395E-2</v>
      </c>
      <c r="G30" s="134">
        <f>IFERROR('Tablas PERNOCTA zona'!G30/'Tablas PERNOCTA zona'!G43-1,"-")</f>
        <v>-2.0133512617825255E-2</v>
      </c>
      <c r="H30" s="134">
        <f>IFERROR('Tablas PERNOCTA zona'!H30/'Tablas PERNOCTA zona'!H43-1,"-")</f>
        <v>-6.1763700110104458E-2</v>
      </c>
      <c r="I30" s="134">
        <f>IFERROR('Tablas PERNOCTA zona'!I30/'Tablas PERNOCTA zona'!I43-1,"-")</f>
        <v>-3.9894401683865044E-2</v>
      </c>
      <c r="J30" s="134">
        <f>IFERROR('Tablas PERNOCTA zona'!J30/'Tablas PERNOCTA zona'!J43-1,"-")</f>
        <v>-2.433412392465728E-2</v>
      </c>
      <c r="K30" s="134">
        <f>IFERROR('Tablas PERNOCTA zona'!K30/'Tablas PERNOCTA zona'!K43-1,"-")</f>
        <v>-6.9402096896855281E-2</v>
      </c>
      <c r="L30" s="134">
        <f>IFERROR('Tablas PERNOCTA zona'!L30/'Tablas PERNOCTA zona'!L43-1,"-")</f>
        <v>-4.4851448513034131E-2</v>
      </c>
    </row>
    <row r="31" spans="3:12" hidden="1" outlineLevel="1">
      <c r="C31" s="41" t="s">
        <v>75</v>
      </c>
      <c r="D31" s="134">
        <f>IFERROR('Tablas PERNOCTA zona'!D31/'Tablas PERNOCTA zona'!D44-1,"-")</f>
        <v>-4.7069527389957067E-2</v>
      </c>
      <c r="E31" s="134">
        <f>IFERROR('Tablas PERNOCTA zona'!E31/'Tablas PERNOCTA zona'!E44-1,"-")</f>
        <v>-3.0091160102884262E-2</v>
      </c>
      <c r="F31" s="134">
        <f>IFERROR('Tablas PERNOCTA zona'!F31/'Tablas PERNOCTA zona'!F44-1,"-")</f>
        <v>-4.1001741144490844E-2</v>
      </c>
      <c r="G31" s="134">
        <f>IFERROR('Tablas PERNOCTA zona'!G31/'Tablas PERNOCTA zona'!G44-1,"-")</f>
        <v>-1.774822643000451E-2</v>
      </c>
      <c r="H31" s="134">
        <f>IFERROR('Tablas PERNOCTA zona'!H31/'Tablas PERNOCTA zona'!H44-1,"-")</f>
        <v>-4.2480768394975832E-2</v>
      </c>
      <c r="I31" s="134">
        <f>IFERROR('Tablas PERNOCTA zona'!I31/'Tablas PERNOCTA zona'!I44-1,"-")</f>
        <v>-2.8917472132384381E-2</v>
      </c>
      <c r="J31" s="134">
        <f>IFERROR('Tablas PERNOCTA zona'!J31/'Tablas PERNOCTA zona'!J44-1,"-")</f>
        <v>-3.2166060209772973E-2</v>
      </c>
      <c r="K31" s="134">
        <f>IFERROR('Tablas PERNOCTA zona'!K31/'Tablas PERNOCTA zona'!K44-1,"-")</f>
        <v>-5.2931296604647793E-2</v>
      </c>
      <c r="L31" s="134">
        <f>IFERROR('Tablas PERNOCTA zona'!L31/'Tablas PERNOCTA zona'!L44-1,"-")</f>
        <v>-4.1075012121172594E-2</v>
      </c>
    </row>
    <row r="32" spans="3:12" ht="15" hidden="1" customHeight="1" outlineLevel="1">
      <c r="C32" s="41" t="s">
        <v>76</v>
      </c>
      <c r="D32" s="134">
        <f>IFERROR('Tablas PERNOCTA zona'!D32/'Tablas PERNOCTA zona'!D45-1,"-")</f>
        <v>-3.0221030391678894E-2</v>
      </c>
      <c r="E32" s="134">
        <f>IFERROR('Tablas PERNOCTA zona'!E32/'Tablas PERNOCTA zona'!E45-1,"-")</f>
        <v>-1.2807841009916165E-2</v>
      </c>
      <c r="F32" s="134">
        <f>IFERROR('Tablas PERNOCTA zona'!F32/'Tablas PERNOCTA zona'!F45-1,"-")</f>
        <v>-2.3279694132551931E-2</v>
      </c>
      <c r="G32" s="134">
        <f>IFERROR('Tablas PERNOCTA zona'!G32/'Tablas PERNOCTA zona'!G45-1,"-")</f>
        <v>-1.2587797968405812E-2</v>
      </c>
      <c r="H32" s="134">
        <f>IFERROR('Tablas PERNOCTA zona'!H32/'Tablas PERNOCTA zona'!H45-1,"-")</f>
        <v>-1.7112818228728899E-2</v>
      </c>
      <c r="I32" s="134">
        <f>IFERROR('Tablas PERNOCTA zona'!I32/'Tablas PERNOCTA zona'!I45-1,"-")</f>
        <v>-1.4780823028217815E-2</v>
      </c>
      <c r="J32" s="134">
        <f>IFERROR('Tablas PERNOCTA zona'!J32/'Tablas PERNOCTA zona'!J45-1,"-")</f>
        <v>-1.7945388519283956E-2</v>
      </c>
      <c r="K32" s="134">
        <f>IFERROR('Tablas PERNOCTA zona'!K32/'Tablas PERNOCTA zona'!K45-1,"-")</f>
        <v>-1.6848196488104317E-2</v>
      </c>
      <c r="L32" s="134">
        <f>IFERROR('Tablas PERNOCTA zona'!L32/'Tablas PERNOCTA zona'!L45-1,"-")</f>
        <v>-1.7439634036220064E-2</v>
      </c>
    </row>
    <row r="33" spans="3:12" ht="15" hidden="1" customHeight="1" outlineLevel="1">
      <c r="C33" s="41" t="s">
        <v>77</v>
      </c>
      <c r="D33" s="134">
        <f>IFERROR('Tablas PERNOCTA zona'!D33/'Tablas PERNOCTA zona'!D46-1,"-")</f>
        <v>5.2105371910107223E-2</v>
      </c>
      <c r="E33" s="134">
        <f>IFERROR('Tablas PERNOCTA zona'!E33/'Tablas PERNOCTA zona'!E46-1,"-")</f>
        <v>6.9354291595039363E-2</v>
      </c>
      <c r="F33" s="134">
        <f>IFERROR('Tablas PERNOCTA zona'!F33/'Tablas PERNOCTA zona'!F46-1,"-")</f>
        <v>5.8478364463779631E-2</v>
      </c>
      <c r="G33" s="134">
        <f>IFERROR('Tablas PERNOCTA zona'!G33/'Tablas PERNOCTA zona'!G46-1,"-")</f>
        <v>8.2272330085348733E-2</v>
      </c>
      <c r="H33" s="134">
        <f>IFERROR('Tablas PERNOCTA zona'!H33/'Tablas PERNOCTA zona'!H46-1,"-")</f>
        <v>3.8409073603370647E-2</v>
      </c>
      <c r="I33" s="134">
        <f>IFERROR('Tablas PERNOCTA zona'!I33/'Tablas PERNOCTA zona'!I46-1,"-")</f>
        <v>6.1480112560166278E-2</v>
      </c>
      <c r="J33" s="134">
        <f>IFERROR('Tablas PERNOCTA zona'!J33/'Tablas PERNOCTA zona'!J46-1,"-")</f>
        <v>4.5682148507975029E-2</v>
      </c>
      <c r="K33" s="134">
        <f>IFERROR('Tablas PERNOCTA zona'!K33/'Tablas PERNOCTA zona'!K46-1,"-")</f>
        <v>1.6319586749147019E-2</v>
      </c>
      <c r="L33" s="134">
        <f>IFERROR('Tablas PERNOCTA zona'!L33/'Tablas PERNOCTA zona'!L46-1,"-")</f>
        <v>3.2414452282811146E-2</v>
      </c>
    </row>
    <row r="34" spans="3:12" ht="15" hidden="1" customHeight="1" outlineLevel="1">
      <c r="C34" s="41" t="s">
        <v>78</v>
      </c>
      <c r="D34" s="134">
        <f>IFERROR('Tablas PERNOCTA zona'!D34/'Tablas PERNOCTA zona'!D47-1,"-")</f>
        <v>0.10014322920389152</v>
      </c>
      <c r="E34" s="134">
        <f>IFERROR('Tablas PERNOCTA zona'!E34/'Tablas PERNOCTA zona'!E47-1,"-")</f>
        <v>0.121912286602047</v>
      </c>
      <c r="F34" s="134">
        <f>IFERROR('Tablas PERNOCTA zona'!F34/'Tablas PERNOCTA zona'!F47-1,"-")</f>
        <v>0.10804253505426176</v>
      </c>
      <c r="G34" s="134">
        <f>IFERROR('Tablas PERNOCTA zona'!G34/'Tablas PERNOCTA zona'!G47-1,"-")</f>
        <v>7.605215160170653E-2</v>
      </c>
      <c r="H34" s="134">
        <f>IFERROR('Tablas PERNOCTA zona'!H34/'Tablas PERNOCTA zona'!H47-1,"-")</f>
        <v>7.5657159594610945E-2</v>
      </c>
      <c r="I34" s="134">
        <f>IFERROR('Tablas PERNOCTA zona'!I34/'Tablas PERNOCTA zona'!I47-1,"-")</f>
        <v>7.5871647825943356E-2</v>
      </c>
      <c r="J34" s="134">
        <f>IFERROR('Tablas PERNOCTA zona'!J34/'Tablas PERNOCTA zona'!J47-1,"-")</f>
        <v>5.1291399508267776E-2</v>
      </c>
      <c r="K34" s="134">
        <f>IFERROR('Tablas PERNOCTA zona'!K34/'Tablas PERNOCTA zona'!K47-1,"-")</f>
        <v>5.5669331513616749E-2</v>
      </c>
      <c r="L34" s="134">
        <f>IFERROR('Tablas PERNOCTA zona'!L34/'Tablas PERNOCTA zona'!L47-1,"-")</f>
        <v>5.3191050247438643E-2</v>
      </c>
    </row>
    <row r="35" spans="3:12" hidden="1" outlineLevel="1">
      <c r="C35" s="41" t="s">
        <v>79</v>
      </c>
      <c r="D35" s="134">
        <f>IFERROR('Tablas PERNOCTA zona'!D35/'Tablas PERNOCTA zona'!D48-1,"-")</f>
        <v>0.21126629172444433</v>
      </c>
      <c r="E35" s="134">
        <f>IFERROR('Tablas PERNOCTA zona'!E35/'Tablas PERNOCTA zona'!E48-1,"-")</f>
        <v>0.1633759662156542</v>
      </c>
      <c r="F35" s="134">
        <f>IFERROR('Tablas PERNOCTA zona'!F35/'Tablas PERNOCTA zona'!F48-1,"-")</f>
        <v>0.19350856074096923</v>
      </c>
      <c r="G35" s="134">
        <f>IFERROR('Tablas PERNOCTA zona'!G35/'Tablas PERNOCTA zona'!G48-1,"-")</f>
        <v>0.13061833868402961</v>
      </c>
      <c r="H35" s="134">
        <f>IFERROR('Tablas PERNOCTA zona'!H35/'Tablas PERNOCTA zona'!H48-1,"-")</f>
        <v>2.0388543361718803E-2</v>
      </c>
      <c r="I35" s="134">
        <f>IFERROR('Tablas PERNOCTA zona'!I35/'Tablas PERNOCTA zona'!I48-1,"-")</f>
        <v>7.9605279267366935E-2</v>
      </c>
      <c r="J35" s="134">
        <f>IFERROR('Tablas PERNOCTA zona'!J35/'Tablas PERNOCTA zona'!J48-1,"-")</f>
        <v>0.13424943807212686</v>
      </c>
      <c r="K35" s="134">
        <f>IFERROR('Tablas PERNOCTA zona'!K35/'Tablas PERNOCTA zona'!K48-1,"-")</f>
        <v>4.6445033166018446E-2</v>
      </c>
      <c r="L35" s="134">
        <f>IFERROR('Tablas PERNOCTA zona'!L35/'Tablas PERNOCTA zona'!L48-1,"-")</f>
        <v>9.5694103058083568E-2</v>
      </c>
    </row>
    <row r="36" spans="3:12" hidden="1" outlineLevel="1">
      <c r="C36" s="41" t="s">
        <v>80</v>
      </c>
      <c r="D36" s="134">
        <f>IFERROR('Tablas PERNOCTA zona'!D36/'Tablas PERNOCTA zona'!D49-1,"-")</f>
        <v>6.5505497026488113E-2</v>
      </c>
      <c r="E36" s="134">
        <f>IFERROR('Tablas PERNOCTA zona'!E36/'Tablas PERNOCTA zona'!E49-1,"-")</f>
        <v>-6.2834781987190391E-2</v>
      </c>
      <c r="F36" s="134">
        <f>IFERROR('Tablas PERNOCTA zona'!F36/'Tablas PERNOCTA zona'!F49-1,"-")</f>
        <v>1.5665862775091188E-2</v>
      </c>
      <c r="G36" s="134">
        <f>IFERROR('Tablas PERNOCTA zona'!G36/'Tablas PERNOCTA zona'!G49-1,"-")</f>
        <v>4.6855000579135497E-2</v>
      </c>
      <c r="H36" s="134">
        <f>IFERROR('Tablas PERNOCTA zona'!H36/'Tablas PERNOCTA zona'!H49-1,"-")</f>
        <v>-3.1507572210718759E-2</v>
      </c>
      <c r="I36" s="134">
        <f>IFERROR('Tablas PERNOCTA zona'!I36/'Tablas PERNOCTA zona'!I49-1,"-")</f>
        <v>9.4921755139614206E-3</v>
      </c>
      <c r="J36" s="134">
        <f>IFERROR('Tablas PERNOCTA zona'!J36/'Tablas PERNOCTA zona'!J49-1,"-")</f>
        <v>5.4774182052441889E-2</v>
      </c>
      <c r="K36" s="134">
        <f>IFERROR('Tablas PERNOCTA zona'!K36/'Tablas PERNOCTA zona'!K49-1,"-")</f>
        <v>-1.6239190118536362E-2</v>
      </c>
      <c r="L36" s="134">
        <f>IFERROR('Tablas PERNOCTA zona'!L36/'Tablas PERNOCTA zona'!L49-1,"-")</f>
        <v>2.2995041009888029E-2</v>
      </c>
    </row>
    <row r="37" spans="3:12" hidden="1" outlineLevel="1">
      <c r="C37" s="41" t="s">
        <v>81</v>
      </c>
      <c r="D37" s="134">
        <f>IFERROR('Tablas PERNOCTA zona'!D37/'Tablas PERNOCTA zona'!D50-1,"-")</f>
        <v>0.11554463974779594</v>
      </c>
      <c r="E37" s="134">
        <f>IFERROR('Tablas PERNOCTA zona'!E37/'Tablas PERNOCTA zona'!E50-1,"-")</f>
        <v>-3.3555927657956675E-3</v>
      </c>
      <c r="F37" s="134">
        <f>IFERROR('Tablas PERNOCTA zona'!F37/'Tablas PERNOCTA zona'!F50-1,"-")</f>
        <v>6.5267447166076353E-2</v>
      </c>
      <c r="G37" s="134">
        <f>IFERROR('Tablas PERNOCTA zona'!G37/'Tablas PERNOCTA zona'!G50-1,"-")</f>
        <v>5.6954859915915756E-2</v>
      </c>
      <c r="H37" s="134">
        <f>IFERROR('Tablas PERNOCTA zona'!H37/'Tablas PERNOCTA zona'!H50-1,"-")</f>
        <v>3.2438943592263181E-2</v>
      </c>
      <c r="I37" s="134">
        <f>IFERROR('Tablas PERNOCTA zona'!I37/'Tablas PERNOCTA zona'!I50-1,"-")</f>
        <v>4.4653891857810768E-2</v>
      </c>
      <c r="J37" s="134">
        <f>IFERROR('Tablas PERNOCTA zona'!J37/'Tablas PERNOCTA zona'!J50-1,"-")</f>
        <v>3.8621677420118461E-2</v>
      </c>
      <c r="K37" s="134">
        <f>IFERROR('Tablas PERNOCTA zona'!K37/'Tablas PERNOCTA zona'!K50-1,"-")</f>
        <v>2.2325420310153277E-2</v>
      </c>
      <c r="L37" s="134">
        <f>IFERROR('Tablas PERNOCTA zona'!L37/'Tablas PERNOCTA zona'!L50-1,"-")</f>
        <v>3.0876709520935686E-2</v>
      </c>
    </row>
    <row r="38" spans="3:12" hidden="1" outlineLevel="1">
      <c r="C38" s="41" t="s">
        <v>82</v>
      </c>
      <c r="D38" s="134">
        <f>IFERROR('Tablas PERNOCTA zona'!D38/'Tablas PERNOCTA zona'!D51-1,"-")</f>
        <v>0.11707459066751436</v>
      </c>
      <c r="E38" s="134">
        <f>IFERROR('Tablas PERNOCTA zona'!E38/'Tablas PERNOCTA zona'!E51-1,"-")</f>
        <v>3.7331209406103572E-2</v>
      </c>
      <c r="F38" s="134">
        <f>IFERROR('Tablas PERNOCTA zona'!F38/'Tablas PERNOCTA zona'!F51-1,"-")</f>
        <v>8.3445489163613606E-2</v>
      </c>
      <c r="G38" s="134">
        <f>IFERROR('Tablas PERNOCTA zona'!G38/'Tablas PERNOCTA zona'!G51-1,"-")</f>
        <v>7.5527298252223263E-2</v>
      </c>
      <c r="H38" s="134">
        <f>IFERROR('Tablas PERNOCTA zona'!H38/'Tablas PERNOCTA zona'!H51-1,"-")</f>
        <v>5.9773456535249014E-2</v>
      </c>
      <c r="I38" s="134">
        <f>IFERROR('Tablas PERNOCTA zona'!I38/'Tablas PERNOCTA zona'!I51-1,"-")</f>
        <v>6.7479862075915831E-2</v>
      </c>
      <c r="J38" s="134">
        <f>IFERROR('Tablas PERNOCTA zona'!J38/'Tablas PERNOCTA zona'!J51-1,"-")</f>
        <v>6.5803269287174615E-2</v>
      </c>
      <c r="K38" s="134">
        <f>IFERROR('Tablas PERNOCTA zona'!K38/'Tablas PERNOCTA zona'!K51-1,"-")</f>
        <v>5.2222453358514276E-2</v>
      </c>
      <c r="L38" s="134">
        <f>IFERROR('Tablas PERNOCTA zona'!L38/'Tablas PERNOCTA zona'!L51-1,"-")</f>
        <v>5.9235601833850238E-2</v>
      </c>
    </row>
    <row r="39" spans="3:12" hidden="1" outlineLevel="1">
      <c r="C39" s="41" t="s">
        <v>83</v>
      </c>
      <c r="D39" s="134">
        <f>IFERROR('Tablas PERNOCTA zona'!D39/'Tablas PERNOCTA zona'!D52-1,"-")</f>
        <v>6.0736829166596396E-2</v>
      </c>
      <c r="E39" s="134">
        <f>IFERROR('Tablas PERNOCTA zona'!E39/'Tablas PERNOCTA zona'!E52-1,"-")</f>
        <v>-7.5099921524409696E-3</v>
      </c>
      <c r="F39" s="134">
        <f>IFERROR('Tablas PERNOCTA zona'!F39/'Tablas PERNOCTA zona'!F52-1,"-")</f>
        <v>3.2811757979732681E-2</v>
      </c>
      <c r="G39" s="134">
        <f>IFERROR('Tablas PERNOCTA zona'!G39/'Tablas PERNOCTA zona'!G52-1,"-")</f>
        <v>2.1336213925212455E-2</v>
      </c>
      <c r="H39" s="134">
        <f>IFERROR('Tablas PERNOCTA zona'!H39/'Tablas PERNOCTA zona'!H52-1,"-")</f>
        <v>1.7697804638612702E-2</v>
      </c>
      <c r="I39" s="134">
        <f>IFERROR('Tablas PERNOCTA zona'!I39/'Tablas PERNOCTA zona'!I52-1,"-")</f>
        <v>1.9543891440610972E-2</v>
      </c>
      <c r="J39" s="134">
        <f>IFERROR('Tablas PERNOCTA zona'!J39/'Tablas PERNOCTA zona'!J52-1,"-")</f>
        <v>1.4990579261402015E-2</v>
      </c>
      <c r="K39" s="134">
        <f>IFERROR('Tablas PERNOCTA zona'!K39/'Tablas PERNOCTA zona'!K52-1,"-")</f>
        <v>1.5024427828462361E-2</v>
      </c>
      <c r="L39" s="134">
        <f>IFERROR('Tablas PERNOCTA zona'!L39/'Tablas PERNOCTA zona'!L52-1,"-")</f>
        <v>1.5006585866151667E-2</v>
      </c>
    </row>
    <row r="40" spans="3:12" collapsed="1">
      <c r="C40" s="100">
        <v>2008</v>
      </c>
      <c r="D40" s="231">
        <f>IFERROR('Tablas PERNOCTA zona'!D40/'Tablas PERNOCTA zona'!D53-1,"-")</f>
        <v>2.9414079821702632E-2</v>
      </c>
      <c r="E40" s="231">
        <f>IFERROR('Tablas PERNOCTA zona'!E40/'Tablas PERNOCTA zona'!E53-1,"-")</f>
        <v>-9.7703952295532526E-3</v>
      </c>
      <c r="F40" s="231">
        <f>IFERROR('Tablas PERNOCTA zona'!F40/'Tablas PERNOCTA zona'!F53-1,"-")</f>
        <v>1.411494936624913E-2</v>
      </c>
      <c r="G40" s="231">
        <f>IFERROR('Tablas PERNOCTA zona'!G40/'Tablas PERNOCTA zona'!G53-1,"-")</f>
        <v>2.4508717890355358E-2</v>
      </c>
      <c r="H40" s="231">
        <f>IFERROR('Tablas PERNOCTA zona'!H40/'Tablas PERNOCTA zona'!H53-1,"-")</f>
        <v>-7.7503859485132942E-3</v>
      </c>
      <c r="I40" s="231">
        <f>IFERROR('Tablas PERNOCTA zona'!I40/'Tablas PERNOCTA zona'!I53-1,"-")</f>
        <v>8.9179934483110124E-3</v>
      </c>
      <c r="J40" s="231">
        <f>IFERROR('Tablas PERNOCTA zona'!J40/'Tablas PERNOCTA zona'!J53-1,"-")</f>
        <v>1.5767408703919239E-2</v>
      </c>
      <c r="K40" s="231">
        <f>IFERROR('Tablas PERNOCTA zona'!K40/'Tablas PERNOCTA zona'!K53-1,"-")</f>
        <v>-1.214256123466384E-2</v>
      </c>
      <c r="L40" s="231">
        <f>IFERROR('Tablas PERNOCTA zona'!L40/'Tablas PERNOCTA zona'!L53-1,"-")</f>
        <v>2.9322277811290043E-3</v>
      </c>
    </row>
    <row r="41" spans="3:12" hidden="1" outlineLevel="1">
      <c r="C41" s="41" t="s">
        <v>72</v>
      </c>
      <c r="D41" s="134">
        <f>IFERROR('Tablas PERNOCTA zona'!D41/'Tablas PERNOCTA zona'!D54-1,"-")</f>
        <v>4.4419661698465118E-2</v>
      </c>
      <c r="E41" s="134">
        <f>IFERROR('Tablas PERNOCTA zona'!E41/'Tablas PERNOCTA zona'!E54-1,"-")</f>
        <v>2.6476905436115139E-2</v>
      </c>
      <c r="F41" s="134">
        <f>IFERROR('Tablas PERNOCTA zona'!F41/'Tablas PERNOCTA zona'!F54-1,"-")</f>
        <v>3.7176087664429813E-2</v>
      </c>
      <c r="G41" s="134">
        <f>IFERROR('Tablas PERNOCTA zona'!G41/'Tablas PERNOCTA zona'!G54-1,"-")</f>
        <v>3.6823249111050949E-4</v>
      </c>
      <c r="H41" s="134">
        <f>IFERROR('Tablas PERNOCTA zona'!H41/'Tablas PERNOCTA zona'!H54-1,"-")</f>
        <v>1.807626456732403E-2</v>
      </c>
      <c r="I41" s="134">
        <f>IFERROR('Tablas PERNOCTA zona'!I41/'Tablas PERNOCTA zona'!I54-1,"-")</f>
        <v>9.2378842504075021E-3</v>
      </c>
      <c r="J41" s="134">
        <f>IFERROR('Tablas PERNOCTA zona'!J41/'Tablas PERNOCTA zona'!J54-1,"-")</f>
        <v>2.0115212129172555E-3</v>
      </c>
      <c r="K41" s="134">
        <f>IFERROR('Tablas PERNOCTA zona'!K41/'Tablas PERNOCTA zona'!K54-1,"-")</f>
        <v>1.9982772870003718E-2</v>
      </c>
      <c r="L41" s="134">
        <f>IFERROR('Tablas PERNOCTA zona'!L41/'Tablas PERNOCTA zona'!L54-1,"-")</f>
        <v>1.0631483921937912E-2</v>
      </c>
    </row>
    <row r="42" spans="3:12" hidden="1" outlineLevel="1">
      <c r="C42" s="41" t="s">
        <v>73</v>
      </c>
      <c r="D42" s="134">
        <f>IFERROR('Tablas PERNOCTA zona'!D42/'Tablas PERNOCTA zona'!D55-1,"-")</f>
        <v>4.9253041238205508E-2</v>
      </c>
      <c r="E42" s="134">
        <f>IFERROR('Tablas PERNOCTA zona'!E42/'Tablas PERNOCTA zona'!E55-1,"-")</f>
        <v>3.7348370975308631E-2</v>
      </c>
      <c r="F42" s="134">
        <f>IFERROR('Tablas PERNOCTA zona'!F42/'Tablas PERNOCTA zona'!F55-1,"-")</f>
        <v>4.4559545594549999E-2</v>
      </c>
      <c r="G42" s="134">
        <f>IFERROR('Tablas PERNOCTA zona'!G42/'Tablas PERNOCTA zona'!G55-1,"-")</f>
        <v>4.4854161440684548E-2</v>
      </c>
      <c r="H42" s="134">
        <f>IFERROR('Tablas PERNOCTA zona'!H42/'Tablas PERNOCTA zona'!H55-1,"-")</f>
        <v>6.3808936205838052E-3</v>
      </c>
      <c r="I42" s="134">
        <f>IFERROR('Tablas PERNOCTA zona'!I42/'Tablas PERNOCTA zona'!I55-1,"-")</f>
        <v>2.5548170634625E-2</v>
      </c>
      <c r="J42" s="134">
        <f>IFERROR('Tablas PERNOCTA zona'!J42/'Tablas PERNOCTA zona'!J55-1,"-")</f>
        <v>3.0077534547082507E-2</v>
      </c>
      <c r="K42" s="134">
        <f>IFERROR('Tablas PERNOCTA zona'!K42/'Tablas PERNOCTA zona'!K55-1,"-")</f>
        <v>3.9804070372329026E-3</v>
      </c>
      <c r="L42" s="134">
        <f>IFERROR('Tablas PERNOCTA zona'!L42/'Tablas PERNOCTA zona'!L55-1,"-")</f>
        <v>1.7668444628620383E-2</v>
      </c>
    </row>
    <row r="43" spans="3:12" hidden="1" outlineLevel="1">
      <c r="C43" s="41" t="s">
        <v>74</v>
      </c>
      <c r="D43" s="134">
        <f>IFERROR('Tablas PERNOCTA zona'!D43/'Tablas PERNOCTA zona'!D56-1,"-")</f>
        <v>-2.0018076255187145E-2</v>
      </c>
      <c r="E43" s="134">
        <f>IFERROR('Tablas PERNOCTA zona'!E43/'Tablas PERNOCTA zona'!E56-1,"-")</f>
        <v>-2.7730332375289213E-2</v>
      </c>
      <c r="F43" s="134">
        <f>IFERROR('Tablas PERNOCTA zona'!F43/'Tablas PERNOCTA zona'!F56-1,"-")</f>
        <v>-2.2951285732561888E-2</v>
      </c>
      <c r="G43" s="134">
        <f>IFERROR('Tablas PERNOCTA zona'!G43/'Tablas PERNOCTA zona'!G56-1,"-")</f>
        <v>-3.651572175606288E-2</v>
      </c>
      <c r="H43" s="134">
        <f>IFERROR('Tablas PERNOCTA zona'!H43/'Tablas PERNOCTA zona'!H56-1,"-")</f>
        <v>-9.6108160912590668E-2</v>
      </c>
      <c r="I43" s="134">
        <f>IFERROR('Tablas PERNOCTA zona'!I43/'Tablas PERNOCTA zona'!I56-1,"-")</f>
        <v>-6.5752842078459328E-2</v>
      </c>
      <c r="J43" s="134">
        <f>IFERROR('Tablas PERNOCTA zona'!J43/'Tablas PERNOCTA zona'!J56-1,"-")</f>
        <v>-5.1335480587531568E-2</v>
      </c>
      <c r="K43" s="134">
        <f>IFERROR('Tablas PERNOCTA zona'!K43/'Tablas PERNOCTA zona'!K56-1,"-")</f>
        <v>-8.2617142268996191E-2</v>
      </c>
      <c r="L43" s="134">
        <f>IFERROR('Tablas PERNOCTA zona'!L43/'Tablas PERNOCTA zona'!L56-1,"-")</f>
        <v>-6.5837034579028564E-2</v>
      </c>
    </row>
    <row r="44" spans="3:12" hidden="1" outlineLevel="1">
      <c r="C44" s="41" t="s">
        <v>75</v>
      </c>
      <c r="D44" s="134">
        <f>IFERROR('Tablas PERNOCTA zona'!D44/'Tablas PERNOCTA zona'!D57-1,"-")</f>
        <v>-2.4842325190869485E-2</v>
      </c>
      <c r="E44" s="134">
        <f>IFERROR('Tablas PERNOCTA zona'!E44/'Tablas PERNOCTA zona'!E57-1,"-")</f>
        <v>-0.10689709228011224</v>
      </c>
      <c r="F44" s="134">
        <f>IFERROR('Tablas PERNOCTA zona'!F44/'Tablas PERNOCTA zona'!F57-1,"-")</f>
        <v>-5.5843672644990794E-2</v>
      </c>
      <c r="G44" s="134">
        <f>IFERROR('Tablas PERNOCTA zona'!G44/'Tablas PERNOCTA zona'!G57-1,"-")</f>
        <v>-2.6150948446766797E-2</v>
      </c>
      <c r="H44" s="134">
        <f>IFERROR('Tablas PERNOCTA zona'!H44/'Tablas PERNOCTA zona'!H57-1,"-")</f>
        <v>-0.12038987421907799</v>
      </c>
      <c r="I44" s="134">
        <f>IFERROR('Tablas PERNOCTA zona'!I44/'Tablas PERNOCTA zona'!I57-1,"-")</f>
        <v>-7.1094435115853782E-2</v>
      </c>
      <c r="J44" s="134">
        <f>IFERROR('Tablas PERNOCTA zona'!J44/'Tablas PERNOCTA zona'!J57-1,"-")</f>
        <v>-4.7924052403013229E-2</v>
      </c>
      <c r="K44" s="134">
        <f>IFERROR('Tablas PERNOCTA zona'!K44/'Tablas PERNOCTA zona'!K57-1,"-")</f>
        <v>-0.11251119560733835</v>
      </c>
      <c r="L44" s="134">
        <f>IFERROR('Tablas PERNOCTA zona'!L44/'Tablas PERNOCTA zona'!L57-1,"-")</f>
        <v>-7.6750556819058402E-2</v>
      </c>
    </row>
    <row r="45" spans="3:12" hidden="1" outlineLevel="1">
      <c r="C45" s="41" t="s">
        <v>76</v>
      </c>
      <c r="D45" s="134">
        <f>IFERROR('Tablas PERNOCTA zona'!D45/'Tablas PERNOCTA zona'!D58-1,"-")</f>
        <v>-3.4663586417749581E-2</v>
      </c>
      <c r="E45" s="134">
        <f>IFERROR('Tablas PERNOCTA zona'!E45/'Tablas PERNOCTA zona'!E58-1,"-")</f>
        <v>-8.7642746093706259E-2</v>
      </c>
      <c r="F45" s="134">
        <f>IFERROR('Tablas PERNOCTA zona'!F45/'Tablas PERNOCTA zona'!F58-1,"-")</f>
        <v>-5.6503218570596148E-2</v>
      </c>
      <c r="G45" s="134">
        <f>IFERROR('Tablas PERNOCTA zona'!G45/'Tablas PERNOCTA zona'!G58-1,"-")</f>
        <v>-3.492920720161552E-2</v>
      </c>
      <c r="H45" s="134">
        <f>IFERROR('Tablas PERNOCTA zona'!H45/'Tablas PERNOCTA zona'!H58-1,"-")</f>
        <v>-0.12563392457198075</v>
      </c>
      <c r="I45" s="134">
        <f>IFERROR('Tablas PERNOCTA zona'!I45/'Tablas PERNOCTA zona'!I58-1,"-")</f>
        <v>-8.1126382743591741E-2</v>
      </c>
      <c r="J45" s="134">
        <f>IFERROR('Tablas PERNOCTA zona'!J45/'Tablas PERNOCTA zona'!J58-1,"-")</f>
        <v>-3.4954478685411017E-2</v>
      </c>
      <c r="K45" s="134">
        <f>IFERROR('Tablas PERNOCTA zona'!K45/'Tablas PERNOCTA zona'!K58-1,"-")</f>
        <v>-0.10745544374088578</v>
      </c>
      <c r="L45" s="134">
        <f>IFERROR('Tablas PERNOCTA zona'!L45/'Tablas PERNOCTA zona'!L58-1,"-")</f>
        <v>-6.9784562610975764E-2</v>
      </c>
    </row>
    <row r="46" spans="3:12" hidden="1" outlineLevel="1">
      <c r="C46" s="41" t="s">
        <v>77</v>
      </c>
      <c r="D46" s="134">
        <f>IFERROR('Tablas PERNOCTA zona'!D46/'Tablas PERNOCTA zona'!D59-1,"-")</f>
        <v>-3.2927745752624915E-2</v>
      </c>
      <c r="E46" s="134">
        <f>IFERROR('Tablas PERNOCTA zona'!E46/'Tablas PERNOCTA zona'!E59-1,"-")</f>
        <v>-0.13950500829493695</v>
      </c>
      <c r="F46" s="134">
        <f>IFERROR('Tablas PERNOCTA zona'!F46/'Tablas PERNOCTA zona'!F59-1,"-")</f>
        <v>-7.5245645947676687E-2</v>
      </c>
      <c r="G46" s="134">
        <f>IFERROR('Tablas PERNOCTA zona'!G46/'Tablas PERNOCTA zona'!G59-1,"-")</f>
        <v>-5.3027189748947268E-2</v>
      </c>
      <c r="H46" s="134">
        <f>IFERROR('Tablas PERNOCTA zona'!H46/'Tablas PERNOCTA zona'!H59-1,"-")</f>
        <v>-0.12484165285227955</v>
      </c>
      <c r="I46" s="134">
        <f>IFERROR('Tablas PERNOCTA zona'!I46/'Tablas PERNOCTA zona'!I59-1,"-")</f>
        <v>-8.8483202398439764E-2</v>
      </c>
      <c r="J46" s="134">
        <f>IFERROR('Tablas PERNOCTA zona'!J46/'Tablas PERNOCTA zona'!J59-1,"-")</f>
        <v>-6.3728045683160262E-2</v>
      </c>
      <c r="K46" s="134">
        <f>IFERROR('Tablas PERNOCTA zona'!K46/'Tablas PERNOCTA zona'!K59-1,"-")</f>
        <v>-0.11107205605125214</v>
      </c>
      <c r="L46" s="134">
        <f>IFERROR('Tablas PERNOCTA zona'!L46/'Tablas PERNOCTA zona'!L59-1,"-")</f>
        <v>-8.5730656550322304E-2</v>
      </c>
    </row>
    <row r="47" spans="3:12" hidden="1" outlineLevel="1">
      <c r="C47" s="41" t="s">
        <v>78</v>
      </c>
      <c r="D47" s="134">
        <f>IFERROR('Tablas PERNOCTA zona'!D47/'Tablas PERNOCTA zona'!D60-1,"-")</f>
        <v>-7.0413477036657124E-2</v>
      </c>
      <c r="E47" s="134">
        <f>IFERROR('Tablas PERNOCTA zona'!E47/'Tablas PERNOCTA zona'!E60-1,"-")</f>
        <v>-0.11151497852565107</v>
      </c>
      <c r="F47" s="134">
        <f>IFERROR('Tablas PERNOCTA zona'!F47/'Tablas PERNOCTA zona'!F60-1,"-")</f>
        <v>-8.5760246991909317E-2</v>
      </c>
      <c r="G47" s="134">
        <f>IFERROR('Tablas PERNOCTA zona'!G47/'Tablas PERNOCTA zona'!G60-1,"-")</f>
        <v>-7.4073470270943242E-2</v>
      </c>
      <c r="H47" s="134">
        <f>IFERROR('Tablas PERNOCTA zona'!H47/'Tablas PERNOCTA zona'!H60-1,"-")</f>
        <v>-0.1081856069151399</v>
      </c>
      <c r="I47" s="134">
        <f>IFERROR('Tablas PERNOCTA zona'!I47/'Tablas PERNOCTA zona'!I60-1,"-")</f>
        <v>-8.9980285260612192E-2</v>
      </c>
      <c r="J47" s="134">
        <f>IFERROR('Tablas PERNOCTA zona'!J47/'Tablas PERNOCTA zona'!J60-1,"-")</f>
        <v>-7.3677018376969827E-2</v>
      </c>
      <c r="K47" s="134">
        <f>IFERROR('Tablas PERNOCTA zona'!K47/'Tablas PERNOCTA zona'!K60-1,"-")</f>
        <v>-8.7916185346202935E-2</v>
      </c>
      <c r="L47" s="134">
        <f>IFERROR('Tablas PERNOCTA zona'!L47/'Tablas PERNOCTA zona'!L60-1,"-")</f>
        <v>-7.9909843855735074E-2</v>
      </c>
    </row>
    <row r="48" spans="3:12" hidden="1" outlineLevel="1">
      <c r="C48" s="41" t="s">
        <v>79</v>
      </c>
      <c r="D48" s="134">
        <f>IFERROR('Tablas PERNOCTA zona'!D48/'Tablas PERNOCTA zona'!D61-1,"-")</f>
        <v>-0.11238653141192256</v>
      </c>
      <c r="E48" s="134">
        <f>IFERROR('Tablas PERNOCTA zona'!E48/'Tablas PERNOCTA zona'!E61-1,"-")</f>
        <v>-0.10705079060852896</v>
      </c>
      <c r="F48" s="134">
        <f>IFERROR('Tablas PERNOCTA zona'!F48/'Tablas PERNOCTA zona'!F61-1,"-")</f>
        <v>-0.11041549402972928</v>
      </c>
      <c r="G48" s="134">
        <f>IFERROR('Tablas PERNOCTA zona'!G48/'Tablas PERNOCTA zona'!G61-1,"-")</f>
        <v>-8.8617050127053787E-2</v>
      </c>
      <c r="H48" s="134">
        <f>IFERROR('Tablas PERNOCTA zona'!H48/'Tablas PERNOCTA zona'!H61-1,"-")</f>
        <v>-8.6943166042733666E-2</v>
      </c>
      <c r="I48" s="134">
        <f>IFERROR('Tablas PERNOCTA zona'!I48/'Tablas PERNOCTA zona'!I61-1,"-")</f>
        <v>-8.7843159730811693E-2</v>
      </c>
      <c r="J48" s="134">
        <f>IFERROR('Tablas PERNOCTA zona'!J48/'Tablas PERNOCTA zona'!J61-1,"-")</f>
        <v>-0.1096378836611186</v>
      </c>
      <c r="K48" s="134">
        <f>IFERROR('Tablas PERNOCTA zona'!K48/'Tablas PERNOCTA zona'!K61-1,"-")</f>
        <v>-7.2388604877987928E-2</v>
      </c>
      <c r="L48" s="134">
        <f>IFERROR('Tablas PERNOCTA zona'!L48/'Tablas PERNOCTA zona'!L61-1,"-")</f>
        <v>-9.3656559277397911E-2</v>
      </c>
    </row>
    <row r="49" spans="3:12" hidden="1" outlineLevel="1">
      <c r="C49" s="41" t="s">
        <v>80</v>
      </c>
      <c r="D49" s="134">
        <f>IFERROR('Tablas PERNOCTA zona'!D49/'Tablas PERNOCTA zona'!D62-1,"-")</f>
        <v>-6.8861948641387616E-2</v>
      </c>
      <c r="E49" s="134">
        <f>IFERROR('Tablas PERNOCTA zona'!E49/'Tablas PERNOCTA zona'!E62-1,"-")</f>
        <v>-8.9991616922254214E-2</v>
      </c>
      <c r="F49" s="134">
        <f>IFERROR('Tablas PERNOCTA zona'!F49/'Tablas PERNOCTA zona'!F62-1,"-")</f>
        <v>-7.7182934247832624E-2</v>
      </c>
      <c r="G49" s="134">
        <f>IFERROR('Tablas PERNOCTA zona'!G49/'Tablas PERNOCTA zona'!G62-1,"-")</f>
        <v>-8.1977208625269471E-2</v>
      </c>
      <c r="H49" s="134">
        <f>IFERROR('Tablas PERNOCTA zona'!H49/'Tablas PERNOCTA zona'!H62-1,"-")</f>
        <v>-0.10008600269880519</v>
      </c>
      <c r="I49" s="134">
        <f>IFERROR('Tablas PERNOCTA zona'!I49/'Tablas PERNOCTA zona'!I62-1,"-")</f>
        <v>-9.0701417552964236E-2</v>
      </c>
      <c r="J49" s="134">
        <f>IFERROR('Tablas PERNOCTA zona'!J49/'Tablas PERNOCTA zona'!J62-1,"-")</f>
        <v>-5.9357304205217121E-2</v>
      </c>
      <c r="K49" s="134">
        <f>IFERROR('Tablas PERNOCTA zona'!K49/'Tablas PERNOCTA zona'!K62-1,"-")</f>
        <v>-0.10179409903202918</v>
      </c>
      <c r="L49" s="134">
        <f>IFERROR('Tablas PERNOCTA zona'!L49/'Tablas PERNOCTA zona'!L62-1,"-")</f>
        <v>-7.8833618272889594E-2</v>
      </c>
    </row>
    <row r="50" spans="3:12" hidden="1" outlineLevel="1">
      <c r="C50" s="41" t="s">
        <v>81</v>
      </c>
      <c r="D50" s="134">
        <f>IFERROR('Tablas PERNOCTA zona'!D50/'Tablas PERNOCTA zona'!D63-1,"-")</f>
        <v>-2.660819548120974E-2</v>
      </c>
      <c r="E50" s="134">
        <f>IFERROR('Tablas PERNOCTA zona'!E50/'Tablas PERNOCTA zona'!E63-1,"-")</f>
        <v>2.856722329265704E-3</v>
      </c>
      <c r="F50" s="134">
        <f>IFERROR('Tablas PERNOCTA zona'!F50/'Tablas PERNOCTA zona'!F63-1,"-")</f>
        <v>-1.4362830554327521E-2</v>
      </c>
      <c r="G50" s="134">
        <f>IFERROR('Tablas PERNOCTA zona'!G50/'Tablas PERNOCTA zona'!G63-1,"-")</f>
        <v>8.6028528812587268E-4</v>
      </c>
      <c r="H50" s="134">
        <f>IFERROR('Tablas PERNOCTA zona'!H50/'Tablas PERNOCTA zona'!H63-1,"-")</f>
        <v>-6.726095116483366E-3</v>
      </c>
      <c r="I50" s="134">
        <f>IFERROR('Tablas PERNOCTA zona'!I50/'Tablas PERNOCTA zona'!I63-1,"-")</f>
        <v>-2.96064444920352E-3</v>
      </c>
      <c r="J50" s="134">
        <f>IFERROR('Tablas PERNOCTA zona'!J50/'Tablas PERNOCTA zona'!J63-1,"-")</f>
        <v>2.4161026045161904E-3</v>
      </c>
      <c r="K50" s="134">
        <f>IFERROR('Tablas PERNOCTA zona'!K50/'Tablas PERNOCTA zona'!K63-1,"-")</f>
        <v>-5.8806492912417685E-3</v>
      </c>
      <c r="L50" s="134">
        <f>IFERROR('Tablas PERNOCTA zona'!L50/'Tablas PERNOCTA zona'!L63-1,"-")</f>
        <v>-1.5442163722078073E-3</v>
      </c>
    </row>
    <row r="51" spans="3:12" hidden="1" outlineLevel="1">
      <c r="C51" s="41" t="s">
        <v>82</v>
      </c>
      <c r="D51" s="134">
        <f>IFERROR('Tablas PERNOCTA zona'!D51/'Tablas PERNOCTA zona'!D64-1,"-")</f>
        <v>-2.3701511302024691E-2</v>
      </c>
      <c r="E51" s="134">
        <f>IFERROR('Tablas PERNOCTA zona'!E51/'Tablas PERNOCTA zona'!E64-1,"-")</f>
        <v>-2.9690405902741857E-2</v>
      </c>
      <c r="F51" s="134">
        <f>IFERROR('Tablas PERNOCTA zona'!F51/'Tablas PERNOCTA zona'!F64-1,"-")</f>
        <v>-2.6236118266103281E-2</v>
      </c>
      <c r="G51" s="134">
        <f>IFERROR('Tablas PERNOCTA zona'!G51/'Tablas PERNOCTA zona'!G64-1,"-")</f>
        <v>6.7735641362594023E-3</v>
      </c>
      <c r="H51" s="134">
        <f>IFERROR('Tablas PERNOCTA zona'!H51/'Tablas PERNOCTA zona'!H64-1,"-")</f>
        <v>-2.6767891148252398E-2</v>
      </c>
      <c r="I51" s="134">
        <f>IFERROR('Tablas PERNOCTA zona'!I51/'Tablas PERNOCTA zona'!I64-1,"-")</f>
        <v>-1.0644067386194389E-2</v>
      </c>
      <c r="J51" s="134">
        <f>IFERROR('Tablas PERNOCTA zona'!J51/'Tablas PERNOCTA zona'!J64-1,"-")</f>
        <v>7.1897560994429455E-3</v>
      </c>
      <c r="K51" s="134">
        <f>IFERROR('Tablas PERNOCTA zona'!K51/'Tablas PERNOCTA zona'!K64-1,"-")</f>
        <v>-2.7795577976231001E-2</v>
      </c>
      <c r="L51" s="134">
        <f>IFERROR('Tablas PERNOCTA zona'!L51/'Tablas PERNOCTA zona'!L64-1,"-")</f>
        <v>-1.0038137818151993E-2</v>
      </c>
    </row>
    <row r="52" spans="3:12" hidden="1" outlineLevel="1">
      <c r="C52" s="41" t="s">
        <v>83</v>
      </c>
      <c r="D52" s="134">
        <f>IFERROR('Tablas PERNOCTA zona'!D52/'Tablas PERNOCTA zona'!D65-1,"-")</f>
        <v>-4.2290029995302736E-2</v>
      </c>
      <c r="E52" s="134">
        <f>IFERROR('Tablas PERNOCTA zona'!E52/'Tablas PERNOCTA zona'!E65-1,"-")</f>
        <v>-3.8662527140548741E-2</v>
      </c>
      <c r="F52" s="134">
        <f>IFERROR('Tablas PERNOCTA zona'!F52/'Tablas PERNOCTA zona'!F65-1,"-")</f>
        <v>-4.0809051255802364E-2</v>
      </c>
      <c r="G52" s="134">
        <f>IFERROR('Tablas PERNOCTA zona'!G52/'Tablas PERNOCTA zona'!G65-1,"-")</f>
        <v>-2.1054183638973267E-3</v>
      </c>
      <c r="H52" s="134">
        <f>IFERROR('Tablas PERNOCTA zona'!H52/'Tablas PERNOCTA zona'!H65-1,"-")</f>
        <v>-3.0836641474960569E-2</v>
      </c>
      <c r="I52" s="134">
        <f>IFERROR('Tablas PERNOCTA zona'!I52/'Tablas PERNOCTA zona'!I65-1,"-")</f>
        <v>-1.6468577410916341E-2</v>
      </c>
      <c r="J52" s="134">
        <f>IFERROR('Tablas PERNOCTA zona'!J52/'Tablas PERNOCTA zona'!J65-1,"-")</f>
        <v>1.4404573108824703E-2</v>
      </c>
      <c r="K52" s="134">
        <f>IFERROR('Tablas PERNOCTA zona'!K52/'Tablas PERNOCTA zona'!K65-1,"-")</f>
        <v>-2.575561961303563E-2</v>
      </c>
      <c r="L52" s="134">
        <f>IFERROR('Tablas PERNOCTA zona'!L52/'Tablas PERNOCTA zona'!L65-1,"-")</f>
        <v>-4.9914908105271882E-3</v>
      </c>
    </row>
    <row r="53" spans="3:12" collapsed="1">
      <c r="C53" s="100">
        <v>2007</v>
      </c>
      <c r="D53" s="231">
        <f>IFERROR('Tablas PERNOCTA zona'!D53/'Tablas PERNOCTA zona'!D66-1,"-")</f>
        <v>-2.9795844968964258E-2</v>
      </c>
      <c r="E53" s="231">
        <f>IFERROR('Tablas PERNOCTA zona'!E53/'Tablas PERNOCTA zona'!E66-1,"-")</f>
        <v>-5.535858254799908E-2</v>
      </c>
      <c r="F53" s="231">
        <f>IFERROR('Tablas PERNOCTA zona'!F53/'Tablas PERNOCTA zona'!F66-1,"-")</f>
        <v>-3.9939435841925164E-2</v>
      </c>
      <c r="G53" s="231">
        <f>IFERROR('Tablas PERNOCTA zona'!G53/'Tablas PERNOCTA zona'!G66-1,"-")</f>
        <v>-2.8593801264095942E-2</v>
      </c>
      <c r="H53" s="231">
        <f>IFERROR('Tablas PERNOCTA zona'!H53/'Tablas PERNOCTA zona'!H66-1,"-")</f>
        <v>-6.6876076945335927E-2</v>
      </c>
      <c r="I53" s="231">
        <f>IFERROR('Tablas PERNOCTA zona'!I53/'Tablas PERNOCTA zona'!I66-1,"-")</f>
        <v>-4.7480083906049186E-2</v>
      </c>
      <c r="J53" s="231">
        <f>IFERROR('Tablas PERNOCTA zona'!J53/'Tablas PERNOCTA zona'!J66-1,"-")</f>
        <v>-3.1719413523430995E-2</v>
      </c>
      <c r="K53" s="231">
        <f>IFERROR('Tablas PERNOCTA zona'!K53/'Tablas PERNOCTA zona'!K66-1,"-")</f>
        <v>-5.8914487359399748E-2</v>
      </c>
      <c r="L53" s="231">
        <f>IFERROR('Tablas PERNOCTA zona'!L53/'Tablas PERNOCTA zona'!L66-1,"-")</f>
        <v>-4.4418472100876349E-2</v>
      </c>
    </row>
    <row r="54" spans="3:12">
      <c r="C54" s="532" t="s">
        <v>111</v>
      </c>
      <c r="D54" s="533"/>
      <c r="E54" s="533"/>
      <c r="F54" s="533"/>
      <c r="G54" s="533"/>
      <c r="H54" s="533"/>
      <c r="I54" s="533"/>
      <c r="J54" s="533"/>
      <c r="K54" s="533"/>
      <c r="L54" s="534"/>
    </row>
    <row r="56" spans="3:12">
      <c r="D56" s="228"/>
      <c r="E56" s="228"/>
      <c r="F56" s="228"/>
      <c r="G56" s="228"/>
      <c r="H56" s="228"/>
      <c r="I56" s="228"/>
      <c r="J56" s="228"/>
      <c r="K56" s="228"/>
      <c r="L56" s="228"/>
    </row>
  </sheetData>
  <mergeCells count="6">
    <mergeCell ref="C54:L54"/>
    <mergeCell ref="C3:L3"/>
    <mergeCell ref="C4:C5"/>
    <mergeCell ref="D4:F4"/>
    <mergeCell ref="G4:I4"/>
    <mergeCell ref="J4:L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C2:J69"/>
  <sheetViews>
    <sheetView showGridLines="0" showRowColHeaders="0" zoomScaleNormal="100" workbookViewId="0">
      <selection activeCell="A3" sqref="A3"/>
    </sheetView>
  </sheetViews>
  <sheetFormatPr baseColWidth="10" defaultRowHeight="15" outlineLevelRow="1"/>
  <cols>
    <col min="1" max="1" width="14.28515625" customWidth="1"/>
    <col min="9" max="9" width="14" customWidth="1"/>
    <col min="12" max="12" width="12.85546875" customWidth="1"/>
  </cols>
  <sheetData>
    <row r="2" spans="3:10" ht="42.75" customHeight="1"/>
    <row r="3" spans="3:10" ht="30" customHeight="1">
      <c r="C3" s="541" t="s">
        <v>236</v>
      </c>
      <c r="D3" s="541"/>
      <c r="E3" s="541"/>
      <c r="F3" s="541"/>
      <c r="G3" s="541"/>
      <c r="H3" s="541"/>
      <c r="I3" s="541"/>
      <c r="J3" s="541"/>
    </row>
    <row r="4" spans="3:10" ht="45" customHeight="1">
      <c r="C4" s="117"/>
      <c r="D4" s="93" t="s">
        <v>141</v>
      </c>
      <c r="E4" s="93" t="s">
        <v>142</v>
      </c>
      <c r="F4" s="93" t="s">
        <v>143</v>
      </c>
      <c r="G4" s="93" t="s">
        <v>144</v>
      </c>
      <c r="H4" s="118" t="s">
        <v>69</v>
      </c>
      <c r="I4" s="118" t="s">
        <v>145</v>
      </c>
      <c r="J4" s="119" t="s">
        <v>71</v>
      </c>
    </row>
    <row r="5" spans="3:10">
      <c r="C5" s="41" t="s">
        <v>76</v>
      </c>
      <c r="D5" s="42">
        <v>10411</v>
      </c>
      <c r="E5" s="42">
        <v>133547</v>
      </c>
      <c r="F5" s="42">
        <v>611305</v>
      </c>
      <c r="G5" s="42">
        <v>110704</v>
      </c>
      <c r="H5" s="42">
        <v>865967</v>
      </c>
      <c r="I5" s="42">
        <v>523020</v>
      </c>
      <c r="J5" s="42">
        <v>1388987</v>
      </c>
    </row>
    <row r="6" spans="3:10">
      <c r="C6" s="41" t="s">
        <v>77</v>
      </c>
      <c r="D6" s="42">
        <v>10891</v>
      </c>
      <c r="E6" s="42">
        <v>114613</v>
      </c>
      <c r="F6" s="42">
        <v>598311</v>
      </c>
      <c r="G6" s="42">
        <v>108018</v>
      </c>
      <c r="H6" s="42">
        <v>831833</v>
      </c>
      <c r="I6" s="42">
        <v>474514</v>
      </c>
      <c r="J6" s="42">
        <v>1306347</v>
      </c>
    </row>
    <row r="7" spans="3:10">
      <c r="C7" s="41" t="s">
        <v>78</v>
      </c>
      <c r="D7" s="42">
        <v>9294</v>
      </c>
      <c r="E7" s="42">
        <v>92144</v>
      </c>
      <c r="F7" s="42">
        <v>460594</v>
      </c>
      <c r="G7" s="42">
        <v>84263</v>
      </c>
      <c r="H7" s="42">
        <v>646295</v>
      </c>
      <c r="I7" s="42">
        <v>350346</v>
      </c>
      <c r="J7" s="42">
        <v>996641</v>
      </c>
    </row>
    <row r="8" spans="3:10">
      <c r="C8" s="41" t="s">
        <v>79</v>
      </c>
      <c r="D8" s="42">
        <v>8219</v>
      </c>
      <c r="E8" s="42">
        <v>111661</v>
      </c>
      <c r="F8" s="42">
        <v>426582</v>
      </c>
      <c r="G8" s="42">
        <v>85809</v>
      </c>
      <c r="H8" s="42">
        <v>632271</v>
      </c>
      <c r="I8" s="42">
        <v>320279</v>
      </c>
      <c r="J8" s="42">
        <v>952550</v>
      </c>
    </row>
    <row r="9" spans="3:10">
      <c r="C9" s="41" t="s">
        <v>80</v>
      </c>
      <c r="D9" s="42">
        <v>8244</v>
      </c>
      <c r="E9" s="42">
        <v>107389</v>
      </c>
      <c r="F9" s="42">
        <v>471858</v>
      </c>
      <c r="G9" s="42">
        <v>95177</v>
      </c>
      <c r="H9" s="42">
        <v>682668</v>
      </c>
      <c r="I9" s="42">
        <v>378612</v>
      </c>
      <c r="J9" s="42">
        <v>1061280</v>
      </c>
    </row>
    <row r="10" spans="3:10">
      <c r="C10" s="41" t="s">
        <v>81</v>
      </c>
      <c r="D10" s="42">
        <v>11065</v>
      </c>
      <c r="E10" s="42">
        <v>124385</v>
      </c>
      <c r="F10" s="42">
        <v>462500</v>
      </c>
      <c r="G10" s="42">
        <v>98522</v>
      </c>
      <c r="H10" s="42">
        <v>696472</v>
      </c>
      <c r="I10" s="42">
        <v>441761</v>
      </c>
      <c r="J10" s="42">
        <v>1138233</v>
      </c>
    </row>
    <row r="11" spans="3:10">
      <c r="C11" s="41" t="s">
        <v>82</v>
      </c>
      <c r="D11" s="42">
        <v>10994</v>
      </c>
      <c r="E11" s="42">
        <v>121201</v>
      </c>
      <c r="F11" s="42">
        <v>440507</v>
      </c>
      <c r="G11" s="42">
        <v>83487</v>
      </c>
      <c r="H11" s="42">
        <v>656189</v>
      </c>
      <c r="I11" s="42">
        <v>425008</v>
      </c>
      <c r="J11" s="42">
        <v>1081197</v>
      </c>
    </row>
    <row r="12" spans="3:10">
      <c r="C12" s="41" t="s">
        <v>83</v>
      </c>
      <c r="D12" s="42">
        <v>11013</v>
      </c>
      <c r="E12" s="42">
        <v>132565</v>
      </c>
      <c r="F12" s="42">
        <v>495848</v>
      </c>
      <c r="G12" s="42">
        <v>77704</v>
      </c>
      <c r="H12" s="42">
        <v>717130</v>
      </c>
      <c r="I12" s="42">
        <v>445225</v>
      </c>
      <c r="J12" s="42">
        <v>1162355</v>
      </c>
    </row>
    <row r="13" spans="3:10" ht="30">
      <c r="C13" s="44" t="str">
        <f>actualizaciones!A2</f>
        <v xml:space="preserve">acumulado agosto 2010 </v>
      </c>
      <c r="D13" s="45">
        <v>80131</v>
      </c>
      <c r="E13" s="45">
        <v>937505</v>
      </c>
      <c r="F13" s="45">
        <v>3967505</v>
      </c>
      <c r="G13" s="45">
        <v>743684</v>
      </c>
      <c r="H13" s="45">
        <v>5728825</v>
      </c>
      <c r="I13" s="45">
        <v>3358765</v>
      </c>
      <c r="J13" s="45">
        <v>9087590</v>
      </c>
    </row>
    <row r="14" spans="3:10" hidden="1" outlineLevel="1">
      <c r="C14" s="41" t="s">
        <v>72</v>
      </c>
      <c r="D14" s="42">
        <v>10698</v>
      </c>
      <c r="E14" s="42">
        <v>120768</v>
      </c>
      <c r="F14" s="42">
        <v>469008</v>
      </c>
      <c r="G14" s="42">
        <v>79852</v>
      </c>
      <c r="H14" s="42">
        <v>680326</v>
      </c>
      <c r="I14" s="42">
        <v>433855</v>
      </c>
      <c r="J14" s="42">
        <v>1114181</v>
      </c>
    </row>
    <row r="15" spans="3:10" hidden="1" outlineLevel="1">
      <c r="C15" s="41" t="s">
        <v>73</v>
      </c>
      <c r="D15" s="42">
        <v>9863</v>
      </c>
      <c r="E15" s="42">
        <v>128070</v>
      </c>
      <c r="F15" s="42">
        <v>464858</v>
      </c>
      <c r="G15" s="42">
        <v>107089</v>
      </c>
      <c r="H15" s="42">
        <v>709880</v>
      </c>
      <c r="I15" s="42">
        <v>430838</v>
      </c>
      <c r="J15" s="42">
        <v>1140718</v>
      </c>
    </row>
    <row r="16" spans="3:10" hidden="1" outlineLevel="1">
      <c r="C16" s="41" t="s">
        <v>74</v>
      </c>
      <c r="D16" s="42">
        <v>8413</v>
      </c>
      <c r="E16" s="42">
        <v>98944</v>
      </c>
      <c r="F16" s="42">
        <v>493225</v>
      </c>
      <c r="G16" s="42">
        <v>98069</v>
      </c>
      <c r="H16" s="42">
        <v>698651</v>
      </c>
      <c r="I16" s="42">
        <v>399756</v>
      </c>
      <c r="J16" s="42">
        <v>1098407</v>
      </c>
    </row>
    <row r="17" spans="3:10" hidden="1" outlineLevel="1">
      <c r="C17" s="41" t="s">
        <v>75</v>
      </c>
      <c r="D17" s="42">
        <v>8899</v>
      </c>
      <c r="E17" s="42">
        <v>89249</v>
      </c>
      <c r="F17" s="42">
        <v>465891</v>
      </c>
      <c r="G17" s="42">
        <v>98098</v>
      </c>
      <c r="H17" s="42">
        <v>662137</v>
      </c>
      <c r="I17" s="42">
        <v>395535</v>
      </c>
      <c r="J17" s="42">
        <v>1057672</v>
      </c>
    </row>
    <row r="18" spans="3:10" hidden="1" outlineLevel="1">
      <c r="C18" s="41" t="s">
        <v>76</v>
      </c>
      <c r="D18" s="42">
        <v>10378</v>
      </c>
      <c r="E18" s="42">
        <v>138679</v>
      </c>
      <c r="F18" s="42">
        <v>582252</v>
      </c>
      <c r="G18" s="42">
        <v>101433</v>
      </c>
      <c r="H18" s="42">
        <v>832742</v>
      </c>
      <c r="I18" s="42">
        <v>564101</v>
      </c>
      <c r="J18" s="42">
        <v>1396843</v>
      </c>
    </row>
    <row r="19" spans="3:10" hidden="1" outlineLevel="1">
      <c r="C19" s="41" t="s">
        <v>77</v>
      </c>
      <c r="D19" s="42">
        <v>10402</v>
      </c>
      <c r="E19" s="42">
        <v>135818</v>
      </c>
      <c r="F19" s="42">
        <v>547670</v>
      </c>
      <c r="G19" s="42">
        <v>87962</v>
      </c>
      <c r="H19" s="42">
        <v>781852</v>
      </c>
      <c r="I19" s="42">
        <v>447430</v>
      </c>
      <c r="J19" s="42">
        <v>1229282</v>
      </c>
    </row>
    <row r="20" spans="3:10" hidden="1" outlineLevel="1">
      <c r="C20" s="41" t="s">
        <v>78</v>
      </c>
      <c r="D20" s="42">
        <v>7809</v>
      </c>
      <c r="E20" s="42">
        <v>122107</v>
      </c>
      <c r="F20" s="42">
        <v>412787</v>
      </c>
      <c r="G20" s="42">
        <v>73181</v>
      </c>
      <c r="H20" s="42">
        <v>615884</v>
      </c>
      <c r="I20" s="42">
        <v>353309</v>
      </c>
      <c r="J20" s="42">
        <v>969193</v>
      </c>
    </row>
    <row r="21" spans="3:10" hidden="1" outlineLevel="1">
      <c r="C21" s="41" t="s">
        <v>79</v>
      </c>
      <c r="D21" s="42">
        <v>8562</v>
      </c>
      <c r="E21" s="42">
        <v>110582</v>
      </c>
      <c r="F21" s="42">
        <v>385127</v>
      </c>
      <c r="G21" s="42">
        <v>80492</v>
      </c>
      <c r="H21" s="42">
        <v>584763</v>
      </c>
      <c r="I21" s="42">
        <v>317253</v>
      </c>
      <c r="J21" s="42">
        <v>902016</v>
      </c>
    </row>
    <row r="22" spans="3:10" hidden="1" outlineLevel="1">
      <c r="C22" s="41" t="s">
        <v>80</v>
      </c>
      <c r="D22" s="42">
        <v>9455</v>
      </c>
      <c r="E22" s="42">
        <v>126841</v>
      </c>
      <c r="F22" s="42">
        <v>456875</v>
      </c>
      <c r="G22" s="42">
        <v>89301</v>
      </c>
      <c r="H22" s="42">
        <v>682472</v>
      </c>
      <c r="I22" s="42">
        <v>418737</v>
      </c>
      <c r="J22" s="42">
        <v>1101209</v>
      </c>
    </row>
    <row r="23" spans="3:10" hidden="1" outlineLevel="1">
      <c r="C23" s="41" t="s">
        <v>81</v>
      </c>
      <c r="D23" s="42">
        <v>12760</v>
      </c>
      <c r="E23" s="42">
        <v>152897</v>
      </c>
      <c r="F23" s="42">
        <v>442123</v>
      </c>
      <c r="G23" s="42">
        <v>84068</v>
      </c>
      <c r="H23" s="42">
        <v>691848</v>
      </c>
      <c r="I23" s="42">
        <v>466252</v>
      </c>
      <c r="J23" s="42">
        <v>1158100</v>
      </c>
    </row>
    <row r="24" spans="3:10" hidden="1" outlineLevel="1">
      <c r="C24" s="41" t="s">
        <v>82</v>
      </c>
      <c r="D24" s="42">
        <v>9780</v>
      </c>
      <c r="E24" s="42">
        <v>146385</v>
      </c>
      <c r="F24" s="42">
        <v>416891</v>
      </c>
      <c r="G24" s="42">
        <v>79689</v>
      </c>
      <c r="H24" s="42">
        <v>652745</v>
      </c>
      <c r="I24" s="42">
        <v>456200</v>
      </c>
      <c r="J24" s="42">
        <v>1108945</v>
      </c>
    </row>
    <row r="25" spans="3:10" hidden="1" outlineLevel="1">
      <c r="C25" s="41" t="s">
        <v>83</v>
      </c>
      <c r="D25" s="42">
        <v>10176</v>
      </c>
      <c r="E25" s="42">
        <v>159944</v>
      </c>
      <c r="F25" s="42">
        <v>492218</v>
      </c>
      <c r="G25" s="42">
        <v>88000</v>
      </c>
      <c r="H25" s="42">
        <v>750338</v>
      </c>
      <c r="I25" s="42">
        <v>492580</v>
      </c>
      <c r="J25" s="42">
        <v>1242918</v>
      </c>
    </row>
    <row r="26" spans="3:10" collapsed="1">
      <c r="C26" s="120">
        <v>2009</v>
      </c>
      <c r="D26" s="47">
        <v>117195</v>
      </c>
      <c r="E26" s="47">
        <v>1530284</v>
      </c>
      <c r="F26" s="47">
        <v>5628925</v>
      </c>
      <c r="G26" s="47">
        <v>1067234</v>
      </c>
      <c r="H26" s="47">
        <v>8343638</v>
      </c>
      <c r="I26" s="47">
        <v>5175846</v>
      </c>
      <c r="J26" s="47">
        <v>13519484</v>
      </c>
    </row>
    <row r="27" spans="3:10" hidden="1" outlineLevel="1">
      <c r="C27" s="41" t="s">
        <v>72</v>
      </c>
      <c r="D27" s="42">
        <v>15681</v>
      </c>
      <c r="E27" s="42">
        <v>166390</v>
      </c>
      <c r="F27" s="42">
        <v>472531</v>
      </c>
      <c r="G27" s="42">
        <v>86407</v>
      </c>
      <c r="H27" s="42">
        <v>741009</v>
      </c>
      <c r="I27" s="42">
        <v>486164</v>
      </c>
      <c r="J27" s="42">
        <v>1227173</v>
      </c>
    </row>
    <row r="28" spans="3:10" hidden="1" outlineLevel="1">
      <c r="C28" s="41" t="s">
        <v>73</v>
      </c>
      <c r="D28" s="42">
        <v>13862</v>
      </c>
      <c r="E28" s="42">
        <v>171810</v>
      </c>
      <c r="F28" s="42">
        <v>499451</v>
      </c>
      <c r="G28" s="42">
        <v>94168</v>
      </c>
      <c r="H28" s="42">
        <v>779291</v>
      </c>
      <c r="I28" s="42">
        <v>476891</v>
      </c>
      <c r="J28" s="42">
        <v>1256182</v>
      </c>
    </row>
    <row r="29" spans="3:10" hidden="1" outlineLevel="1">
      <c r="C29" s="41" t="s">
        <v>74</v>
      </c>
      <c r="D29" s="42">
        <v>14357</v>
      </c>
      <c r="E29" s="42">
        <v>171698</v>
      </c>
      <c r="F29" s="42">
        <v>509552</v>
      </c>
      <c r="G29" s="42">
        <v>115625</v>
      </c>
      <c r="H29" s="42">
        <v>811232</v>
      </c>
      <c r="I29" s="42">
        <v>475371</v>
      </c>
      <c r="J29" s="42">
        <v>1286603</v>
      </c>
    </row>
    <row r="30" spans="3:10" hidden="1" outlineLevel="1">
      <c r="C30" s="41" t="s">
        <v>75</v>
      </c>
      <c r="D30" s="42">
        <v>13090</v>
      </c>
      <c r="E30" s="42">
        <v>134095</v>
      </c>
      <c r="F30" s="42">
        <v>503329</v>
      </c>
      <c r="G30" s="42">
        <v>110927</v>
      </c>
      <c r="H30" s="42">
        <v>761441</v>
      </c>
      <c r="I30" s="42">
        <v>431011</v>
      </c>
      <c r="J30" s="42">
        <v>1192452</v>
      </c>
    </row>
    <row r="31" spans="3:10" ht="15" hidden="1" customHeight="1" outlineLevel="1">
      <c r="C31" s="41" t="s">
        <v>76</v>
      </c>
      <c r="D31" s="42">
        <v>15096</v>
      </c>
      <c r="E31" s="42">
        <v>193071</v>
      </c>
      <c r="F31" s="42">
        <v>625901</v>
      </c>
      <c r="G31" s="42">
        <v>120660</v>
      </c>
      <c r="H31" s="42">
        <v>954728</v>
      </c>
      <c r="I31" s="42">
        <v>644211</v>
      </c>
      <c r="J31" s="42">
        <v>1598939</v>
      </c>
    </row>
    <row r="32" spans="3:10" ht="15" hidden="1" customHeight="1" outlineLevel="1">
      <c r="C32" s="41" t="s">
        <v>77</v>
      </c>
      <c r="D32" s="42">
        <v>13790</v>
      </c>
      <c r="E32" s="42">
        <v>170032</v>
      </c>
      <c r="F32" s="42">
        <v>628648</v>
      </c>
      <c r="G32" s="42">
        <v>124413</v>
      </c>
      <c r="H32" s="42">
        <v>936883</v>
      </c>
      <c r="I32" s="42">
        <v>557988</v>
      </c>
      <c r="J32" s="42">
        <v>1494871</v>
      </c>
    </row>
    <row r="33" spans="3:10" ht="15" hidden="1" customHeight="1" outlineLevel="1">
      <c r="C33" s="41" t="s">
        <v>78</v>
      </c>
      <c r="D33" s="42">
        <v>12811</v>
      </c>
      <c r="E33" s="42">
        <v>159098</v>
      </c>
      <c r="F33" s="42">
        <v>485047</v>
      </c>
      <c r="G33" s="42">
        <v>112680</v>
      </c>
      <c r="H33" s="42">
        <v>769636</v>
      </c>
      <c r="I33" s="42">
        <v>447008</v>
      </c>
      <c r="J33" s="42">
        <v>1216644</v>
      </c>
    </row>
    <row r="34" spans="3:10" hidden="1" outlineLevel="1">
      <c r="C34" s="41" t="s">
        <v>79</v>
      </c>
      <c r="D34" s="42">
        <v>13424</v>
      </c>
      <c r="E34" s="42">
        <v>173386</v>
      </c>
      <c r="F34" s="42">
        <v>456431</v>
      </c>
      <c r="G34" s="42">
        <v>122828</v>
      </c>
      <c r="H34" s="42">
        <v>766069</v>
      </c>
      <c r="I34" s="42">
        <v>433610</v>
      </c>
      <c r="J34" s="42">
        <v>1199679</v>
      </c>
    </row>
    <row r="35" spans="3:10" ht="30" hidden="1" customHeight="1" outlineLevel="1">
      <c r="C35" s="41" t="s">
        <v>80</v>
      </c>
      <c r="D35" s="42">
        <v>13229</v>
      </c>
      <c r="E35" s="42">
        <v>190277</v>
      </c>
      <c r="F35" s="42">
        <v>519254</v>
      </c>
      <c r="G35" s="42">
        <v>122546</v>
      </c>
      <c r="H35" s="42">
        <v>845306</v>
      </c>
      <c r="I35" s="42">
        <v>472037</v>
      </c>
      <c r="J35" s="42">
        <v>1317343</v>
      </c>
    </row>
    <row r="36" spans="3:10" hidden="1" outlineLevel="1">
      <c r="C36" s="41" t="s">
        <v>81</v>
      </c>
      <c r="D36" s="42">
        <v>15490</v>
      </c>
      <c r="E36" s="42">
        <v>208004</v>
      </c>
      <c r="F36" s="42">
        <v>560180</v>
      </c>
      <c r="G36" s="42">
        <v>129271</v>
      </c>
      <c r="H36" s="42">
        <v>912945</v>
      </c>
      <c r="I36" s="42">
        <v>597584</v>
      </c>
      <c r="J36" s="42">
        <v>1510529</v>
      </c>
    </row>
    <row r="37" spans="3:10" ht="30" hidden="1" customHeight="1" outlineLevel="1">
      <c r="C37" s="41" t="s">
        <v>82</v>
      </c>
      <c r="D37" s="42">
        <v>15178</v>
      </c>
      <c r="E37" s="42">
        <v>203476</v>
      </c>
      <c r="F37" s="42">
        <v>498652</v>
      </c>
      <c r="G37" s="42">
        <v>115453</v>
      </c>
      <c r="H37" s="42">
        <v>832759</v>
      </c>
      <c r="I37" s="42">
        <v>563942</v>
      </c>
      <c r="J37" s="42">
        <v>1396701</v>
      </c>
    </row>
    <row r="38" spans="3:10" hidden="1" outlineLevel="1">
      <c r="C38" s="41" t="s">
        <v>83</v>
      </c>
      <c r="D38" s="42">
        <v>16103</v>
      </c>
      <c r="E38" s="42">
        <v>208545</v>
      </c>
      <c r="F38" s="42">
        <v>543102</v>
      </c>
      <c r="G38" s="42">
        <v>112477</v>
      </c>
      <c r="H38" s="42">
        <v>880227</v>
      </c>
      <c r="I38" s="42">
        <v>570385</v>
      </c>
      <c r="J38" s="42">
        <v>1450612</v>
      </c>
    </row>
    <row r="39" spans="3:10" collapsed="1">
      <c r="C39" s="121">
        <v>2008</v>
      </c>
      <c r="D39" s="49">
        <v>172111</v>
      </c>
      <c r="E39" s="49">
        <v>2149882</v>
      </c>
      <c r="F39" s="49">
        <v>6302078</v>
      </c>
      <c r="G39" s="49">
        <v>1367455</v>
      </c>
      <c r="H39" s="49">
        <v>9991526</v>
      </c>
      <c r="I39" s="49">
        <v>6156202</v>
      </c>
      <c r="J39" s="49">
        <v>16147728</v>
      </c>
    </row>
    <row r="40" spans="3:10" hidden="1" outlineLevel="1">
      <c r="C40" s="41" t="s">
        <v>72</v>
      </c>
      <c r="D40" s="42">
        <v>16212</v>
      </c>
      <c r="E40" s="42">
        <v>184327</v>
      </c>
      <c r="F40" s="42">
        <v>505243</v>
      </c>
      <c r="G40" s="42">
        <v>110856</v>
      </c>
      <c r="H40" s="42">
        <v>816638</v>
      </c>
      <c r="I40" s="42">
        <v>543383</v>
      </c>
      <c r="J40" s="42">
        <v>1360021</v>
      </c>
    </row>
    <row r="41" spans="3:10" hidden="1" outlineLevel="1">
      <c r="C41" s="41" t="s">
        <v>73</v>
      </c>
      <c r="D41" s="42">
        <v>16460</v>
      </c>
      <c r="E41" s="42">
        <v>188900</v>
      </c>
      <c r="F41" s="42">
        <v>523577</v>
      </c>
      <c r="G41" s="42">
        <v>112970</v>
      </c>
      <c r="H41" s="42">
        <v>841907</v>
      </c>
      <c r="I41" s="42">
        <v>541750</v>
      </c>
      <c r="J41" s="42">
        <v>1383657</v>
      </c>
    </row>
    <row r="42" spans="3:10" hidden="1" outlineLevel="1">
      <c r="C42" s="41" t="s">
        <v>74</v>
      </c>
      <c r="D42" s="42">
        <v>15686</v>
      </c>
      <c r="E42" s="42">
        <v>170420</v>
      </c>
      <c r="F42" s="42">
        <v>546562</v>
      </c>
      <c r="G42" s="42">
        <v>121741</v>
      </c>
      <c r="H42" s="42">
        <v>854409</v>
      </c>
      <c r="I42" s="42">
        <v>520279</v>
      </c>
      <c r="J42" s="42">
        <v>1374688</v>
      </c>
    </row>
    <row r="43" spans="3:10" hidden="1" outlineLevel="1">
      <c r="C43" s="41" t="s">
        <v>75</v>
      </c>
      <c r="D43" s="42">
        <v>15196</v>
      </c>
      <c r="E43" s="42">
        <v>165541</v>
      </c>
      <c r="F43" s="42">
        <v>505936</v>
      </c>
      <c r="G43" s="42">
        <v>112379</v>
      </c>
      <c r="H43" s="42">
        <v>799052</v>
      </c>
      <c r="I43" s="42">
        <v>444383</v>
      </c>
      <c r="J43" s="42">
        <v>1243435</v>
      </c>
    </row>
    <row r="44" spans="3:10" hidden="1" outlineLevel="1">
      <c r="C44" s="41" t="s">
        <v>76</v>
      </c>
      <c r="D44" s="42">
        <v>11149</v>
      </c>
      <c r="E44" s="42">
        <v>227646</v>
      </c>
      <c r="F44" s="42">
        <v>620252</v>
      </c>
      <c r="G44" s="42">
        <v>125433</v>
      </c>
      <c r="H44" s="42">
        <v>984480</v>
      </c>
      <c r="I44" s="42">
        <v>652569</v>
      </c>
      <c r="J44" s="42">
        <v>1637049</v>
      </c>
    </row>
    <row r="45" spans="3:10" hidden="1" outlineLevel="1">
      <c r="C45" s="41" t="s">
        <v>77</v>
      </c>
      <c r="D45" s="42">
        <v>11110</v>
      </c>
      <c r="E45" s="42">
        <v>181141</v>
      </c>
      <c r="F45" s="42">
        <v>596834</v>
      </c>
      <c r="G45" s="42">
        <v>101399</v>
      </c>
      <c r="H45" s="42">
        <v>890484</v>
      </c>
      <c r="I45" s="42">
        <v>521799</v>
      </c>
      <c r="J45" s="42">
        <v>1412283</v>
      </c>
    </row>
    <row r="46" spans="3:10" hidden="1" outlineLevel="1">
      <c r="C46" s="41" t="s">
        <v>78</v>
      </c>
      <c r="D46" s="42">
        <v>8307</v>
      </c>
      <c r="E46" s="42">
        <v>144332</v>
      </c>
      <c r="F46" s="42">
        <v>461738</v>
      </c>
      <c r="G46" s="42">
        <v>85201</v>
      </c>
      <c r="H46" s="42">
        <v>699578</v>
      </c>
      <c r="I46" s="42">
        <v>398434</v>
      </c>
      <c r="J46" s="42">
        <v>1098012</v>
      </c>
    </row>
    <row r="47" spans="3:10" hidden="1" outlineLevel="1">
      <c r="C47" s="41" t="s">
        <v>79</v>
      </c>
      <c r="D47" s="42">
        <v>8504</v>
      </c>
      <c r="E47" s="42">
        <v>115404</v>
      </c>
      <c r="F47" s="42">
        <v>420689</v>
      </c>
      <c r="G47" s="42">
        <v>87856</v>
      </c>
      <c r="H47" s="42">
        <v>632453</v>
      </c>
      <c r="I47" s="42">
        <v>372717</v>
      </c>
      <c r="J47" s="42">
        <v>1005170</v>
      </c>
    </row>
    <row r="48" spans="3:10" hidden="1" outlineLevel="1">
      <c r="C48" s="41" t="s">
        <v>80</v>
      </c>
      <c r="D48" s="42">
        <v>8358</v>
      </c>
      <c r="E48" s="42">
        <v>158943</v>
      </c>
      <c r="F48" s="42">
        <v>513368</v>
      </c>
      <c r="G48" s="42">
        <v>112669</v>
      </c>
      <c r="H48" s="42">
        <v>793338</v>
      </c>
      <c r="I48" s="42">
        <v>503686</v>
      </c>
      <c r="J48" s="42">
        <v>1297024</v>
      </c>
    </row>
    <row r="49" spans="3:10" hidden="1" outlineLevel="1">
      <c r="C49" s="41" t="s">
        <v>81</v>
      </c>
      <c r="D49" s="42">
        <v>16693</v>
      </c>
      <c r="E49" s="42">
        <v>187257</v>
      </c>
      <c r="F49" s="42">
        <v>504569</v>
      </c>
      <c r="G49" s="42">
        <v>109866</v>
      </c>
      <c r="H49" s="42">
        <v>818385</v>
      </c>
      <c r="I49" s="42">
        <v>599596</v>
      </c>
      <c r="J49" s="42">
        <v>1417981</v>
      </c>
    </row>
    <row r="50" spans="3:10" hidden="1" outlineLevel="1">
      <c r="C50" s="41" t="s">
        <v>82</v>
      </c>
      <c r="D50" s="42">
        <v>16320</v>
      </c>
      <c r="E50" s="42">
        <v>171560</v>
      </c>
      <c r="F50" s="42">
        <v>450587</v>
      </c>
      <c r="G50" s="42">
        <v>107015</v>
      </c>
      <c r="H50" s="42">
        <v>745482</v>
      </c>
      <c r="I50" s="42">
        <v>543647</v>
      </c>
      <c r="J50" s="42">
        <v>1289129</v>
      </c>
    </row>
    <row r="51" spans="3:10" hidden="1" outlineLevel="1">
      <c r="C51" s="41" t="s">
        <v>83</v>
      </c>
      <c r="D51" s="42">
        <v>16721</v>
      </c>
      <c r="E51" s="42">
        <v>181899</v>
      </c>
      <c r="F51" s="42">
        <v>518379</v>
      </c>
      <c r="G51" s="42">
        <v>112827</v>
      </c>
      <c r="H51" s="42">
        <v>829826</v>
      </c>
      <c r="I51" s="42">
        <v>574701</v>
      </c>
      <c r="J51" s="42">
        <v>1404527</v>
      </c>
    </row>
    <row r="52" spans="3:10" collapsed="1">
      <c r="C52" s="121">
        <v>2007</v>
      </c>
      <c r="D52" s="49">
        <v>160716</v>
      </c>
      <c r="E52" s="49">
        <v>2077370</v>
      </c>
      <c r="F52" s="49">
        <v>6167734</v>
      </c>
      <c r="G52" s="49">
        <v>1300212</v>
      </c>
      <c r="H52" s="49">
        <v>9706032</v>
      </c>
      <c r="I52" s="49">
        <v>6216944</v>
      </c>
      <c r="J52" s="49">
        <v>15922976</v>
      </c>
    </row>
    <row r="53" spans="3:10" hidden="1" outlineLevel="1">
      <c r="C53" s="41" t="s">
        <v>72</v>
      </c>
      <c r="D53" s="42">
        <v>15302</v>
      </c>
      <c r="E53" s="42">
        <v>168528</v>
      </c>
      <c r="F53" s="42">
        <v>486394</v>
      </c>
      <c r="G53" s="42">
        <v>111682</v>
      </c>
      <c r="H53" s="42">
        <v>781906</v>
      </c>
      <c r="I53" s="42">
        <v>529367</v>
      </c>
      <c r="J53" s="42">
        <v>1311273</v>
      </c>
    </row>
    <row r="54" spans="3:10" hidden="1" outlineLevel="1">
      <c r="C54" s="41" t="s">
        <v>73</v>
      </c>
      <c r="D54" s="42">
        <v>14722</v>
      </c>
      <c r="E54" s="42">
        <v>165771</v>
      </c>
      <c r="F54" s="42">
        <v>497181</v>
      </c>
      <c r="G54" s="42">
        <v>124713</v>
      </c>
      <c r="H54" s="42">
        <v>802387</v>
      </c>
      <c r="I54" s="42">
        <v>522245</v>
      </c>
      <c r="J54" s="42">
        <v>1324632</v>
      </c>
    </row>
    <row r="55" spans="3:10" hidden="1" outlineLevel="1">
      <c r="C55" s="41" t="s">
        <v>74</v>
      </c>
      <c r="D55" s="42">
        <v>14649</v>
      </c>
      <c r="E55" s="42">
        <v>172544</v>
      </c>
      <c r="F55" s="42">
        <v>574862</v>
      </c>
      <c r="G55" s="42">
        <v>109807</v>
      </c>
      <c r="H55" s="42">
        <v>871862</v>
      </c>
      <c r="I55" s="42">
        <v>535118</v>
      </c>
      <c r="J55" s="42">
        <v>1406980</v>
      </c>
    </row>
    <row r="56" spans="3:10" hidden="1" outlineLevel="1">
      <c r="C56" s="41" t="s">
        <v>75</v>
      </c>
      <c r="D56" s="42">
        <v>10883</v>
      </c>
      <c r="E56" s="42">
        <v>154890</v>
      </c>
      <c r="F56" s="42">
        <v>533506</v>
      </c>
      <c r="G56" s="42">
        <v>120129</v>
      </c>
      <c r="H56" s="42">
        <v>819408</v>
      </c>
      <c r="I56" s="42">
        <v>497572</v>
      </c>
      <c r="J56" s="42">
        <v>1316980</v>
      </c>
    </row>
    <row r="57" spans="3:10" hidden="1" outlineLevel="1">
      <c r="C57" s="41" t="s">
        <v>76</v>
      </c>
      <c r="D57" s="42">
        <v>14472</v>
      </c>
      <c r="E57" s="42">
        <v>237084</v>
      </c>
      <c r="F57" s="42">
        <v>633568</v>
      </c>
      <c r="G57" s="42">
        <v>134707</v>
      </c>
      <c r="H57" s="42">
        <v>1019831</v>
      </c>
      <c r="I57" s="42">
        <v>715256</v>
      </c>
      <c r="J57" s="42">
        <v>1735087</v>
      </c>
    </row>
    <row r="58" spans="3:10" hidden="1" outlineLevel="1">
      <c r="C58" s="41" t="s">
        <v>77</v>
      </c>
      <c r="D58" s="42">
        <v>13429</v>
      </c>
      <c r="E58" s="42">
        <v>200269</v>
      </c>
      <c r="F58" s="42">
        <v>592939</v>
      </c>
      <c r="G58" s="42">
        <v>114167</v>
      </c>
      <c r="H58" s="42">
        <v>920804</v>
      </c>
      <c r="I58" s="42">
        <v>606394</v>
      </c>
      <c r="J58" s="42">
        <v>1527198</v>
      </c>
    </row>
    <row r="59" spans="3:10" hidden="1" outlineLevel="1">
      <c r="C59" s="41" t="s">
        <v>78</v>
      </c>
      <c r="D59" s="42">
        <v>11295</v>
      </c>
      <c r="E59" s="42">
        <v>160930</v>
      </c>
      <c r="F59" s="42">
        <v>487708</v>
      </c>
      <c r="G59" s="42">
        <v>92636</v>
      </c>
      <c r="H59" s="42">
        <v>752569</v>
      </c>
      <c r="I59" s="42">
        <v>448442</v>
      </c>
      <c r="J59" s="42">
        <v>1201011</v>
      </c>
    </row>
    <row r="60" spans="3:10" hidden="1" outlineLevel="1">
      <c r="C60" s="41" t="s">
        <v>79</v>
      </c>
      <c r="D60" s="42">
        <v>11066</v>
      </c>
      <c r="E60" s="42">
        <v>151442</v>
      </c>
      <c r="F60" s="42">
        <v>456688</v>
      </c>
      <c r="G60" s="42">
        <v>93336</v>
      </c>
      <c r="H60" s="42">
        <v>712532</v>
      </c>
      <c r="I60" s="42">
        <v>417400</v>
      </c>
      <c r="J60" s="42">
        <v>1129932</v>
      </c>
    </row>
    <row r="61" spans="3:10" hidden="1" outlineLevel="1">
      <c r="C61" s="41" t="s">
        <v>80</v>
      </c>
      <c r="D61" s="42">
        <v>13172</v>
      </c>
      <c r="E61" s="42">
        <v>187026</v>
      </c>
      <c r="F61" s="42">
        <v>540730</v>
      </c>
      <c r="G61" s="42">
        <v>111081</v>
      </c>
      <c r="H61" s="42">
        <v>852009</v>
      </c>
      <c r="I61" s="42">
        <v>553496</v>
      </c>
      <c r="J61" s="42">
        <v>1405505</v>
      </c>
    </row>
    <row r="62" spans="3:10" hidden="1" outlineLevel="1">
      <c r="C62" s="41" t="s">
        <v>81</v>
      </c>
      <c r="D62" s="42">
        <v>14407</v>
      </c>
      <c r="E62" s="42">
        <v>198948</v>
      </c>
      <c r="F62" s="42">
        <v>511496</v>
      </c>
      <c r="G62" s="42">
        <v>115905</v>
      </c>
      <c r="H62" s="42">
        <v>840756</v>
      </c>
      <c r="I62" s="42">
        <v>597888</v>
      </c>
      <c r="J62" s="42">
        <v>1438644</v>
      </c>
    </row>
    <row r="63" spans="3:10" hidden="1" outlineLevel="1">
      <c r="C63" s="41" t="s">
        <v>82</v>
      </c>
      <c r="D63" s="42">
        <v>14461</v>
      </c>
      <c r="E63" s="42">
        <v>187480</v>
      </c>
      <c r="F63" s="42">
        <v>456717</v>
      </c>
      <c r="G63" s="42">
        <v>104922</v>
      </c>
      <c r="H63" s="42">
        <v>763580</v>
      </c>
      <c r="I63" s="42">
        <v>560282</v>
      </c>
      <c r="J63" s="42">
        <v>1323862</v>
      </c>
    </row>
    <row r="64" spans="3:10" hidden="1" outlineLevel="1">
      <c r="C64" s="41" t="s">
        <v>83</v>
      </c>
      <c r="D64" s="42">
        <v>15357</v>
      </c>
      <c r="E64" s="42">
        <v>208527</v>
      </c>
      <c r="F64" s="42">
        <v>537693</v>
      </c>
      <c r="G64" s="42">
        <v>104892</v>
      </c>
      <c r="H64" s="42">
        <v>866469</v>
      </c>
      <c r="I64" s="42">
        <v>597814</v>
      </c>
      <c r="J64" s="42">
        <v>1464283</v>
      </c>
    </row>
    <row r="65" spans="3:10" collapsed="1">
      <c r="C65" s="121">
        <v>2006</v>
      </c>
      <c r="D65" s="49">
        <v>163215</v>
      </c>
      <c r="E65" s="49">
        <v>2193439</v>
      </c>
      <c r="F65" s="49">
        <v>6309482</v>
      </c>
      <c r="G65" s="49">
        <v>1337977</v>
      </c>
      <c r="H65" s="49">
        <v>10004113</v>
      </c>
      <c r="I65" s="49">
        <v>6581274</v>
      </c>
      <c r="J65" s="49">
        <v>16585387</v>
      </c>
    </row>
    <row r="66" spans="3:10">
      <c r="C66" s="542" t="s">
        <v>67</v>
      </c>
      <c r="D66" s="542"/>
      <c r="E66" s="542"/>
      <c r="F66" s="542"/>
      <c r="G66" s="542"/>
      <c r="H66" s="542"/>
      <c r="I66" s="542"/>
      <c r="J66" s="542"/>
    </row>
    <row r="68" spans="3:10">
      <c r="D68" s="43"/>
      <c r="E68" s="43"/>
      <c r="F68" s="43"/>
      <c r="G68" s="43"/>
      <c r="H68" s="43"/>
      <c r="I68" s="43"/>
      <c r="J68" s="43"/>
    </row>
    <row r="69" spans="3:10">
      <c r="D69" s="40"/>
      <c r="E69" s="40"/>
      <c r="F69" s="40"/>
      <c r="G69" s="40"/>
      <c r="H69" s="40"/>
      <c r="I69" s="40"/>
      <c r="J69" s="40"/>
    </row>
  </sheetData>
  <mergeCells count="2">
    <mergeCell ref="C3:J3"/>
    <mergeCell ref="C66:J6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C2:J56"/>
  <sheetViews>
    <sheetView showGridLines="0" showRowColHeaders="0" topLeftCell="B1" zoomScaleNormal="100" workbookViewId="0">
      <selection activeCell="A3" sqref="A3"/>
    </sheetView>
  </sheetViews>
  <sheetFormatPr baseColWidth="10" defaultRowHeight="15" outlineLevelRow="1"/>
  <cols>
    <col min="1" max="1" width="14.28515625" customWidth="1"/>
    <col min="9" max="9" width="14" customWidth="1"/>
    <col min="12" max="12" width="12.85546875" customWidth="1"/>
  </cols>
  <sheetData>
    <row r="2" spans="3:10" ht="42.75" customHeight="1"/>
    <row r="3" spans="3:10" ht="30" customHeight="1">
      <c r="C3" s="541" t="s">
        <v>237</v>
      </c>
      <c r="D3" s="541"/>
      <c r="E3" s="541"/>
      <c r="F3" s="541"/>
      <c r="G3" s="541"/>
      <c r="H3" s="541"/>
      <c r="I3" s="541"/>
      <c r="J3" s="541"/>
    </row>
    <row r="4" spans="3:10" ht="45" customHeight="1">
      <c r="C4" s="117"/>
      <c r="D4" s="93" t="s">
        <v>141</v>
      </c>
      <c r="E4" s="93" t="s">
        <v>142</v>
      </c>
      <c r="F4" s="93" t="s">
        <v>143</v>
      </c>
      <c r="G4" s="93" t="s">
        <v>144</v>
      </c>
      <c r="H4" s="118" t="s">
        <v>69</v>
      </c>
      <c r="I4" s="118" t="s">
        <v>145</v>
      </c>
      <c r="J4" s="119" t="s">
        <v>71</v>
      </c>
    </row>
    <row r="5" spans="3:10">
      <c r="C5" s="41" t="s">
        <v>76</v>
      </c>
      <c r="D5" s="232">
        <f>IFERROR('tablas pernocta cat ev anual'!D5/'tablas pernocta cat ev anual'!D18-1,"-")</f>
        <v>3.1798034303334166E-3</v>
      </c>
      <c r="E5" s="232">
        <f>IFERROR('tablas pernocta cat ev anual'!E5/'tablas pernocta cat ev anual'!E18-1,"-")</f>
        <v>-3.7006323956763509E-2</v>
      </c>
      <c r="F5" s="232">
        <f>IFERROR('tablas pernocta cat ev anual'!F5/'tablas pernocta cat ev anual'!F18-1,"-")</f>
        <v>4.9897638823052537E-2</v>
      </c>
      <c r="G5" s="232">
        <f>IFERROR('tablas pernocta cat ev anual'!G5/'tablas pernocta cat ev anual'!G18-1,"-")</f>
        <v>9.1400234637642574E-2</v>
      </c>
      <c r="H5" s="232">
        <f>IFERROR('tablas pernocta cat ev anual'!H5/'tablas pernocta cat ev anual'!H18-1,"-")</f>
        <v>3.9898311842083034E-2</v>
      </c>
      <c r="I5" s="232">
        <f>IFERROR('tablas pernocta cat ev anual'!I5/'tablas pernocta cat ev anual'!I18-1,"-")</f>
        <v>-7.2825611016466896E-2</v>
      </c>
      <c r="J5" s="232">
        <f>IFERROR('tablas pernocta cat ev anual'!J5/'tablas pernocta cat ev anual'!J18-1,"-")</f>
        <v>-5.6241109416018675E-3</v>
      </c>
    </row>
    <row r="6" spans="3:10">
      <c r="C6" s="41" t="s">
        <v>77</v>
      </c>
      <c r="D6" s="232">
        <f>IFERROR('tablas pernocta cat ev anual'!D6/'tablas pernocta cat ev anual'!D19-1,"-")</f>
        <v>4.7010190348010017E-2</v>
      </c>
      <c r="E6" s="232">
        <f>IFERROR('tablas pernocta cat ev anual'!E6/'tablas pernocta cat ev anual'!E19-1,"-")</f>
        <v>-0.15612805371894745</v>
      </c>
      <c r="F6" s="232">
        <f>IFERROR('tablas pernocta cat ev anual'!F6/'tablas pernocta cat ev anual'!F19-1,"-")</f>
        <v>9.2466266182190004E-2</v>
      </c>
      <c r="G6" s="232">
        <f>IFERROR('tablas pernocta cat ev anual'!G6/'tablas pernocta cat ev anual'!G19-1,"-")</f>
        <v>0.22800754871421747</v>
      </c>
      <c r="H6" s="232">
        <f>IFERROR('tablas pernocta cat ev anual'!H6/'tablas pernocta cat ev anual'!H19-1,"-")</f>
        <v>6.3926420857144395E-2</v>
      </c>
      <c r="I6" s="232">
        <f>IFERROR('tablas pernocta cat ev anual'!I6/'tablas pernocta cat ev anual'!I19-1,"-")</f>
        <v>6.053237377913856E-2</v>
      </c>
      <c r="J6" s="232">
        <f>IFERROR('tablas pernocta cat ev anual'!J6/'tablas pernocta cat ev anual'!J19-1,"-")</f>
        <v>6.2691066817865959E-2</v>
      </c>
    </row>
    <row r="7" spans="3:10">
      <c r="C7" s="41" t="s">
        <v>78</v>
      </c>
      <c r="D7" s="232">
        <f>IFERROR('tablas pernocta cat ev anual'!D7/'tablas pernocta cat ev anual'!D20-1,"-")</f>
        <v>0.19016519400691512</v>
      </c>
      <c r="E7" s="232">
        <f>IFERROR('tablas pernocta cat ev anual'!E7/'tablas pernocta cat ev anual'!E20-1,"-")</f>
        <v>-0.24538314756729751</v>
      </c>
      <c r="F7" s="232">
        <f>IFERROR('tablas pernocta cat ev anual'!F7/'tablas pernocta cat ev anual'!F20-1,"-")</f>
        <v>0.11581517828807586</v>
      </c>
      <c r="G7" s="232">
        <f>IFERROR('tablas pernocta cat ev anual'!G7/'tablas pernocta cat ev anual'!G20-1,"-")</f>
        <v>0.15143274893756575</v>
      </c>
      <c r="H7" s="232">
        <f>IFERROR('tablas pernocta cat ev anual'!H7/'tablas pernocta cat ev anual'!H20-1,"-")</f>
        <v>4.9377804911314493E-2</v>
      </c>
      <c r="I7" s="232">
        <f>IFERROR('tablas pernocta cat ev anual'!I7/'tablas pernocta cat ev anual'!I20-1,"-")</f>
        <v>-8.3864266123987452E-3</v>
      </c>
      <c r="J7" s="232">
        <f>IFERROR('tablas pernocta cat ev anual'!J7/'tablas pernocta cat ev anual'!J20-1,"-")</f>
        <v>2.8320468678580957E-2</v>
      </c>
    </row>
    <row r="8" spans="3:10">
      <c r="C8" s="41" t="s">
        <v>79</v>
      </c>
      <c r="D8" s="232">
        <f>IFERROR('tablas pernocta cat ev anual'!D8/'tablas pernocta cat ev anual'!D21-1,"-")</f>
        <v>-4.0060733473487486E-2</v>
      </c>
      <c r="E8" s="232">
        <f>IFERROR('tablas pernocta cat ev anual'!E8/'tablas pernocta cat ev anual'!E21-1,"-")</f>
        <v>9.7574650485612313E-3</v>
      </c>
      <c r="F8" s="232">
        <f>IFERROR('tablas pernocta cat ev anual'!F8/'tablas pernocta cat ev anual'!F21-1,"-")</f>
        <v>0.10763981751474194</v>
      </c>
      <c r="G8" s="232">
        <f>IFERROR('tablas pernocta cat ev anual'!G8/'tablas pernocta cat ev anual'!G21-1,"-")</f>
        <v>6.6056254037668349E-2</v>
      </c>
      <c r="H8" s="232">
        <f>IFERROR('tablas pernocta cat ev anual'!H8/'tablas pernocta cat ev anual'!H21-1,"-")</f>
        <v>8.1243170310022927E-2</v>
      </c>
      <c r="I8" s="232">
        <f>IFERROR('tablas pernocta cat ev anual'!I8/'tablas pernocta cat ev anual'!I21-1,"-")</f>
        <v>9.5381288750617799E-3</v>
      </c>
      <c r="J8" s="232">
        <f>IFERROR('tablas pernocta cat ev anual'!J8/'tablas pernocta cat ev anual'!J21-1,"-")</f>
        <v>5.6023396480771925E-2</v>
      </c>
    </row>
    <row r="9" spans="3:10">
      <c r="C9" s="41" t="s">
        <v>80</v>
      </c>
      <c r="D9" s="232">
        <f>IFERROR('tablas pernocta cat ev anual'!D9/'tablas pernocta cat ev anual'!D22-1,"-")</f>
        <v>-0.12808038075092543</v>
      </c>
      <c r="E9" s="232">
        <f>IFERROR('tablas pernocta cat ev anual'!E9/'tablas pernocta cat ev anual'!E22-1,"-")</f>
        <v>-0.15335735290639463</v>
      </c>
      <c r="F9" s="232">
        <f>IFERROR('tablas pernocta cat ev anual'!F9/'tablas pernocta cat ev anual'!F22-1,"-")</f>
        <v>3.2794528043775584E-2</v>
      </c>
      <c r="G9" s="232">
        <f>IFERROR('tablas pernocta cat ev anual'!G9/'tablas pernocta cat ev anual'!G22-1,"-")</f>
        <v>6.5799935051119141E-2</v>
      </c>
      <c r="H9" s="232">
        <f>IFERROR('tablas pernocta cat ev anual'!H9/'tablas pernocta cat ev anual'!H22-1,"-")</f>
        <v>2.8719126938536732E-4</v>
      </c>
      <c r="I9" s="232">
        <f>IFERROR('tablas pernocta cat ev anual'!I9/'tablas pernocta cat ev anual'!I22-1,"-")</f>
        <v>-9.5823870352990115E-2</v>
      </c>
      <c r="J9" s="232">
        <f>IFERROR('tablas pernocta cat ev anual'!J9/'tablas pernocta cat ev anual'!J22-1,"-")</f>
        <v>-3.62592387094548E-2</v>
      </c>
    </row>
    <row r="10" spans="3:10">
      <c r="C10" s="41" t="s">
        <v>81</v>
      </c>
      <c r="D10" s="232">
        <f>IFERROR('tablas pernocta cat ev anual'!D10/'tablas pernocta cat ev anual'!D23-1,"-")</f>
        <v>-0.13283699059561127</v>
      </c>
      <c r="E10" s="232">
        <f>IFERROR('tablas pernocta cat ev anual'!E10/'tablas pernocta cat ev anual'!E23-1,"-")</f>
        <v>-0.18647847897604275</v>
      </c>
      <c r="F10" s="232">
        <f>IFERROR('tablas pernocta cat ev anual'!F10/'tablas pernocta cat ev anual'!F23-1,"-")</f>
        <v>4.6088984287177892E-2</v>
      </c>
      <c r="G10" s="232">
        <f>IFERROR('tablas pernocta cat ev anual'!G10/'tablas pernocta cat ev anual'!G23-1,"-")</f>
        <v>0.17193224532521301</v>
      </c>
      <c r="H10" s="232">
        <f>IFERROR('tablas pernocta cat ev anual'!H10/'tablas pernocta cat ev anual'!H23-1,"-")</f>
        <v>6.6835489876388987E-3</v>
      </c>
      <c r="I10" s="232">
        <f>IFERROR('tablas pernocta cat ev anual'!I10/'tablas pernocta cat ev anual'!I23-1,"-")</f>
        <v>-5.2527388622461646E-2</v>
      </c>
      <c r="J10" s="232">
        <f>IFERROR('tablas pernocta cat ev anual'!J10/'tablas pernocta cat ev anual'!J23-1,"-")</f>
        <v>-1.7154822554183546E-2</v>
      </c>
    </row>
    <row r="11" spans="3:10">
      <c r="C11" s="41" t="s">
        <v>82</v>
      </c>
      <c r="D11" s="232">
        <f>IFERROR('tablas pernocta cat ev anual'!D11/'tablas pernocta cat ev anual'!D24-1,"-")</f>
        <v>0.1241308793456033</v>
      </c>
      <c r="E11" s="232">
        <f>IFERROR('tablas pernocta cat ev anual'!E11/'tablas pernocta cat ev anual'!E24-1,"-")</f>
        <v>-0.17203948491990295</v>
      </c>
      <c r="F11" s="232">
        <f>IFERROR('tablas pernocta cat ev anual'!F11/'tablas pernocta cat ev anual'!F24-1,"-")</f>
        <v>5.6647900770225412E-2</v>
      </c>
      <c r="G11" s="232">
        <f>IFERROR('tablas pernocta cat ev anual'!G11/'tablas pernocta cat ev anual'!G24-1,"-")</f>
        <v>4.7660279335918432E-2</v>
      </c>
      <c r="H11" s="232">
        <f>IFERROR('tablas pernocta cat ev anual'!H11/'tablas pernocta cat ev anual'!H24-1,"-")</f>
        <v>5.2761798251996783E-3</v>
      </c>
      <c r="I11" s="232">
        <f>IFERROR('tablas pernocta cat ev anual'!I11/'tablas pernocta cat ev anual'!I24-1,"-")</f>
        <v>-6.8373520385795694E-2</v>
      </c>
      <c r="J11" s="232">
        <f>IFERROR('tablas pernocta cat ev anual'!J11/'tablas pernocta cat ev anual'!J24-1,"-")</f>
        <v>-2.5021980350693696E-2</v>
      </c>
    </row>
    <row r="12" spans="3:10">
      <c r="C12" s="41" t="s">
        <v>83</v>
      </c>
      <c r="D12" s="232">
        <f>IFERROR('tablas pernocta cat ev anual'!D12/'tablas pernocta cat ev anual'!D25-1,"-")</f>
        <v>8.2252358490566113E-2</v>
      </c>
      <c r="E12" s="232">
        <f>IFERROR('tablas pernocta cat ev anual'!E12/'tablas pernocta cat ev anual'!E25-1,"-")</f>
        <v>-0.17117866253188618</v>
      </c>
      <c r="F12" s="232">
        <f>IFERROR('tablas pernocta cat ev anual'!F12/'tablas pernocta cat ev anual'!F25-1,"-")</f>
        <v>7.374781092930327E-3</v>
      </c>
      <c r="G12" s="232">
        <f>IFERROR('tablas pernocta cat ev anual'!G12/'tablas pernocta cat ev anual'!G25-1,"-")</f>
        <v>-0.11699999999999999</v>
      </c>
      <c r="H12" s="232">
        <f>IFERROR('tablas pernocta cat ev anual'!H12/'tablas pernocta cat ev anual'!H25-1,"-")</f>
        <v>-4.4257388003806297E-2</v>
      </c>
      <c r="I12" s="232">
        <f>IFERROR('tablas pernocta cat ev anual'!I12/'tablas pernocta cat ev anual'!I25-1,"-")</f>
        <v>-9.6136668155426541E-2</v>
      </c>
      <c r="J12" s="232">
        <f>IFERROR('tablas pernocta cat ev anual'!J12/'tablas pernocta cat ev anual'!J25-1,"-")</f>
        <v>-6.4817630768884138E-2</v>
      </c>
    </row>
    <row r="13" spans="3:10" ht="30">
      <c r="C13" s="44" t="str">
        <f>actualizaciones!$A$2</f>
        <v xml:space="preserve">acumulado agosto 2010 </v>
      </c>
      <c r="D13" s="233">
        <v>1.0198935982451252E-2</v>
      </c>
      <c r="E13" s="233">
        <v>-0.14246290657331839</v>
      </c>
      <c r="F13" s="233">
        <v>6.1982209043339287E-2</v>
      </c>
      <c r="G13" s="233">
        <v>8.7057062587885925E-2</v>
      </c>
      <c r="H13" s="233">
        <v>2.4350021206427597E-2</v>
      </c>
      <c r="I13" s="233">
        <v>-4.4682356702282378E-2</v>
      </c>
      <c r="J13" s="233">
        <v>-2.296315114685088E-3</v>
      </c>
    </row>
    <row r="14" spans="3:10" hidden="1" outlineLevel="1">
      <c r="C14" s="41" t="s">
        <v>72</v>
      </c>
      <c r="D14" s="232">
        <f>IFERROR('tablas pernocta cat ev anual'!D14/'tablas pernocta cat ev anual'!D27-1,"-")</f>
        <v>-0.31777310120528024</v>
      </c>
      <c r="E14" s="232">
        <f>IFERROR('tablas pernocta cat ev anual'!E14/'tablas pernocta cat ev anual'!E27-1,"-")</f>
        <v>-0.27418715067011235</v>
      </c>
      <c r="F14" s="232">
        <f>IFERROR('tablas pernocta cat ev anual'!F14/'tablas pernocta cat ev anual'!F27-1,"-")</f>
        <v>-7.4555955059033563E-3</v>
      </c>
      <c r="G14" s="232">
        <f>IFERROR('tablas pernocta cat ev anual'!G14/'tablas pernocta cat ev anual'!G27-1,"-")</f>
        <v>-7.5861909336049194E-2</v>
      </c>
      <c r="H14" s="232">
        <f>IFERROR('tablas pernocta cat ev anual'!H14/'tablas pernocta cat ev anual'!H27-1,"-")</f>
        <v>-8.1892392669994596E-2</v>
      </c>
      <c r="I14" s="232">
        <f>IFERROR('tablas pernocta cat ev anual'!I14/'tablas pernocta cat ev anual'!I27-1,"-")</f>
        <v>-0.1075953793370138</v>
      </c>
      <c r="J14" s="232">
        <f>IFERROR('tablas pernocta cat ev anual'!J14/'tablas pernocta cat ev anual'!J27-1,"-")</f>
        <v>-9.2075037504899426E-2</v>
      </c>
    </row>
    <row r="15" spans="3:10" hidden="1" outlineLevel="1">
      <c r="C15" s="41" t="s">
        <v>73</v>
      </c>
      <c r="D15" s="232">
        <f>IFERROR('tablas pernocta cat ev anual'!D15/'tablas pernocta cat ev anual'!D28-1,"-")</f>
        <v>-0.28848650988313373</v>
      </c>
      <c r="E15" s="232">
        <f>IFERROR('tablas pernocta cat ev anual'!E15/'tablas pernocta cat ev anual'!E28-1,"-")</f>
        <v>-0.25458355159769508</v>
      </c>
      <c r="F15" s="232">
        <f>IFERROR('tablas pernocta cat ev anual'!F15/'tablas pernocta cat ev anual'!F28-1,"-")</f>
        <v>-6.9262049730604236E-2</v>
      </c>
      <c r="G15" s="232">
        <f>IFERROR('tablas pernocta cat ev anual'!G15/'tablas pernocta cat ev anual'!G28-1,"-")</f>
        <v>0.13721221646419157</v>
      </c>
      <c r="H15" s="232">
        <f>IFERROR('tablas pernocta cat ev anual'!H15/'tablas pernocta cat ev anual'!H28-1,"-")</f>
        <v>-8.9069423360464861E-2</v>
      </c>
      <c r="I15" s="232">
        <f>IFERROR('tablas pernocta cat ev anual'!I15/'tablas pernocta cat ev anual'!I28-1,"-")</f>
        <v>-9.6569236995455943E-2</v>
      </c>
      <c r="J15" s="232">
        <f>IFERROR('tablas pernocta cat ev anual'!J15/'tablas pernocta cat ev anual'!J28-1,"-")</f>
        <v>-9.1916617178084081E-2</v>
      </c>
    </row>
    <row r="16" spans="3:10" hidden="1" outlineLevel="1">
      <c r="C16" s="41" t="s">
        <v>74</v>
      </c>
      <c r="D16" s="232">
        <f>IFERROR('tablas pernocta cat ev anual'!D16/'tablas pernocta cat ev anual'!D29-1,"-")</f>
        <v>-0.41401406979173927</v>
      </c>
      <c r="E16" s="232">
        <f>IFERROR('tablas pernocta cat ev anual'!E16/'tablas pernocta cat ev anual'!E29-1,"-")</f>
        <v>-0.42373236729606634</v>
      </c>
      <c r="F16" s="232">
        <f>IFERROR('tablas pernocta cat ev anual'!F16/'tablas pernocta cat ev anual'!F29-1,"-")</f>
        <v>-3.2041872075862732E-2</v>
      </c>
      <c r="G16" s="232">
        <f>IFERROR('tablas pernocta cat ev anual'!G16/'tablas pernocta cat ev anual'!G29-1,"-")</f>
        <v>-0.15183567567567569</v>
      </c>
      <c r="H16" s="232">
        <f>IFERROR('tablas pernocta cat ev anual'!H16/'tablas pernocta cat ev anual'!H29-1,"-")</f>
        <v>-0.13877780955386376</v>
      </c>
      <c r="I16" s="232">
        <f>IFERROR('tablas pernocta cat ev anual'!I16/'tablas pernocta cat ev anual'!I29-1,"-")</f>
        <v>-0.15906523536353712</v>
      </c>
      <c r="J16" s="232">
        <f>IFERROR('tablas pernocta cat ev anual'!J16/'tablas pernocta cat ev anual'!J29-1,"-")</f>
        <v>-0.14627355913207107</v>
      </c>
    </row>
    <row r="17" spans="3:10" hidden="1" outlineLevel="1">
      <c r="C17" s="41" t="s">
        <v>75</v>
      </c>
      <c r="D17" s="232">
        <f>IFERROR('tablas pernocta cat ev anual'!D17/'tablas pernocta cat ev anual'!D30-1,"-")</f>
        <v>-0.32016806722689073</v>
      </c>
      <c r="E17" s="232">
        <f>IFERROR('tablas pernocta cat ev anual'!E17/'tablas pernocta cat ev anual'!E30-1,"-")</f>
        <v>-0.33443454267496919</v>
      </c>
      <c r="F17" s="232">
        <f>IFERROR('tablas pernocta cat ev anual'!F17/'tablas pernocta cat ev anual'!F30-1,"-")</f>
        <v>-7.4380772814600427E-2</v>
      </c>
      <c r="G17" s="232">
        <f>IFERROR('tablas pernocta cat ev anual'!G17/'tablas pernocta cat ev anual'!G30-1,"-")</f>
        <v>-0.11565263641854551</v>
      </c>
      <c r="H17" s="232">
        <f>IFERROR('tablas pernocta cat ev anual'!H17/'tablas pernocta cat ev anual'!H30-1,"-")</f>
        <v>-0.13041588251748981</v>
      </c>
      <c r="I17" s="232">
        <f>IFERROR('tablas pernocta cat ev anual'!I17/'tablas pernocta cat ev anual'!I30-1,"-")</f>
        <v>-8.230880418365194E-2</v>
      </c>
      <c r="J17" s="232">
        <f>IFERROR('tablas pernocta cat ev anual'!J17/'tablas pernocta cat ev anual'!J30-1,"-")</f>
        <v>-0.1130276103356781</v>
      </c>
    </row>
    <row r="18" spans="3:10" hidden="1" outlineLevel="1">
      <c r="C18" s="41" t="s">
        <v>76</v>
      </c>
      <c r="D18" s="232">
        <f>IFERROR('tablas pernocta cat ev anual'!D18/'tablas pernocta cat ev anual'!D31-1,"-")</f>
        <v>-0.31253312135665079</v>
      </c>
      <c r="E18" s="232">
        <f>IFERROR('tablas pernocta cat ev anual'!E18/'tablas pernocta cat ev anual'!E31-1,"-")</f>
        <v>-0.28172019619725386</v>
      </c>
      <c r="F18" s="232">
        <f>IFERROR('tablas pernocta cat ev anual'!F18/'tablas pernocta cat ev anual'!F31-1,"-")</f>
        <v>-6.9737865892529283E-2</v>
      </c>
      <c r="G18" s="232">
        <f>IFERROR('tablas pernocta cat ev anual'!G18/'tablas pernocta cat ev anual'!G31-1,"-")</f>
        <v>-0.15934858279462949</v>
      </c>
      <c r="H18" s="232">
        <f>IFERROR('tablas pernocta cat ev anual'!H18/'tablas pernocta cat ev anual'!H31-1,"-")</f>
        <v>-0.12777042257061699</v>
      </c>
      <c r="I18" s="232">
        <f>IFERROR('tablas pernocta cat ev anual'!I18/'tablas pernocta cat ev anual'!I31-1,"-")</f>
        <v>-0.12435366673341497</v>
      </c>
      <c r="J18" s="232">
        <f>IFERROR('tablas pernocta cat ev anual'!J18/'tablas pernocta cat ev anual'!J31-1,"-")</f>
        <v>-0.12639381489850454</v>
      </c>
    </row>
    <row r="19" spans="3:10" hidden="1" outlineLevel="1">
      <c r="C19" s="41" t="s">
        <v>77</v>
      </c>
      <c r="D19" s="232">
        <f>IFERROR('tablas pernocta cat ev anual'!D19/'tablas pernocta cat ev anual'!D32-1,"-")</f>
        <v>-0.24568527918781724</v>
      </c>
      <c r="E19" s="232">
        <f>IFERROR('tablas pernocta cat ev anual'!E19/'tablas pernocta cat ev anual'!E32-1,"-")</f>
        <v>-0.2012209466453373</v>
      </c>
      <c r="F19" s="232">
        <f>IFERROR('tablas pernocta cat ev anual'!F19/'tablas pernocta cat ev anual'!F32-1,"-")</f>
        <v>-0.12881294460492998</v>
      </c>
      <c r="G19" s="232">
        <f>IFERROR('tablas pernocta cat ev anual'!G19/'tablas pernocta cat ev anual'!G32-1,"-")</f>
        <v>-0.29298385216978928</v>
      </c>
      <c r="H19" s="232">
        <f>IFERROR('tablas pernocta cat ev anual'!H19/'tablas pernocta cat ev anual'!H32-1,"-")</f>
        <v>-0.16547530481394157</v>
      </c>
      <c r="I19" s="232">
        <f>IFERROR('tablas pernocta cat ev anual'!I19/'tablas pernocta cat ev anual'!I32-1,"-")</f>
        <v>-0.1981368774955734</v>
      </c>
      <c r="J19" s="232">
        <f>IFERROR('tablas pernocta cat ev anual'!J19/'tablas pernocta cat ev anual'!J32-1,"-")</f>
        <v>-0.17766683546607032</v>
      </c>
    </row>
    <row r="20" spans="3:10" hidden="1" outlineLevel="1">
      <c r="C20" s="41" t="s">
        <v>78</v>
      </c>
      <c r="D20" s="232">
        <f>IFERROR('tablas pernocta cat ev anual'!D20/'tablas pernocta cat ev anual'!D33-1,"-")</f>
        <v>-0.39044571071735223</v>
      </c>
      <c r="E20" s="232">
        <f>IFERROR('tablas pernocta cat ev anual'!E20/'tablas pernocta cat ev anual'!E33-1,"-")</f>
        <v>-0.23250449408540652</v>
      </c>
      <c r="F20" s="232">
        <f>IFERROR('tablas pernocta cat ev anual'!F20/'tablas pernocta cat ev anual'!F33-1,"-")</f>
        <v>-0.14897525394446309</v>
      </c>
      <c r="G20" s="232">
        <f>IFERROR('tablas pernocta cat ev anual'!G20/'tablas pernocta cat ev anual'!G33-1,"-")</f>
        <v>-0.35054135605253811</v>
      </c>
      <c r="H20" s="232">
        <f>IFERROR('tablas pernocta cat ev anual'!H20/'tablas pernocta cat ev anual'!H33-1,"-")</f>
        <v>-0.19977235992079367</v>
      </c>
      <c r="I20" s="232">
        <f>IFERROR('tablas pernocta cat ev anual'!I20/'tablas pernocta cat ev anual'!I33-1,"-")</f>
        <v>-0.20961369818884679</v>
      </c>
      <c r="J20" s="232">
        <f>IFERROR('tablas pernocta cat ev anual'!J20/'tablas pernocta cat ev anual'!J33-1,"-")</f>
        <v>-0.20338817271116283</v>
      </c>
    </row>
    <row r="21" spans="3:10" hidden="1" outlineLevel="1">
      <c r="C21" s="41" t="s">
        <v>79</v>
      </c>
      <c r="D21" s="232">
        <f>IFERROR('tablas pernocta cat ev anual'!D21/'tablas pernocta cat ev anual'!D34-1,"-")</f>
        <v>-0.36218712753277715</v>
      </c>
      <c r="E21" s="232">
        <f>IFERROR('tablas pernocta cat ev anual'!E21/'tablas pernocta cat ev anual'!E34-1,"-")</f>
        <v>-0.36222070986123445</v>
      </c>
      <c r="F21" s="232">
        <f>IFERROR('tablas pernocta cat ev anual'!F21/'tablas pernocta cat ev anual'!F34-1,"-")</f>
        <v>-0.15622076502253357</v>
      </c>
      <c r="G21" s="232">
        <f>IFERROR('tablas pernocta cat ev anual'!G21/'tablas pernocta cat ev anual'!G34-1,"-")</f>
        <v>-0.34467710945387042</v>
      </c>
      <c r="H21" s="232">
        <f>IFERROR('tablas pernocta cat ev anual'!H21/'tablas pernocta cat ev anual'!H34-1,"-")</f>
        <v>-0.23667058711421551</v>
      </c>
      <c r="I21" s="232">
        <f>IFERROR('tablas pernocta cat ev anual'!I21/'tablas pernocta cat ev anual'!I34-1,"-")</f>
        <v>-0.26834482599571041</v>
      </c>
      <c r="J21" s="232">
        <f>IFERROR('tablas pernocta cat ev anual'!J21/'tablas pernocta cat ev anual'!J34-1,"-")</f>
        <v>-0.24811887179820602</v>
      </c>
    </row>
    <row r="22" spans="3:10" hidden="1" outlineLevel="1">
      <c r="C22" s="41" t="s">
        <v>80</v>
      </c>
      <c r="D22" s="232">
        <f>IFERROR('tablas pernocta cat ev anual'!D22/'tablas pernocta cat ev anual'!D35-1,"-")</f>
        <v>-0.28528233426562855</v>
      </c>
      <c r="E22" s="232">
        <f>IFERROR('tablas pernocta cat ev anual'!E22/'tablas pernocta cat ev anual'!E35-1,"-")</f>
        <v>-0.33338764012466038</v>
      </c>
      <c r="F22" s="232">
        <f>IFERROR('tablas pernocta cat ev anual'!F22/'tablas pernocta cat ev anual'!F35-1,"-")</f>
        <v>-0.12013195854052161</v>
      </c>
      <c r="G22" s="232">
        <f>IFERROR('tablas pernocta cat ev anual'!G22/'tablas pernocta cat ev anual'!G35-1,"-")</f>
        <v>-0.27128588448419366</v>
      </c>
      <c r="H22" s="232">
        <f>IFERROR('tablas pernocta cat ev anual'!H22/'tablas pernocta cat ev anual'!H35-1,"-")</f>
        <v>-0.1926332002848673</v>
      </c>
      <c r="I22" s="232">
        <f>IFERROR('tablas pernocta cat ev anual'!I22/'tablas pernocta cat ev anual'!I35-1,"-")</f>
        <v>-0.11291487743545525</v>
      </c>
      <c r="J22" s="232">
        <f>IFERROR('tablas pernocta cat ev anual'!J22/'tablas pernocta cat ev anual'!J35-1,"-")</f>
        <v>-0.16406812804258264</v>
      </c>
    </row>
    <row r="23" spans="3:10" hidden="1" outlineLevel="1">
      <c r="C23" s="41" t="s">
        <v>81</v>
      </c>
      <c r="D23" s="232">
        <f>IFERROR('tablas pernocta cat ev anual'!D23/'tablas pernocta cat ev anual'!D36-1,"-")</f>
        <v>-0.17624273724983863</v>
      </c>
      <c r="E23" s="232">
        <f>IFERROR('tablas pernocta cat ev anual'!E23/'tablas pernocta cat ev anual'!E36-1,"-")</f>
        <v>-0.26493240514605487</v>
      </c>
      <c r="F23" s="232">
        <f>IFERROR('tablas pernocta cat ev anual'!F23/'tablas pernocta cat ev anual'!F36-1,"-")</f>
        <v>-0.21074833089364131</v>
      </c>
      <c r="G23" s="232">
        <f>IFERROR('tablas pernocta cat ev anual'!G23/'tablas pernocta cat ev anual'!G36-1,"-")</f>
        <v>-0.34967626149716491</v>
      </c>
      <c r="H23" s="232">
        <f>IFERROR('tablas pernocta cat ev anual'!H23/'tablas pernocta cat ev anual'!H36-1,"-")</f>
        <v>-0.24217997798333968</v>
      </c>
      <c r="I23" s="232">
        <f>IFERROR('tablas pernocta cat ev anual'!I23/'tablas pernocta cat ev anual'!I36-1,"-")</f>
        <v>-0.21977161369782328</v>
      </c>
      <c r="J23" s="232">
        <f>IFERROR('tablas pernocta cat ev anual'!J23/'tablas pernocta cat ev anual'!J36-1,"-")</f>
        <v>-0.23331495125217727</v>
      </c>
    </row>
    <row r="24" spans="3:10" hidden="1" outlineLevel="1">
      <c r="C24" s="41" t="s">
        <v>82</v>
      </c>
      <c r="D24" s="232">
        <f>IFERROR('tablas pernocta cat ev anual'!D24/'tablas pernocta cat ev anual'!D37-1,"-")</f>
        <v>-0.35564633021478453</v>
      </c>
      <c r="E24" s="232">
        <f>IFERROR('tablas pernocta cat ev anual'!E24/'tablas pernocta cat ev anual'!E37-1,"-")</f>
        <v>-0.28057854488981504</v>
      </c>
      <c r="F24" s="232">
        <f>IFERROR('tablas pernocta cat ev anual'!F24/'tablas pernocta cat ev anual'!F37-1,"-")</f>
        <v>-0.16396404707090317</v>
      </c>
      <c r="G24" s="232">
        <f>IFERROR('tablas pernocta cat ev anual'!G24/'tablas pernocta cat ev anual'!G37-1,"-")</f>
        <v>-0.30977107567581619</v>
      </c>
      <c r="H24" s="232">
        <f>IFERROR('tablas pernocta cat ev anual'!H24/'tablas pernocta cat ev anual'!H37-1,"-")</f>
        <v>-0.21616578145657983</v>
      </c>
      <c r="I24" s="232">
        <f>IFERROR('tablas pernocta cat ev anual'!I24/'tablas pernocta cat ev anual'!I37-1,"-")</f>
        <v>-0.1910515620400679</v>
      </c>
      <c r="J24" s="232">
        <f>IFERROR('tablas pernocta cat ev anual'!J24/'tablas pernocta cat ev anual'!J37-1,"-")</f>
        <v>-0.20602548433773582</v>
      </c>
    </row>
    <row r="25" spans="3:10" hidden="1" outlineLevel="1">
      <c r="C25" s="41" t="s">
        <v>83</v>
      </c>
      <c r="D25" s="232">
        <f>IFERROR('tablas pernocta cat ev anual'!D25/'tablas pernocta cat ev anual'!D38-1,"-")</f>
        <v>-0.36806806185182883</v>
      </c>
      <c r="E25" s="232">
        <f>IFERROR('tablas pernocta cat ev anual'!E25/'tablas pernocta cat ev anual'!E38-1,"-")</f>
        <v>-0.23304802320842022</v>
      </c>
      <c r="F25" s="232">
        <f>IFERROR('tablas pernocta cat ev anual'!F25/'tablas pernocta cat ev anual'!F38-1,"-")</f>
        <v>-9.3691424446973093E-2</v>
      </c>
      <c r="G25" s="232">
        <f>IFERROR('tablas pernocta cat ev anual'!G25/'tablas pernocta cat ev anual'!G38-1,"-")</f>
        <v>-0.21761782408848029</v>
      </c>
      <c r="H25" s="232">
        <f>IFERROR('tablas pernocta cat ev anual'!H25/'tablas pernocta cat ev anual'!H38-1,"-")</f>
        <v>-0.14756307179852468</v>
      </c>
      <c r="I25" s="232">
        <f>IFERROR('tablas pernocta cat ev anual'!I25/'tablas pernocta cat ev anual'!I38-1,"-")</f>
        <v>-0.13640786486320644</v>
      </c>
      <c r="J25" s="232">
        <f>IFERROR('tablas pernocta cat ev anual'!J25/'tablas pernocta cat ev anual'!J38-1,"-")</f>
        <v>-0.14317681089085155</v>
      </c>
    </row>
    <row r="26" spans="3:10" collapsed="1">
      <c r="C26" s="120">
        <v>2009</v>
      </c>
      <c r="D26" s="234">
        <f>IFERROR('tablas pernocta cat ev anual'!D26/'tablas pernocta cat ev anual'!D39-1,"-")</f>
        <v>-0.31907315627705379</v>
      </c>
      <c r="E26" s="234">
        <f>IFERROR('tablas pernocta cat ev anual'!E26/'tablas pernocta cat ev anual'!E39-1,"-")</f>
        <v>-0.28820093381869327</v>
      </c>
      <c r="F26" s="234">
        <f>IFERROR('tablas pernocta cat ev anual'!F26/'tablas pernocta cat ev anual'!F39-1,"-")</f>
        <v>-0.10681445072561779</v>
      </c>
      <c r="G26" s="234">
        <f>IFERROR('tablas pernocta cat ev anual'!G26/'tablas pernocta cat ev anual'!G39-1,"-")</f>
        <v>-0.21954726115301781</v>
      </c>
      <c r="H26" s="234">
        <f>IFERROR('tablas pernocta cat ev anual'!H26/'tablas pernocta cat ev anual'!H39-1,"-")</f>
        <v>-0.16492856046213566</v>
      </c>
      <c r="I26" s="234">
        <f>IFERROR('tablas pernocta cat ev anual'!I26/'tablas pernocta cat ev anual'!I39-1,"-")</f>
        <v>-0.15924688631074813</v>
      </c>
      <c r="J26" s="234">
        <f>IFERROR('tablas pernocta cat ev anual'!J26/'tablas pernocta cat ev anual'!J39-1,"-")</f>
        <v>-0.16276246416833373</v>
      </c>
    </row>
    <row r="27" spans="3:10" hidden="1" outlineLevel="1">
      <c r="C27" s="41" t="s">
        <v>72</v>
      </c>
      <c r="D27" s="232">
        <f>IFERROR('tablas pernocta cat ev anual'!D27/'tablas pernocta cat ev anual'!D40-1,"-")</f>
        <v>-3.2753515914137665E-2</v>
      </c>
      <c r="E27" s="232">
        <f>IFERROR('tablas pernocta cat ev anual'!E27/'tablas pernocta cat ev anual'!E40-1,"-")</f>
        <v>-9.7310757512464208E-2</v>
      </c>
      <c r="F27" s="232">
        <f>IFERROR('tablas pernocta cat ev anual'!F27/'tablas pernocta cat ev anual'!F40-1,"-")</f>
        <v>-6.4745083059042918E-2</v>
      </c>
      <c r="G27" s="232">
        <f>IFERROR('tablas pernocta cat ev anual'!G27/'tablas pernocta cat ev anual'!G40-1,"-")</f>
        <v>-0.22054737677708014</v>
      </c>
      <c r="H27" s="232">
        <f>IFERROR('tablas pernocta cat ev anual'!H27/'tablas pernocta cat ev anual'!H40-1,"-")</f>
        <v>-9.2610189582164937E-2</v>
      </c>
      <c r="I27" s="232">
        <f>IFERROR('tablas pernocta cat ev anual'!I27/'tablas pernocta cat ev anual'!I40-1,"-")</f>
        <v>-0.10530141723241249</v>
      </c>
      <c r="J27" s="232">
        <f>IFERROR('tablas pernocta cat ev anual'!J27/'tablas pernocta cat ev anual'!J40-1,"-")</f>
        <v>-9.7680844634016717E-2</v>
      </c>
    </row>
    <row r="28" spans="3:10" hidden="1" outlineLevel="1">
      <c r="C28" s="41" t="s">
        <v>73</v>
      </c>
      <c r="D28" s="232">
        <f>IFERROR('tablas pernocta cat ev anual'!D28/'tablas pernocta cat ev anual'!D41-1,"-")</f>
        <v>-0.15783718104495748</v>
      </c>
      <c r="E28" s="232">
        <f>IFERROR('tablas pernocta cat ev anual'!E28/'tablas pernocta cat ev anual'!E41-1,"-")</f>
        <v>-9.0471148755955522E-2</v>
      </c>
      <c r="F28" s="232">
        <f>IFERROR('tablas pernocta cat ev anual'!F28/'tablas pernocta cat ev anual'!F41-1,"-")</f>
        <v>-4.6079182240625571E-2</v>
      </c>
      <c r="G28" s="232">
        <f>IFERROR('tablas pernocta cat ev anual'!G28/'tablas pernocta cat ev anual'!G41-1,"-")</f>
        <v>-0.16643356643356644</v>
      </c>
      <c r="H28" s="232">
        <f>IFERROR('tablas pernocta cat ev anual'!H28/'tablas pernocta cat ev anual'!H41-1,"-")</f>
        <v>-7.4374010431080828E-2</v>
      </c>
      <c r="I28" s="232">
        <f>IFERROR('tablas pernocta cat ev anual'!I28/'tablas pernocta cat ev anual'!I41-1,"-")</f>
        <v>-0.11972127365020768</v>
      </c>
      <c r="J28" s="232">
        <f>IFERROR('tablas pernocta cat ev anual'!J28/'tablas pernocta cat ev anual'!J41-1,"-")</f>
        <v>-9.2129046432750328E-2</v>
      </c>
    </row>
    <row r="29" spans="3:10" hidden="1" outlineLevel="1">
      <c r="C29" s="41" t="s">
        <v>74</v>
      </c>
      <c r="D29" s="232">
        <f>IFERROR('tablas pernocta cat ev anual'!D29/'tablas pernocta cat ev anual'!D42-1,"-")</f>
        <v>-8.4725232691572061E-2</v>
      </c>
      <c r="E29" s="232">
        <f>IFERROR('tablas pernocta cat ev anual'!E29/'tablas pernocta cat ev anual'!E42-1,"-")</f>
        <v>7.4991198216172172E-3</v>
      </c>
      <c r="F29" s="232">
        <f>IFERROR('tablas pernocta cat ev anual'!F29/'tablas pernocta cat ev anual'!F42-1,"-")</f>
        <v>-6.7714184301140623E-2</v>
      </c>
      <c r="G29" s="232">
        <f>IFERROR('tablas pernocta cat ev anual'!G29/'tablas pernocta cat ev anual'!G42-1,"-")</f>
        <v>-5.023779991950128E-2</v>
      </c>
      <c r="H29" s="232">
        <f>IFERROR('tablas pernocta cat ev anual'!H29/'tablas pernocta cat ev anual'!H42-1,"-")</f>
        <v>-5.0534345963116012E-2</v>
      </c>
      <c r="I29" s="232">
        <f>IFERROR('tablas pernocta cat ev anual'!I29/'tablas pernocta cat ev anual'!I42-1,"-")</f>
        <v>-8.6315227022424557E-2</v>
      </c>
      <c r="J29" s="232">
        <f>IFERROR('tablas pernocta cat ev anual'!J29/'tablas pernocta cat ev anual'!J42-1,"-")</f>
        <v>-6.4076357689890395E-2</v>
      </c>
    </row>
    <row r="30" spans="3:10" hidden="1" outlineLevel="1">
      <c r="C30" s="41" t="s">
        <v>75</v>
      </c>
      <c r="D30" s="232">
        <f>IFERROR('tablas pernocta cat ev anual'!D30/'tablas pernocta cat ev anual'!D43-1,"-")</f>
        <v>-0.13858910239536715</v>
      </c>
      <c r="E30" s="232">
        <f>IFERROR('tablas pernocta cat ev anual'!E30/'tablas pernocta cat ev anual'!E43-1,"-")</f>
        <v>-0.18995898297098601</v>
      </c>
      <c r="F30" s="232">
        <f>IFERROR('tablas pernocta cat ev anual'!F30/'tablas pernocta cat ev anual'!F43-1,"-")</f>
        <v>-5.1528256538376782E-3</v>
      </c>
      <c r="G30" s="232">
        <f>IFERROR('tablas pernocta cat ev anual'!G30/'tablas pernocta cat ev anual'!G43-1,"-")</f>
        <v>-1.2920563450466771E-2</v>
      </c>
      <c r="H30" s="232">
        <f>IFERROR('tablas pernocta cat ev anual'!H30/'tablas pernocta cat ev anual'!H43-1,"-")</f>
        <v>-4.7069527389957067E-2</v>
      </c>
      <c r="I30" s="232">
        <f>IFERROR('tablas pernocta cat ev anual'!I30/'tablas pernocta cat ev anual'!I43-1,"-")</f>
        <v>-3.0091160102884262E-2</v>
      </c>
      <c r="J30" s="232">
        <f>IFERROR('tablas pernocta cat ev anual'!J30/'tablas pernocta cat ev anual'!J43-1,"-")</f>
        <v>-4.1001741144490844E-2</v>
      </c>
    </row>
    <row r="31" spans="3:10" ht="15" hidden="1" customHeight="1" outlineLevel="1">
      <c r="C31" s="41" t="s">
        <v>76</v>
      </c>
      <c r="D31" s="232">
        <f>IFERROR('tablas pernocta cat ev anual'!D31/'tablas pernocta cat ev anual'!D44-1,"-")</f>
        <v>0.35402278231231499</v>
      </c>
      <c r="E31" s="232">
        <f>IFERROR('tablas pernocta cat ev anual'!E31/'tablas pernocta cat ev anual'!E44-1,"-")</f>
        <v>-0.15188055138240952</v>
      </c>
      <c r="F31" s="232">
        <f>IFERROR('tablas pernocta cat ev anual'!F31/'tablas pernocta cat ev anual'!F44-1,"-")</f>
        <v>9.1075885285336611E-3</v>
      </c>
      <c r="G31" s="232">
        <f>IFERROR('tablas pernocta cat ev anual'!G31/'tablas pernocta cat ev anual'!G44-1,"-")</f>
        <v>-3.8052187223457934E-2</v>
      </c>
      <c r="H31" s="232">
        <f>IFERROR('tablas pernocta cat ev anual'!H31/'tablas pernocta cat ev anual'!H44-1,"-")</f>
        <v>-3.0221030391678894E-2</v>
      </c>
      <c r="I31" s="232">
        <f>IFERROR('tablas pernocta cat ev anual'!I31/'tablas pernocta cat ev anual'!I44-1,"-")</f>
        <v>-1.2807841009916165E-2</v>
      </c>
      <c r="J31" s="232">
        <f>IFERROR('tablas pernocta cat ev anual'!J31/'tablas pernocta cat ev anual'!J44-1,"-")</f>
        <v>-2.3279694132551931E-2</v>
      </c>
    </row>
    <row r="32" spans="3:10" ht="15" hidden="1" customHeight="1" outlineLevel="1">
      <c r="C32" s="41" t="s">
        <v>77</v>
      </c>
      <c r="D32" s="232">
        <f>IFERROR('tablas pernocta cat ev anual'!D32/'tablas pernocta cat ev anual'!D45-1,"-")</f>
        <v>0.24122412241224112</v>
      </c>
      <c r="E32" s="232">
        <f>IFERROR('tablas pernocta cat ev anual'!E32/'tablas pernocta cat ev anual'!E45-1,"-")</f>
        <v>-6.1327915822480872E-2</v>
      </c>
      <c r="F32" s="232">
        <f>IFERROR('tablas pernocta cat ev anual'!F32/'tablas pernocta cat ev anual'!F45-1,"-")</f>
        <v>5.3304603960230068E-2</v>
      </c>
      <c r="G32" s="232">
        <f>IFERROR('tablas pernocta cat ev anual'!G32/'tablas pernocta cat ev anual'!G45-1,"-")</f>
        <v>0.22696476296610424</v>
      </c>
      <c r="H32" s="232">
        <f>IFERROR('tablas pernocta cat ev anual'!H32/'tablas pernocta cat ev anual'!H45-1,"-")</f>
        <v>5.2105371910107223E-2</v>
      </c>
      <c r="I32" s="232">
        <f>IFERROR('tablas pernocta cat ev anual'!I32/'tablas pernocta cat ev anual'!I45-1,"-")</f>
        <v>6.9354291595039363E-2</v>
      </c>
      <c r="J32" s="232">
        <f>IFERROR('tablas pernocta cat ev anual'!J32/'tablas pernocta cat ev anual'!J45-1,"-")</f>
        <v>5.8478364463779631E-2</v>
      </c>
    </row>
    <row r="33" spans="3:10" ht="15" hidden="1" customHeight="1" outlineLevel="1">
      <c r="C33" s="41" t="s">
        <v>78</v>
      </c>
      <c r="D33" s="232">
        <f>IFERROR('tablas pernocta cat ev anual'!D33/'tablas pernocta cat ev anual'!D46-1,"-")</f>
        <v>0.54219333092572519</v>
      </c>
      <c r="E33" s="232">
        <f>IFERROR('tablas pernocta cat ev anual'!E33/'tablas pernocta cat ev anual'!E46-1,"-")</f>
        <v>0.10230579497270176</v>
      </c>
      <c r="F33" s="232">
        <f>IFERROR('tablas pernocta cat ev anual'!F33/'tablas pernocta cat ev anual'!F46-1,"-")</f>
        <v>5.0481008710567377E-2</v>
      </c>
      <c r="G33" s="232">
        <f>IFERROR('tablas pernocta cat ev anual'!G33/'tablas pernocta cat ev anual'!G46-1,"-")</f>
        <v>0.32251968873604775</v>
      </c>
      <c r="H33" s="232">
        <f>IFERROR('tablas pernocta cat ev anual'!H33/'tablas pernocta cat ev anual'!H46-1,"-")</f>
        <v>0.10014322920389152</v>
      </c>
      <c r="I33" s="232">
        <f>IFERROR('tablas pernocta cat ev anual'!I33/'tablas pernocta cat ev anual'!I46-1,"-")</f>
        <v>0.121912286602047</v>
      </c>
      <c r="J33" s="232">
        <f>IFERROR('tablas pernocta cat ev anual'!J33/'tablas pernocta cat ev anual'!J46-1,"-")</f>
        <v>0.10804253505426176</v>
      </c>
    </row>
    <row r="34" spans="3:10" hidden="1" outlineLevel="1">
      <c r="C34" s="41" t="s">
        <v>79</v>
      </c>
      <c r="D34" s="232">
        <f>IFERROR('tablas pernocta cat ev anual'!D34/'tablas pernocta cat ev anual'!D47-1,"-")</f>
        <v>0.57855126999059259</v>
      </c>
      <c r="E34" s="232">
        <f>IFERROR('tablas pernocta cat ev anual'!E34/'tablas pernocta cat ev anual'!E47-1,"-")</f>
        <v>0.50242625905514537</v>
      </c>
      <c r="F34" s="232">
        <f>IFERROR('tablas pernocta cat ev anual'!F34/'tablas pernocta cat ev anual'!F47-1,"-")</f>
        <v>8.4960624119004846E-2</v>
      </c>
      <c r="G34" s="232">
        <f>IFERROR('tablas pernocta cat ev anual'!G34/'tablas pernocta cat ev anual'!G47-1,"-")</f>
        <v>0.39806046257512295</v>
      </c>
      <c r="H34" s="232">
        <f>IFERROR('tablas pernocta cat ev anual'!H34/'tablas pernocta cat ev anual'!H47-1,"-")</f>
        <v>0.21126629172444433</v>
      </c>
      <c r="I34" s="232">
        <f>IFERROR('tablas pernocta cat ev anual'!I34/'tablas pernocta cat ev anual'!I47-1,"-")</f>
        <v>0.1633759662156542</v>
      </c>
      <c r="J34" s="232">
        <f>IFERROR('tablas pernocta cat ev anual'!J34/'tablas pernocta cat ev anual'!J47-1,"-")</f>
        <v>0.19350856074096923</v>
      </c>
    </row>
    <row r="35" spans="3:10" ht="30" hidden="1" customHeight="1" outlineLevel="1">
      <c r="C35" s="41" t="s">
        <v>80</v>
      </c>
      <c r="D35" s="232">
        <f>IFERROR('tablas pernocta cat ev anual'!D35/'tablas pernocta cat ev anual'!D48-1,"-")</f>
        <v>0.58279492701603264</v>
      </c>
      <c r="E35" s="232">
        <f>IFERROR('tablas pernocta cat ev anual'!E35/'tablas pernocta cat ev anual'!E48-1,"-")</f>
        <v>0.19713985516820487</v>
      </c>
      <c r="F35" s="232">
        <f>IFERROR('tablas pernocta cat ev anual'!F35/'tablas pernocta cat ev anual'!F48-1,"-")</f>
        <v>1.1465459475463957E-2</v>
      </c>
      <c r="G35" s="232">
        <f>IFERROR('tablas pernocta cat ev anual'!G35/'tablas pernocta cat ev anual'!G48-1,"-")</f>
        <v>8.766386494954248E-2</v>
      </c>
      <c r="H35" s="232">
        <f>IFERROR('tablas pernocta cat ev anual'!H35/'tablas pernocta cat ev anual'!H48-1,"-")</f>
        <v>6.5505497026488113E-2</v>
      </c>
      <c r="I35" s="232">
        <f>IFERROR('tablas pernocta cat ev anual'!I35/'tablas pernocta cat ev anual'!I48-1,"-")</f>
        <v>-6.2834781987190391E-2</v>
      </c>
      <c r="J35" s="232">
        <f>IFERROR('tablas pernocta cat ev anual'!J35/'tablas pernocta cat ev anual'!J48-1,"-")</f>
        <v>1.5665862775091188E-2</v>
      </c>
    </row>
    <row r="36" spans="3:10" hidden="1" outlineLevel="1">
      <c r="C36" s="41" t="s">
        <v>81</v>
      </c>
      <c r="D36" s="232">
        <f>IFERROR('tablas pernocta cat ev anual'!D36/'tablas pernocta cat ev anual'!D49-1,"-")</f>
        <v>-7.2066135505900686E-2</v>
      </c>
      <c r="E36" s="232">
        <f>IFERROR('tablas pernocta cat ev anual'!E36/'tablas pernocta cat ev anual'!E49-1,"-")</f>
        <v>0.11079425602247173</v>
      </c>
      <c r="F36" s="232">
        <f>IFERROR('tablas pernocta cat ev anual'!F36/'tablas pernocta cat ev anual'!F49-1,"-")</f>
        <v>0.1102148566400234</v>
      </c>
      <c r="G36" s="232">
        <f>IFERROR('tablas pernocta cat ev anual'!G36/'tablas pernocta cat ev anual'!G49-1,"-")</f>
        <v>0.17662425136074855</v>
      </c>
      <c r="H36" s="232">
        <f>IFERROR('tablas pernocta cat ev anual'!H36/'tablas pernocta cat ev anual'!H49-1,"-")</f>
        <v>0.11554463974779594</v>
      </c>
      <c r="I36" s="232">
        <f>IFERROR('tablas pernocta cat ev anual'!I36/'tablas pernocta cat ev anual'!I49-1,"-")</f>
        <v>-3.3555927657956675E-3</v>
      </c>
      <c r="J36" s="232">
        <f>IFERROR('tablas pernocta cat ev anual'!J36/'tablas pernocta cat ev anual'!J49-1,"-")</f>
        <v>6.5267447166076353E-2</v>
      </c>
    </row>
    <row r="37" spans="3:10" ht="30" hidden="1" customHeight="1" outlineLevel="1">
      <c r="C37" s="41" t="s">
        <v>82</v>
      </c>
      <c r="D37" s="232">
        <f>IFERROR('tablas pernocta cat ev anual'!D37/'tablas pernocta cat ev anual'!D50-1,"-")</f>
        <v>-6.9975490196078405E-2</v>
      </c>
      <c r="E37" s="232">
        <f>IFERROR('tablas pernocta cat ev anual'!E37/'tablas pernocta cat ev anual'!E50-1,"-")</f>
        <v>0.18603404056889716</v>
      </c>
      <c r="F37" s="232">
        <f>IFERROR('tablas pernocta cat ev anual'!F37/'tablas pernocta cat ev anual'!F50-1,"-")</f>
        <v>0.1066719634609965</v>
      </c>
      <c r="G37" s="232">
        <f>IFERROR('tablas pernocta cat ev anual'!G37/'tablas pernocta cat ev anual'!G50-1,"-")</f>
        <v>7.8848759519693612E-2</v>
      </c>
      <c r="H37" s="232">
        <f>IFERROR('tablas pernocta cat ev anual'!H37/'tablas pernocta cat ev anual'!H50-1,"-")</f>
        <v>0.11707459066751436</v>
      </c>
      <c r="I37" s="232">
        <f>IFERROR('tablas pernocta cat ev anual'!I37/'tablas pernocta cat ev anual'!I50-1,"-")</f>
        <v>3.7331209406103572E-2</v>
      </c>
      <c r="J37" s="232">
        <f>IFERROR('tablas pernocta cat ev anual'!J37/'tablas pernocta cat ev anual'!J50-1,"-")</f>
        <v>8.3445489163613606E-2</v>
      </c>
    </row>
    <row r="38" spans="3:10" hidden="1" outlineLevel="1">
      <c r="C38" s="41" t="s">
        <v>83</v>
      </c>
      <c r="D38" s="232">
        <f>IFERROR('tablas pernocta cat ev anual'!D38/'tablas pernocta cat ev anual'!D51-1,"-")</f>
        <v>-3.6959511990909633E-2</v>
      </c>
      <c r="E38" s="232">
        <f>IFERROR('tablas pernocta cat ev anual'!E38/'tablas pernocta cat ev anual'!E51-1,"-")</f>
        <v>0.14648788613461305</v>
      </c>
      <c r="F38" s="232">
        <f>IFERROR('tablas pernocta cat ev anual'!F38/'tablas pernocta cat ev anual'!F51-1,"-")</f>
        <v>4.7692904226444455E-2</v>
      </c>
      <c r="G38" s="232">
        <f>IFERROR('tablas pernocta cat ev anual'!G38/'tablas pernocta cat ev anual'!G51-1,"-")</f>
        <v>-3.1020943568471626E-3</v>
      </c>
      <c r="H38" s="232">
        <f>IFERROR('tablas pernocta cat ev anual'!H38/'tablas pernocta cat ev anual'!H51-1,"-")</f>
        <v>6.0736829166596396E-2</v>
      </c>
      <c r="I38" s="232">
        <f>IFERROR('tablas pernocta cat ev anual'!I38/'tablas pernocta cat ev anual'!I51-1,"-")</f>
        <v>-7.5099921524409696E-3</v>
      </c>
      <c r="J38" s="232">
        <f>IFERROR('tablas pernocta cat ev anual'!J38/'tablas pernocta cat ev anual'!J51-1,"-")</f>
        <v>3.2811757979732681E-2</v>
      </c>
    </row>
    <row r="39" spans="3:10" collapsed="1">
      <c r="C39" s="121">
        <v>2008</v>
      </c>
      <c r="D39" s="235">
        <f>IFERROR('tablas pernocta cat ev anual'!D39/'tablas pernocta cat ev anual'!D52-1,"-")</f>
        <v>7.0901465939918973E-2</v>
      </c>
      <c r="E39" s="235">
        <f>IFERROR('tablas pernocta cat ev anual'!E39/'tablas pernocta cat ev anual'!E52-1,"-")</f>
        <v>3.4905674001261211E-2</v>
      </c>
      <c r="F39" s="235">
        <f>IFERROR('tablas pernocta cat ev anual'!F39/'tablas pernocta cat ev anual'!F52-1,"-")</f>
        <v>2.1781743505799644E-2</v>
      </c>
      <c r="G39" s="235">
        <f>IFERROR('tablas pernocta cat ev anual'!G39/'tablas pernocta cat ev anual'!G52-1,"-")</f>
        <v>5.171695077418148E-2</v>
      </c>
      <c r="H39" s="235">
        <f>IFERROR('tablas pernocta cat ev anual'!H39/'tablas pernocta cat ev anual'!H52-1,"-")</f>
        <v>2.9414079821702632E-2</v>
      </c>
      <c r="I39" s="235">
        <f>IFERROR('tablas pernocta cat ev anual'!I39/'tablas pernocta cat ev anual'!I52-1,"-")</f>
        <v>-9.7703952295532526E-3</v>
      </c>
      <c r="J39" s="235">
        <f>IFERROR('tablas pernocta cat ev anual'!J39/'tablas pernocta cat ev anual'!J52-1,"-")</f>
        <v>1.411494936624913E-2</v>
      </c>
    </row>
    <row r="40" spans="3:10" hidden="1" outlineLevel="1">
      <c r="C40" s="41" t="s">
        <v>72</v>
      </c>
      <c r="D40" s="232">
        <f>IFERROR('tablas pernocta cat ev anual'!D40/'tablas pernocta cat ev anual'!D53-1,"-")</f>
        <v>5.9469350411710975E-2</v>
      </c>
      <c r="E40" s="232">
        <f>IFERROR('tablas pernocta cat ev anual'!E40/'tablas pernocta cat ev anual'!E53-1,"-")</f>
        <v>9.3747033133960045E-2</v>
      </c>
      <c r="F40" s="232">
        <f>IFERROR('tablas pernocta cat ev anual'!F40/'tablas pernocta cat ev anual'!F53-1,"-")</f>
        <v>3.8752533953954948E-2</v>
      </c>
      <c r="G40" s="232">
        <f>IFERROR('tablas pernocta cat ev anual'!G40/'tablas pernocta cat ev anual'!G53-1,"-")</f>
        <v>-7.3959993553124326E-3</v>
      </c>
      <c r="H40" s="232">
        <f>IFERROR('tablas pernocta cat ev anual'!H40/'tablas pernocta cat ev anual'!H53-1,"-")</f>
        <v>4.4419661698465118E-2</v>
      </c>
      <c r="I40" s="232">
        <f>IFERROR('tablas pernocta cat ev anual'!I40/'tablas pernocta cat ev anual'!I53-1,"-")</f>
        <v>2.6476905436115139E-2</v>
      </c>
      <c r="J40" s="232">
        <f>IFERROR('tablas pernocta cat ev anual'!J40/'tablas pernocta cat ev anual'!J53-1,"-")</f>
        <v>3.7176087664429813E-2</v>
      </c>
    </row>
    <row r="41" spans="3:10" hidden="1" outlineLevel="1">
      <c r="C41" s="41" t="s">
        <v>73</v>
      </c>
      <c r="D41" s="232">
        <f>IFERROR('tablas pernocta cat ev anual'!D41/'tablas pernocta cat ev anual'!D54-1,"-")</f>
        <v>0.11805461214508894</v>
      </c>
      <c r="E41" s="232">
        <f>IFERROR('tablas pernocta cat ev anual'!E41/'tablas pernocta cat ev anual'!E54-1,"-")</f>
        <v>0.13952380090606931</v>
      </c>
      <c r="F41" s="232">
        <f>IFERROR('tablas pernocta cat ev anual'!F41/'tablas pernocta cat ev anual'!F54-1,"-")</f>
        <v>5.3091328912408198E-2</v>
      </c>
      <c r="G41" s="232">
        <f>IFERROR('tablas pernocta cat ev anual'!G41/'tablas pernocta cat ev anual'!G54-1,"-")</f>
        <v>-9.4160191800373605E-2</v>
      </c>
      <c r="H41" s="232">
        <f>IFERROR('tablas pernocta cat ev anual'!H41/'tablas pernocta cat ev anual'!H54-1,"-")</f>
        <v>4.9253041238205508E-2</v>
      </c>
      <c r="I41" s="232">
        <f>IFERROR('tablas pernocta cat ev anual'!I41/'tablas pernocta cat ev anual'!I54-1,"-")</f>
        <v>3.7348370975308631E-2</v>
      </c>
      <c r="J41" s="232">
        <f>IFERROR('tablas pernocta cat ev anual'!J41/'tablas pernocta cat ev anual'!J54-1,"-")</f>
        <v>4.4559545594549999E-2</v>
      </c>
    </row>
    <row r="42" spans="3:10" hidden="1" outlineLevel="1">
      <c r="C42" s="41" t="s">
        <v>74</v>
      </c>
      <c r="D42" s="232">
        <f>IFERROR('tablas pernocta cat ev anual'!D42/'tablas pernocta cat ev anual'!D55-1,"-")</f>
        <v>7.0789815004437262E-2</v>
      </c>
      <c r="E42" s="232">
        <f>IFERROR('tablas pernocta cat ev anual'!E42/'tablas pernocta cat ev anual'!E55-1,"-")</f>
        <v>-1.2309903560830837E-2</v>
      </c>
      <c r="F42" s="232">
        <f>IFERROR('tablas pernocta cat ev anual'!F42/'tablas pernocta cat ev anual'!F55-1,"-")</f>
        <v>-4.9229206313863183E-2</v>
      </c>
      <c r="G42" s="232">
        <f>IFERROR('tablas pernocta cat ev anual'!G42/'tablas pernocta cat ev anual'!G55-1,"-")</f>
        <v>0.10868159589097237</v>
      </c>
      <c r="H42" s="232">
        <f>IFERROR('tablas pernocta cat ev anual'!H42/'tablas pernocta cat ev anual'!H55-1,"-")</f>
        <v>-2.0018076255187145E-2</v>
      </c>
      <c r="I42" s="232">
        <f>IFERROR('tablas pernocta cat ev anual'!I42/'tablas pernocta cat ev anual'!I55-1,"-")</f>
        <v>-2.7730332375289213E-2</v>
      </c>
      <c r="J42" s="232">
        <f>IFERROR('tablas pernocta cat ev anual'!J42/'tablas pernocta cat ev anual'!J55-1,"-")</f>
        <v>-2.2951285732561888E-2</v>
      </c>
    </row>
    <row r="43" spans="3:10" hidden="1" outlineLevel="1">
      <c r="C43" s="41" t="s">
        <v>75</v>
      </c>
      <c r="D43" s="232">
        <f>IFERROR('tablas pernocta cat ev anual'!D43/'tablas pernocta cat ev anual'!D56-1,"-")</f>
        <v>0.39630616557934384</v>
      </c>
      <c r="E43" s="232">
        <f>IFERROR('tablas pernocta cat ev anual'!E43/'tablas pernocta cat ev anual'!E56-1,"-")</f>
        <v>6.8764929950287268E-2</v>
      </c>
      <c r="F43" s="232">
        <f>IFERROR('tablas pernocta cat ev anual'!F43/'tablas pernocta cat ev anual'!F56-1,"-")</f>
        <v>-5.1677019564915883E-2</v>
      </c>
      <c r="G43" s="232">
        <f>IFERROR('tablas pernocta cat ev anual'!G43/'tablas pernocta cat ev anual'!G56-1,"-")</f>
        <v>-6.4513980803969084E-2</v>
      </c>
      <c r="H43" s="232">
        <f>IFERROR('tablas pernocta cat ev anual'!H43/'tablas pernocta cat ev anual'!H56-1,"-")</f>
        <v>-2.4842325190869485E-2</v>
      </c>
      <c r="I43" s="232">
        <f>IFERROR('tablas pernocta cat ev anual'!I43/'tablas pernocta cat ev anual'!I56-1,"-")</f>
        <v>-0.10689709228011224</v>
      </c>
      <c r="J43" s="232">
        <f>IFERROR('tablas pernocta cat ev anual'!J43/'tablas pernocta cat ev anual'!J56-1,"-")</f>
        <v>-5.5843672644990794E-2</v>
      </c>
    </row>
    <row r="44" spans="3:10" hidden="1" outlineLevel="1">
      <c r="C44" s="41" t="s">
        <v>76</v>
      </c>
      <c r="D44" s="232">
        <f>IFERROR('tablas pernocta cat ev anual'!D44/'tablas pernocta cat ev anual'!D57-1,"-")</f>
        <v>-0.22961580983969043</v>
      </c>
      <c r="E44" s="232">
        <f>IFERROR('tablas pernocta cat ev anual'!E44/'tablas pernocta cat ev anual'!E57-1,"-")</f>
        <v>-3.9808675406185157E-2</v>
      </c>
      <c r="F44" s="232">
        <f>IFERROR('tablas pernocta cat ev anual'!F44/'tablas pernocta cat ev anual'!F57-1,"-")</f>
        <v>-2.1017475630082383E-2</v>
      </c>
      <c r="G44" s="232">
        <f>IFERROR('tablas pernocta cat ev anual'!G44/'tablas pernocta cat ev anual'!G57-1,"-")</f>
        <v>-6.884571700060127E-2</v>
      </c>
      <c r="H44" s="232">
        <f>IFERROR('tablas pernocta cat ev anual'!H44/'tablas pernocta cat ev anual'!H57-1,"-")</f>
        <v>-3.4663586417749581E-2</v>
      </c>
      <c r="I44" s="232">
        <f>IFERROR('tablas pernocta cat ev anual'!I44/'tablas pernocta cat ev anual'!I57-1,"-")</f>
        <v>-8.7642746093706259E-2</v>
      </c>
      <c r="J44" s="232">
        <f>IFERROR('tablas pernocta cat ev anual'!J44/'tablas pernocta cat ev anual'!J57-1,"-")</f>
        <v>-5.6503218570596148E-2</v>
      </c>
    </row>
    <row r="45" spans="3:10" hidden="1" outlineLevel="1">
      <c r="C45" s="41" t="s">
        <v>77</v>
      </c>
      <c r="D45" s="232">
        <f>IFERROR('tablas pernocta cat ev anual'!D45/'tablas pernocta cat ev anual'!D58-1,"-")</f>
        <v>-0.17268597810708164</v>
      </c>
      <c r="E45" s="232">
        <f>IFERROR('tablas pernocta cat ev anual'!E45/'tablas pernocta cat ev anual'!E58-1,"-")</f>
        <v>-9.5511536982758161E-2</v>
      </c>
      <c r="F45" s="232">
        <f>IFERROR('tablas pernocta cat ev anual'!F45/'tablas pernocta cat ev anual'!F58-1,"-")</f>
        <v>6.5689725249984399E-3</v>
      </c>
      <c r="G45" s="232">
        <f>IFERROR('tablas pernocta cat ev anual'!G45/'tablas pernocta cat ev anual'!G58-1,"-")</f>
        <v>-0.11183616982140199</v>
      </c>
      <c r="H45" s="232">
        <f>IFERROR('tablas pernocta cat ev anual'!H45/'tablas pernocta cat ev anual'!H58-1,"-")</f>
        <v>-3.2927745752624915E-2</v>
      </c>
      <c r="I45" s="232">
        <f>IFERROR('tablas pernocta cat ev anual'!I45/'tablas pernocta cat ev anual'!I58-1,"-")</f>
        <v>-0.13950500829493695</v>
      </c>
      <c r="J45" s="232">
        <f>IFERROR('tablas pernocta cat ev anual'!J45/'tablas pernocta cat ev anual'!J58-1,"-")</f>
        <v>-7.5245645947676687E-2</v>
      </c>
    </row>
    <row r="46" spans="3:10" hidden="1" outlineLevel="1">
      <c r="C46" s="41" t="s">
        <v>78</v>
      </c>
      <c r="D46" s="232">
        <f>IFERROR('tablas pernocta cat ev anual'!D46/'tablas pernocta cat ev anual'!D59-1,"-")</f>
        <v>-0.26454183266932274</v>
      </c>
      <c r="E46" s="232">
        <f>IFERROR('tablas pernocta cat ev anual'!E46/'tablas pernocta cat ev anual'!E59-1,"-")</f>
        <v>-0.10313801031504377</v>
      </c>
      <c r="F46" s="232">
        <f>IFERROR('tablas pernocta cat ev anual'!F46/'tablas pernocta cat ev anual'!F59-1,"-")</f>
        <v>-5.3249075266347923E-2</v>
      </c>
      <c r="G46" s="232">
        <f>IFERROR('tablas pernocta cat ev anual'!G46/'tablas pernocta cat ev anual'!G59-1,"-")</f>
        <v>-8.0260373936698493E-2</v>
      </c>
      <c r="H46" s="232">
        <f>IFERROR('tablas pernocta cat ev anual'!H46/'tablas pernocta cat ev anual'!H59-1,"-")</f>
        <v>-7.0413477036657124E-2</v>
      </c>
      <c r="I46" s="232">
        <f>IFERROR('tablas pernocta cat ev anual'!I46/'tablas pernocta cat ev anual'!I59-1,"-")</f>
        <v>-0.11151497852565107</v>
      </c>
      <c r="J46" s="232">
        <f>IFERROR('tablas pernocta cat ev anual'!J46/'tablas pernocta cat ev anual'!J59-1,"-")</f>
        <v>-8.5760246991909317E-2</v>
      </c>
    </row>
    <row r="47" spans="3:10" hidden="1" outlineLevel="1">
      <c r="C47" s="41" t="s">
        <v>79</v>
      </c>
      <c r="D47" s="232">
        <f>IFERROR('tablas pernocta cat ev anual'!D47/'tablas pernocta cat ev anual'!D60-1,"-")</f>
        <v>-0.23151997108259537</v>
      </c>
      <c r="E47" s="232">
        <f>IFERROR('tablas pernocta cat ev anual'!E47/'tablas pernocta cat ev anual'!E60-1,"-")</f>
        <v>-0.2379656898350524</v>
      </c>
      <c r="F47" s="232">
        <f>IFERROR('tablas pernocta cat ev anual'!F47/'tablas pernocta cat ev anual'!F60-1,"-")</f>
        <v>-7.8826244613390273E-2</v>
      </c>
      <c r="G47" s="232">
        <f>IFERROR('tablas pernocta cat ev anual'!G47/'tablas pernocta cat ev anual'!G60-1,"-")</f>
        <v>-5.8712608211193951E-2</v>
      </c>
      <c r="H47" s="232">
        <f>IFERROR('tablas pernocta cat ev anual'!H47/'tablas pernocta cat ev anual'!H60-1,"-")</f>
        <v>-0.11238653141192256</v>
      </c>
      <c r="I47" s="232">
        <f>IFERROR('tablas pernocta cat ev anual'!I47/'tablas pernocta cat ev anual'!I60-1,"-")</f>
        <v>-0.10705079060852896</v>
      </c>
      <c r="J47" s="232">
        <f>IFERROR('tablas pernocta cat ev anual'!J47/'tablas pernocta cat ev anual'!J60-1,"-")</f>
        <v>-0.11041549402972928</v>
      </c>
    </row>
    <row r="48" spans="3:10" hidden="1" outlineLevel="1">
      <c r="C48" s="41" t="s">
        <v>80</v>
      </c>
      <c r="D48" s="232">
        <f>IFERROR('tablas pernocta cat ev anual'!D48/'tablas pernocta cat ev anual'!D61-1,"-")</f>
        <v>-0.36547221378682049</v>
      </c>
      <c r="E48" s="232">
        <f>IFERROR('tablas pernocta cat ev anual'!E48/'tablas pernocta cat ev anual'!E61-1,"-")</f>
        <v>-0.15015559333996342</v>
      </c>
      <c r="F48" s="232">
        <f>IFERROR('tablas pernocta cat ev anual'!F48/'tablas pernocta cat ev anual'!F61-1,"-")</f>
        <v>-5.0601964011613876E-2</v>
      </c>
      <c r="G48" s="232">
        <f>IFERROR('tablas pernocta cat ev anual'!G48/'tablas pernocta cat ev anual'!G61-1,"-")</f>
        <v>1.4295874181903256E-2</v>
      </c>
      <c r="H48" s="232">
        <f>IFERROR('tablas pernocta cat ev anual'!H48/'tablas pernocta cat ev anual'!H61-1,"-")</f>
        <v>-6.8861948641387616E-2</v>
      </c>
      <c r="I48" s="232">
        <f>IFERROR('tablas pernocta cat ev anual'!I48/'tablas pernocta cat ev anual'!I61-1,"-")</f>
        <v>-8.9991616922254214E-2</v>
      </c>
      <c r="J48" s="232">
        <f>IFERROR('tablas pernocta cat ev anual'!J48/'tablas pernocta cat ev anual'!J61-1,"-")</f>
        <v>-7.7182934247832624E-2</v>
      </c>
    </row>
    <row r="49" spans="3:10" hidden="1" outlineLevel="1">
      <c r="C49" s="41" t="s">
        <v>81</v>
      </c>
      <c r="D49" s="232">
        <f>IFERROR('tablas pernocta cat ev anual'!D49/'tablas pernocta cat ev anual'!D62-1,"-")</f>
        <v>0.15867286735614639</v>
      </c>
      <c r="E49" s="232">
        <f>IFERROR('tablas pernocta cat ev anual'!E49/'tablas pernocta cat ev anual'!E62-1,"-")</f>
        <v>-5.8764099161589978E-2</v>
      </c>
      <c r="F49" s="232">
        <f>IFERROR('tablas pernocta cat ev anual'!F49/'tablas pernocta cat ev anual'!F62-1,"-")</f>
        <v>-1.3542627899338466E-2</v>
      </c>
      <c r="G49" s="232">
        <f>IFERROR('tablas pernocta cat ev anual'!G49/'tablas pernocta cat ev anual'!G62-1,"-")</f>
        <v>-5.2103015400543518E-2</v>
      </c>
      <c r="H49" s="232">
        <f>IFERROR('tablas pernocta cat ev anual'!H49/'tablas pernocta cat ev anual'!H62-1,"-")</f>
        <v>-2.660819548120974E-2</v>
      </c>
      <c r="I49" s="232">
        <f>IFERROR('tablas pernocta cat ev anual'!I49/'tablas pernocta cat ev anual'!I62-1,"-")</f>
        <v>2.856722329265704E-3</v>
      </c>
      <c r="J49" s="232">
        <f>IFERROR('tablas pernocta cat ev anual'!J49/'tablas pernocta cat ev anual'!J62-1,"-")</f>
        <v>-1.4362830554327521E-2</v>
      </c>
    </row>
    <row r="50" spans="3:10" hidden="1" outlineLevel="1">
      <c r="C50" s="41" t="s">
        <v>82</v>
      </c>
      <c r="D50" s="232">
        <f>IFERROR('tablas pernocta cat ev anual'!D50/'tablas pernocta cat ev anual'!D63-1,"-")</f>
        <v>0.12855265887559653</v>
      </c>
      <c r="E50" s="232">
        <f>IFERROR('tablas pernocta cat ev anual'!E50/'tablas pernocta cat ev anual'!E63-1,"-")</f>
        <v>-8.4915724343930021E-2</v>
      </c>
      <c r="F50" s="232">
        <f>IFERROR('tablas pernocta cat ev anual'!F50/'tablas pernocta cat ev anual'!F63-1,"-")</f>
        <v>-1.3421878318521152E-2</v>
      </c>
      <c r="G50" s="232">
        <f>IFERROR('tablas pernocta cat ev anual'!G50/'tablas pernocta cat ev anual'!G63-1,"-")</f>
        <v>1.9948151960504035E-2</v>
      </c>
      <c r="H50" s="232">
        <f>IFERROR('tablas pernocta cat ev anual'!H50/'tablas pernocta cat ev anual'!H63-1,"-")</f>
        <v>-2.3701511302024691E-2</v>
      </c>
      <c r="I50" s="232">
        <f>IFERROR('tablas pernocta cat ev anual'!I50/'tablas pernocta cat ev anual'!I63-1,"-")</f>
        <v>-2.9690405902741857E-2</v>
      </c>
      <c r="J50" s="232">
        <f>IFERROR('tablas pernocta cat ev anual'!J50/'tablas pernocta cat ev anual'!J63-1,"-")</f>
        <v>-2.6236118266103281E-2</v>
      </c>
    </row>
    <row r="51" spans="3:10" hidden="1" outlineLevel="1">
      <c r="C51" s="41" t="s">
        <v>83</v>
      </c>
      <c r="D51" s="232">
        <f>IFERROR('tablas pernocta cat ev anual'!D51/'tablas pernocta cat ev anual'!D64-1,"-")</f>
        <v>8.8819430878426697E-2</v>
      </c>
      <c r="E51" s="232">
        <f>IFERROR('tablas pernocta cat ev anual'!E51/'tablas pernocta cat ev anual'!E64-1,"-")</f>
        <v>-0.1276956940827807</v>
      </c>
      <c r="F51" s="232">
        <f>IFERROR('tablas pernocta cat ev anual'!F51/'tablas pernocta cat ev anual'!F64-1,"-")</f>
        <v>-3.592012542473122E-2</v>
      </c>
      <c r="G51" s="232">
        <f>IFERROR('tablas pernocta cat ev anual'!G51/'tablas pernocta cat ev anual'!G64-1,"-")</f>
        <v>7.564923921748079E-2</v>
      </c>
      <c r="H51" s="232">
        <f>IFERROR('tablas pernocta cat ev anual'!H51/'tablas pernocta cat ev anual'!H64-1,"-")</f>
        <v>-4.2290029995302736E-2</v>
      </c>
      <c r="I51" s="232">
        <f>IFERROR('tablas pernocta cat ev anual'!I51/'tablas pernocta cat ev anual'!I64-1,"-")</f>
        <v>-3.8662527140548741E-2</v>
      </c>
      <c r="J51" s="232">
        <f>IFERROR('tablas pernocta cat ev anual'!J51/'tablas pernocta cat ev anual'!J64-1,"-")</f>
        <v>-4.0809051255802364E-2</v>
      </c>
    </row>
    <row r="52" spans="3:10" collapsed="1">
      <c r="C52" s="121">
        <v>2007</v>
      </c>
      <c r="D52" s="235">
        <f>IFERROR('tablas pernocta cat ev anual'!D52/'tablas pernocta cat ev anual'!D65-1,"-")</f>
        <v>-1.5311092730447617E-2</v>
      </c>
      <c r="E52" s="235">
        <f>IFERROR('tablas pernocta cat ev anual'!E52/'tablas pernocta cat ev anual'!E65-1,"-")</f>
        <v>-5.2916447642263997E-2</v>
      </c>
      <c r="F52" s="235">
        <f>IFERROR('tablas pernocta cat ev anual'!F52/'tablas pernocta cat ev anual'!F65-1,"-")</f>
        <v>-2.2465869622894541E-2</v>
      </c>
      <c r="G52" s="235">
        <f>IFERROR('tablas pernocta cat ev anual'!G52/'tablas pernocta cat ev anual'!G65-1,"-")</f>
        <v>-2.8225447821599303E-2</v>
      </c>
      <c r="H52" s="235">
        <f>IFERROR('tablas pernocta cat ev anual'!H52/'tablas pernocta cat ev anual'!H65-1,"-")</f>
        <v>-2.9795844968964258E-2</v>
      </c>
      <c r="I52" s="235">
        <f>IFERROR('tablas pernocta cat ev anual'!I52/'tablas pernocta cat ev anual'!I65-1,"-")</f>
        <v>-5.535858254799908E-2</v>
      </c>
      <c r="J52" s="235">
        <f>IFERROR('tablas pernocta cat ev anual'!J52/'tablas pernocta cat ev anual'!J65-1,"-")</f>
        <v>-3.9939435841925164E-2</v>
      </c>
    </row>
    <row r="53" spans="3:10">
      <c r="C53" s="542" t="s">
        <v>67</v>
      </c>
      <c r="D53" s="542"/>
      <c r="E53" s="542"/>
      <c r="F53" s="542"/>
      <c r="G53" s="542"/>
      <c r="H53" s="542"/>
      <c r="I53" s="542"/>
      <c r="J53" s="542"/>
    </row>
    <row r="56" spans="3:10">
      <c r="D56" s="107"/>
      <c r="E56" s="107"/>
      <c r="F56" s="107"/>
      <c r="G56" s="107"/>
      <c r="H56" s="107"/>
      <c r="I56" s="107"/>
      <c r="J56" s="107"/>
    </row>
  </sheetData>
  <mergeCells count="2">
    <mergeCell ref="C3:J3"/>
    <mergeCell ref="C53:J53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1:K28"/>
  <sheetViews>
    <sheetView showGridLines="0" showRowColHeaders="0" showOutlineSymbols="0" zoomScaleNormal="100" workbookViewId="0">
      <selection activeCell="A3" sqref="A3"/>
    </sheetView>
  </sheetViews>
  <sheetFormatPr baseColWidth="10" defaultRowHeight="12.75"/>
  <cols>
    <col min="1" max="1" width="11.42578125" style="11"/>
    <col min="2" max="2" width="34.28515625" style="11" customWidth="1"/>
    <col min="3" max="3" width="12.5703125" style="11" customWidth="1"/>
    <col min="4" max="4" width="10.5703125" style="11" customWidth="1"/>
    <col min="5" max="5" width="12.5703125" style="11" customWidth="1"/>
    <col min="6" max="6" width="10.5703125" style="11" customWidth="1"/>
    <col min="7" max="7" width="10.7109375" style="11" customWidth="1"/>
    <col min="8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1" spans="2:7" ht="25.5" customHeight="1">
      <c r="B11" s="503" t="s">
        <v>238</v>
      </c>
      <c r="C11" s="504"/>
      <c r="D11" s="504"/>
      <c r="E11" s="504"/>
      <c r="F11" s="504"/>
      <c r="G11" s="505"/>
    </row>
    <row r="12" spans="2:7" ht="39.75" customHeight="1">
      <c r="B12" s="21" t="s">
        <v>61</v>
      </c>
      <c r="C12" s="236" t="str">
        <f>actualizaciones!A3</f>
        <v>acumulado agosto 2009</v>
      </c>
      <c r="D12" s="237" t="s">
        <v>62</v>
      </c>
      <c r="E12" s="236" t="str">
        <f>actualizaciones!A2</f>
        <v xml:space="preserve">acumulado agosto 2010 </v>
      </c>
      <c r="F12" s="237" t="s">
        <v>62</v>
      </c>
      <c r="G12" s="237" t="s">
        <v>63</v>
      </c>
    </row>
    <row r="13" spans="2:7">
      <c r="B13" s="72" t="s">
        <v>239</v>
      </c>
      <c r="C13" s="81"/>
      <c r="D13" s="81"/>
      <c r="E13" s="81"/>
      <c r="F13" s="81"/>
      <c r="G13" s="82"/>
    </row>
    <row r="14" spans="2:7">
      <c r="B14" s="75" t="s">
        <v>240</v>
      </c>
      <c r="C14" s="25">
        <v>9108506</v>
      </c>
      <c r="D14" s="26">
        <f>C14/C14</f>
        <v>1</v>
      </c>
      <c r="E14" s="25">
        <v>9087590</v>
      </c>
      <c r="F14" s="26">
        <f>E14/E14</f>
        <v>1</v>
      </c>
      <c r="G14" s="27">
        <f>(E14-C14)/C14</f>
        <v>-2.2963151146851088E-3</v>
      </c>
    </row>
    <row r="15" spans="2:7">
      <c r="B15" s="85" t="s">
        <v>241</v>
      </c>
      <c r="C15" s="29">
        <v>5592644</v>
      </c>
      <c r="D15" s="30">
        <f>C15/C14</f>
        <v>0.61400234023011013</v>
      </c>
      <c r="E15" s="29">
        <v>5728825</v>
      </c>
      <c r="F15" s="30">
        <f>E15/E14</f>
        <v>0.63040090937201176</v>
      </c>
      <c r="G15" s="31">
        <f>(E15-C15)/C15</f>
        <v>2.4350021206427586E-2</v>
      </c>
    </row>
    <row r="16" spans="2:7">
      <c r="B16" s="238" t="s">
        <v>242</v>
      </c>
      <c r="C16" s="86">
        <v>3515862</v>
      </c>
      <c r="D16" s="32">
        <f>C16/C14</f>
        <v>0.38599765976988981</v>
      </c>
      <c r="E16" s="86">
        <v>3358765</v>
      </c>
      <c r="F16" s="32">
        <f>E16/E14</f>
        <v>0.36959909062798829</v>
      </c>
      <c r="G16" s="239">
        <f>(E16-C16)/C16</f>
        <v>-4.4682356702282398E-2</v>
      </c>
    </row>
    <row r="17" spans="2:11">
      <c r="B17" s="33" t="s">
        <v>119</v>
      </c>
      <c r="C17" s="34"/>
      <c r="D17" s="34"/>
      <c r="E17" s="34"/>
      <c r="F17" s="34"/>
      <c r="G17" s="35"/>
    </row>
    <row r="28" spans="2:11">
      <c r="B28" s="37"/>
      <c r="C28" s="37"/>
      <c r="D28" s="37"/>
      <c r="E28" s="37"/>
      <c r="F28" s="37"/>
      <c r="G28" s="37"/>
      <c r="H28" s="37"/>
      <c r="I28" s="37"/>
      <c r="J28" s="37"/>
      <c r="K28" s="37"/>
    </row>
  </sheetData>
  <mergeCells count="1">
    <mergeCell ref="B11:G1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colBreaks count="1" manualBreakCount="1">
    <brk id="7" min="10" max="51" man="1"/>
  </col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7:L27"/>
  <sheetViews>
    <sheetView showGridLines="0" showRowColHeaders="0" showOutlineSymbols="0" zoomScaleNormal="100" workbookViewId="0">
      <selection activeCell="A3" sqref="A3"/>
    </sheetView>
  </sheetViews>
  <sheetFormatPr baseColWidth="10" defaultRowHeight="12.75"/>
  <cols>
    <col min="1" max="1" width="11.42578125" style="11"/>
    <col min="2" max="2" width="28.85546875" style="11" customWidth="1"/>
    <col min="3" max="7" width="11.7109375" style="11" customWidth="1"/>
    <col min="8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7" spans="2:7" ht="25.5" customHeight="1">
      <c r="B7" s="503" t="s">
        <v>243</v>
      </c>
      <c r="C7" s="504"/>
      <c r="D7" s="504"/>
      <c r="E7" s="504"/>
      <c r="F7" s="504"/>
      <c r="G7" s="505"/>
    </row>
    <row r="8" spans="2:7" ht="41.25" customHeight="1">
      <c r="B8" s="21" t="s">
        <v>244</v>
      </c>
      <c r="C8" s="22" t="str">
        <f>actualizaciones!A3</f>
        <v>acumulado agosto 2009</v>
      </c>
      <c r="D8" s="23" t="s">
        <v>62</v>
      </c>
      <c r="E8" s="22" t="str">
        <f>actualizaciones!A2</f>
        <v xml:space="preserve">acumulado agosto 2010 </v>
      </c>
      <c r="F8" s="23" t="s">
        <v>62</v>
      </c>
      <c r="G8" s="23" t="s">
        <v>63</v>
      </c>
    </row>
    <row r="9" spans="2:7">
      <c r="B9" s="72" t="s">
        <v>245</v>
      </c>
      <c r="C9" s="73"/>
      <c r="D9" s="73"/>
      <c r="E9" s="73"/>
      <c r="F9" s="73"/>
      <c r="G9" s="74"/>
    </row>
    <row r="10" spans="2:7">
      <c r="B10" s="77" t="s">
        <v>246</v>
      </c>
      <c r="C10" s="25">
        <v>9108506</v>
      </c>
      <c r="D10" s="26">
        <f>C10/$C$10</f>
        <v>1</v>
      </c>
      <c r="E10" s="25">
        <v>9087590</v>
      </c>
      <c r="F10" s="26">
        <f>E10/$E$10</f>
        <v>1</v>
      </c>
      <c r="G10" s="27">
        <f>(E10-C10)/C10</f>
        <v>-2.2963151146851088E-3</v>
      </c>
    </row>
    <row r="11" spans="2:7">
      <c r="B11" s="72" t="s">
        <v>247</v>
      </c>
      <c r="C11" s="81"/>
      <c r="D11" s="73"/>
      <c r="E11" s="81"/>
      <c r="F11" s="73"/>
      <c r="G11" s="82"/>
    </row>
    <row r="12" spans="2:7">
      <c r="B12" s="85" t="s">
        <v>248</v>
      </c>
      <c r="C12" s="240">
        <v>5592644</v>
      </c>
      <c r="D12" s="84">
        <f>C12/$C$10</f>
        <v>0.61400234023011013</v>
      </c>
      <c r="E12" s="240">
        <v>5728825</v>
      </c>
      <c r="F12" s="84">
        <f>E12/$E$10</f>
        <v>0.63040090937201176</v>
      </c>
      <c r="G12" s="241">
        <f>(E12-C12)/C12</f>
        <v>2.4350021206427586E-2</v>
      </c>
    </row>
    <row r="13" spans="2:7">
      <c r="B13" s="85" t="s">
        <v>249</v>
      </c>
      <c r="C13" s="242">
        <v>684126</v>
      </c>
      <c r="D13" s="30">
        <f>C13/$C$10</f>
        <v>7.5108475528258972E-2</v>
      </c>
      <c r="E13" s="242">
        <v>743684</v>
      </c>
      <c r="F13" s="30">
        <f>E13/$E$10</f>
        <v>8.1835118001582371E-2</v>
      </c>
      <c r="G13" s="87">
        <f>(E13-C13)/C13</f>
        <v>8.7057062587885856E-2</v>
      </c>
    </row>
    <row r="14" spans="2:7">
      <c r="B14" s="85" t="s">
        <v>250</v>
      </c>
      <c r="C14" s="242">
        <v>3735943</v>
      </c>
      <c r="D14" s="30">
        <f>C14/$C$10</f>
        <v>0.41015980008137448</v>
      </c>
      <c r="E14" s="242">
        <v>3967505</v>
      </c>
      <c r="F14" s="30">
        <f>E14/$E$10</f>
        <v>0.43658494716420965</v>
      </c>
      <c r="G14" s="87">
        <f>(E14-C14)/C14</f>
        <v>6.1982209043339259E-2</v>
      </c>
    </row>
    <row r="15" spans="2:7">
      <c r="B15" s="85" t="s">
        <v>251</v>
      </c>
      <c r="C15" s="242">
        <v>1093253</v>
      </c>
      <c r="D15" s="30">
        <f>C15/$C$10</f>
        <v>0.12002550143788673</v>
      </c>
      <c r="E15" s="242">
        <v>937505</v>
      </c>
      <c r="F15" s="30">
        <f>E15/$E$10</f>
        <v>0.10316321488975624</v>
      </c>
      <c r="G15" s="87">
        <f>(E15-C15)/C15</f>
        <v>-0.14246290657331834</v>
      </c>
    </row>
    <row r="16" spans="2:7">
      <c r="B16" s="85" t="s">
        <v>252</v>
      </c>
      <c r="C16" s="242">
        <v>79322</v>
      </c>
      <c r="D16" s="30">
        <f>C16/$C$10</f>
        <v>8.7085631825899873E-3</v>
      </c>
      <c r="E16" s="242">
        <v>80131</v>
      </c>
      <c r="F16" s="30">
        <f>E16/$E$10</f>
        <v>8.817629316463441E-3</v>
      </c>
      <c r="G16" s="87">
        <f>(E16-C16)/C16</f>
        <v>1.0198935982451274E-2</v>
      </c>
    </row>
    <row r="17" spans="2:12">
      <c r="B17" s="72" t="s">
        <v>253</v>
      </c>
      <c r="C17" s="81"/>
      <c r="D17" s="243"/>
      <c r="E17" s="81"/>
      <c r="F17" s="243"/>
      <c r="G17" s="82"/>
    </row>
    <row r="18" spans="2:12">
      <c r="B18" s="244" t="s">
        <v>254</v>
      </c>
      <c r="C18" s="86">
        <v>3515862</v>
      </c>
      <c r="D18" s="84">
        <f>C18/$C$10</f>
        <v>0.38599765976988981</v>
      </c>
      <c r="E18" s="86">
        <v>3358765</v>
      </c>
      <c r="F18" s="84">
        <f>E18/$E$10</f>
        <v>0.36959909062798829</v>
      </c>
      <c r="G18" s="239">
        <f>(E18-C18)/C18</f>
        <v>-4.4682356702282398E-2</v>
      </c>
    </row>
    <row r="19" spans="2:12">
      <c r="B19" s="33" t="s">
        <v>119</v>
      </c>
      <c r="C19" s="34"/>
      <c r="D19" s="34"/>
      <c r="E19" s="34"/>
      <c r="F19" s="34"/>
      <c r="G19" s="35"/>
    </row>
    <row r="20" spans="2:12" ht="15" customHeight="1" thickBot="1"/>
    <row r="21" spans="2:12" ht="30" customHeight="1" thickBot="1">
      <c r="G21" s="50" t="s">
        <v>84</v>
      </c>
    </row>
    <row r="27" spans="2:12"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</row>
  </sheetData>
  <mergeCells count="1">
    <mergeCell ref="B7:G7"/>
  </mergeCells>
  <hyperlinks>
    <hyperlink ref="G21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>
      <selection activeCell="A3" sqref="A3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50" t="s">
        <v>86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A3" sqref="A3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15" customHeight="1" thickBot="1"/>
    <row r="30" spans="2:12" ht="30" customHeight="1" thickBot="1">
      <c r="I30" s="50" t="s">
        <v>86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3:L69"/>
  <sheetViews>
    <sheetView showGridLines="0" showRowColHeaders="0" showZeros="0" zoomScaleNormal="100" workbookViewId="0">
      <selection activeCell="A3" sqref="A3"/>
    </sheetView>
  </sheetViews>
  <sheetFormatPr baseColWidth="10" defaultRowHeight="12.75" outlineLevelRow="1"/>
  <cols>
    <col min="1" max="1" width="13.7109375" style="246" customWidth="1"/>
    <col min="2" max="2" width="12.140625" style="246" customWidth="1"/>
    <col min="3" max="3" width="13.5703125" style="246" customWidth="1"/>
    <col min="4" max="18" width="11" style="246" customWidth="1"/>
    <col min="19" max="21" width="10.42578125" style="246" customWidth="1"/>
    <col min="22" max="25" width="9.28515625" style="246" customWidth="1"/>
    <col min="26" max="37" width="7.28515625" style="246" customWidth="1"/>
    <col min="38" max="38" width="11.5703125" style="246" bestFit="1" customWidth="1"/>
    <col min="39" max="258" width="11.42578125" style="246"/>
    <col min="259" max="259" width="13.7109375" style="246" customWidth="1"/>
    <col min="260" max="260" width="12.140625" style="246" customWidth="1"/>
    <col min="261" max="274" width="11" style="246" customWidth="1"/>
    <col min="275" max="277" width="10.42578125" style="246" customWidth="1"/>
    <col min="278" max="279" width="7.28515625" style="246" customWidth="1"/>
    <col min="280" max="280" width="7.85546875" style="246" bestFit="1" customWidth="1"/>
    <col min="281" max="293" width="7.28515625" style="246" customWidth="1"/>
    <col min="294" max="294" width="11.5703125" style="246" bestFit="1" customWidth="1"/>
    <col min="295" max="514" width="11.42578125" style="246"/>
    <col min="515" max="515" width="13.7109375" style="246" customWidth="1"/>
    <col min="516" max="516" width="12.140625" style="246" customWidth="1"/>
    <col min="517" max="530" width="11" style="246" customWidth="1"/>
    <col min="531" max="533" width="10.42578125" style="246" customWidth="1"/>
    <col min="534" max="535" width="7.28515625" style="246" customWidth="1"/>
    <col min="536" max="536" width="7.85546875" style="246" bestFit="1" customWidth="1"/>
    <col min="537" max="549" width="7.28515625" style="246" customWidth="1"/>
    <col min="550" max="550" width="11.5703125" style="246" bestFit="1" customWidth="1"/>
    <col min="551" max="770" width="11.42578125" style="246"/>
    <col min="771" max="771" width="13.7109375" style="246" customWidth="1"/>
    <col min="772" max="772" width="12.140625" style="246" customWidth="1"/>
    <col min="773" max="786" width="11" style="246" customWidth="1"/>
    <col min="787" max="789" width="10.42578125" style="246" customWidth="1"/>
    <col min="790" max="791" width="7.28515625" style="246" customWidth="1"/>
    <col min="792" max="792" width="7.85546875" style="246" bestFit="1" customWidth="1"/>
    <col min="793" max="805" width="7.28515625" style="246" customWidth="1"/>
    <col min="806" max="806" width="11.5703125" style="246" bestFit="1" customWidth="1"/>
    <col min="807" max="1026" width="11.42578125" style="246"/>
    <col min="1027" max="1027" width="13.7109375" style="246" customWidth="1"/>
    <col min="1028" max="1028" width="12.140625" style="246" customWidth="1"/>
    <col min="1029" max="1042" width="11" style="246" customWidth="1"/>
    <col min="1043" max="1045" width="10.42578125" style="246" customWidth="1"/>
    <col min="1046" max="1047" width="7.28515625" style="246" customWidth="1"/>
    <col min="1048" max="1048" width="7.85546875" style="246" bestFit="1" customWidth="1"/>
    <col min="1049" max="1061" width="7.28515625" style="246" customWidth="1"/>
    <col min="1062" max="1062" width="11.5703125" style="246" bestFit="1" customWidth="1"/>
    <col min="1063" max="1282" width="11.42578125" style="246"/>
    <col min="1283" max="1283" width="13.7109375" style="246" customWidth="1"/>
    <col min="1284" max="1284" width="12.140625" style="246" customWidth="1"/>
    <col min="1285" max="1298" width="11" style="246" customWidth="1"/>
    <col min="1299" max="1301" width="10.42578125" style="246" customWidth="1"/>
    <col min="1302" max="1303" width="7.28515625" style="246" customWidth="1"/>
    <col min="1304" max="1304" width="7.85546875" style="246" bestFit="1" customWidth="1"/>
    <col min="1305" max="1317" width="7.28515625" style="246" customWidth="1"/>
    <col min="1318" max="1318" width="11.5703125" style="246" bestFit="1" customWidth="1"/>
    <col min="1319" max="1538" width="11.42578125" style="246"/>
    <col min="1539" max="1539" width="13.7109375" style="246" customWidth="1"/>
    <col min="1540" max="1540" width="12.140625" style="246" customWidth="1"/>
    <col min="1541" max="1554" width="11" style="246" customWidth="1"/>
    <col min="1555" max="1557" width="10.42578125" style="246" customWidth="1"/>
    <col min="1558" max="1559" width="7.28515625" style="246" customWidth="1"/>
    <col min="1560" max="1560" width="7.85546875" style="246" bestFit="1" customWidth="1"/>
    <col min="1561" max="1573" width="7.28515625" style="246" customWidth="1"/>
    <col min="1574" max="1574" width="11.5703125" style="246" bestFit="1" customWidth="1"/>
    <col min="1575" max="1794" width="11.42578125" style="246"/>
    <col min="1795" max="1795" width="13.7109375" style="246" customWidth="1"/>
    <col min="1796" max="1796" width="12.140625" style="246" customWidth="1"/>
    <col min="1797" max="1810" width="11" style="246" customWidth="1"/>
    <col min="1811" max="1813" width="10.42578125" style="246" customWidth="1"/>
    <col min="1814" max="1815" width="7.28515625" style="246" customWidth="1"/>
    <col min="1816" max="1816" width="7.85546875" style="246" bestFit="1" customWidth="1"/>
    <col min="1817" max="1829" width="7.28515625" style="246" customWidth="1"/>
    <col min="1830" max="1830" width="11.5703125" style="246" bestFit="1" customWidth="1"/>
    <col min="1831" max="2050" width="11.42578125" style="246"/>
    <col min="2051" max="2051" width="13.7109375" style="246" customWidth="1"/>
    <col min="2052" max="2052" width="12.140625" style="246" customWidth="1"/>
    <col min="2053" max="2066" width="11" style="246" customWidth="1"/>
    <col min="2067" max="2069" width="10.42578125" style="246" customWidth="1"/>
    <col min="2070" max="2071" width="7.28515625" style="246" customWidth="1"/>
    <col min="2072" max="2072" width="7.85546875" style="246" bestFit="1" customWidth="1"/>
    <col min="2073" max="2085" width="7.28515625" style="246" customWidth="1"/>
    <col min="2086" max="2086" width="11.5703125" style="246" bestFit="1" customWidth="1"/>
    <col min="2087" max="2306" width="11.42578125" style="246"/>
    <col min="2307" max="2307" width="13.7109375" style="246" customWidth="1"/>
    <col min="2308" max="2308" width="12.140625" style="246" customWidth="1"/>
    <col min="2309" max="2322" width="11" style="246" customWidth="1"/>
    <col min="2323" max="2325" width="10.42578125" style="246" customWidth="1"/>
    <col min="2326" max="2327" width="7.28515625" style="246" customWidth="1"/>
    <col min="2328" max="2328" width="7.85546875" style="246" bestFit="1" customWidth="1"/>
    <col min="2329" max="2341" width="7.28515625" style="246" customWidth="1"/>
    <col min="2342" max="2342" width="11.5703125" style="246" bestFit="1" customWidth="1"/>
    <col min="2343" max="2562" width="11.42578125" style="246"/>
    <col min="2563" max="2563" width="13.7109375" style="246" customWidth="1"/>
    <col min="2564" max="2564" width="12.140625" style="246" customWidth="1"/>
    <col min="2565" max="2578" width="11" style="246" customWidth="1"/>
    <col min="2579" max="2581" width="10.42578125" style="246" customWidth="1"/>
    <col min="2582" max="2583" width="7.28515625" style="246" customWidth="1"/>
    <col min="2584" max="2584" width="7.85546875" style="246" bestFit="1" customWidth="1"/>
    <col min="2585" max="2597" width="7.28515625" style="246" customWidth="1"/>
    <col min="2598" max="2598" width="11.5703125" style="246" bestFit="1" customWidth="1"/>
    <col min="2599" max="2818" width="11.42578125" style="246"/>
    <col min="2819" max="2819" width="13.7109375" style="246" customWidth="1"/>
    <col min="2820" max="2820" width="12.140625" style="246" customWidth="1"/>
    <col min="2821" max="2834" width="11" style="246" customWidth="1"/>
    <col min="2835" max="2837" width="10.42578125" style="246" customWidth="1"/>
    <col min="2838" max="2839" width="7.28515625" style="246" customWidth="1"/>
    <col min="2840" max="2840" width="7.85546875" style="246" bestFit="1" customWidth="1"/>
    <col min="2841" max="2853" width="7.28515625" style="246" customWidth="1"/>
    <col min="2854" max="2854" width="11.5703125" style="246" bestFit="1" customWidth="1"/>
    <col min="2855" max="3074" width="11.42578125" style="246"/>
    <col min="3075" max="3075" width="13.7109375" style="246" customWidth="1"/>
    <col min="3076" max="3076" width="12.140625" style="246" customWidth="1"/>
    <col min="3077" max="3090" width="11" style="246" customWidth="1"/>
    <col min="3091" max="3093" width="10.42578125" style="246" customWidth="1"/>
    <col min="3094" max="3095" width="7.28515625" style="246" customWidth="1"/>
    <col min="3096" max="3096" width="7.85546875" style="246" bestFit="1" customWidth="1"/>
    <col min="3097" max="3109" width="7.28515625" style="246" customWidth="1"/>
    <col min="3110" max="3110" width="11.5703125" style="246" bestFit="1" customWidth="1"/>
    <col min="3111" max="3330" width="11.42578125" style="246"/>
    <col min="3331" max="3331" width="13.7109375" style="246" customWidth="1"/>
    <col min="3332" max="3332" width="12.140625" style="246" customWidth="1"/>
    <col min="3333" max="3346" width="11" style="246" customWidth="1"/>
    <col min="3347" max="3349" width="10.42578125" style="246" customWidth="1"/>
    <col min="3350" max="3351" width="7.28515625" style="246" customWidth="1"/>
    <col min="3352" max="3352" width="7.85546875" style="246" bestFit="1" customWidth="1"/>
    <col min="3353" max="3365" width="7.28515625" style="246" customWidth="1"/>
    <col min="3366" max="3366" width="11.5703125" style="246" bestFit="1" customWidth="1"/>
    <col min="3367" max="3586" width="11.42578125" style="246"/>
    <col min="3587" max="3587" width="13.7109375" style="246" customWidth="1"/>
    <col min="3588" max="3588" width="12.140625" style="246" customWidth="1"/>
    <col min="3589" max="3602" width="11" style="246" customWidth="1"/>
    <col min="3603" max="3605" width="10.42578125" style="246" customWidth="1"/>
    <col min="3606" max="3607" width="7.28515625" style="246" customWidth="1"/>
    <col min="3608" max="3608" width="7.85546875" style="246" bestFit="1" customWidth="1"/>
    <col min="3609" max="3621" width="7.28515625" style="246" customWidth="1"/>
    <col min="3622" max="3622" width="11.5703125" style="246" bestFit="1" customWidth="1"/>
    <col min="3623" max="3842" width="11.42578125" style="246"/>
    <col min="3843" max="3843" width="13.7109375" style="246" customWidth="1"/>
    <col min="3844" max="3844" width="12.140625" style="246" customWidth="1"/>
    <col min="3845" max="3858" width="11" style="246" customWidth="1"/>
    <col min="3859" max="3861" width="10.42578125" style="246" customWidth="1"/>
    <col min="3862" max="3863" width="7.28515625" style="246" customWidth="1"/>
    <col min="3864" max="3864" width="7.85546875" style="246" bestFit="1" customWidth="1"/>
    <col min="3865" max="3877" width="7.28515625" style="246" customWidth="1"/>
    <col min="3878" max="3878" width="11.5703125" style="246" bestFit="1" customWidth="1"/>
    <col min="3879" max="4098" width="11.42578125" style="246"/>
    <col min="4099" max="4099" width="13.7109375" style="246" customWidth="1"/>
    <col min="4100" max="4100" width="12.140625" style="246" customWidth="1"/>
    <col min="4101" max="4114" width="11" style="246" customWidth="1"/>
    <col min="4115" max="4117" width="10.42578125" style="246" customWidth="1"/>
    <col min="4118" max="4119" width="7.28515625" style="246" customWidth="1"/>
    <col min="4120" max="4120" width="7.85546875" style="246" bestFit="1" customWidth="1"/>
    <col min="4121" max="4133" width="7.28515625" style="246" customWidth="1"/>
    <col min="4134" max="4134" width="11.5703125" style="246" bestFit="1" customWidth="1"/>
    <col min="4135" max="4354" width="11.42578125" style="246"/>
    <col min="4355" max="4355" width="13.7109375" style="246" customWidth="1"/>
    <col min="4356" max="4356" width="12.140625" style="246" customWidth="1"/>
    <col min="4357" max="4370" width="11" style="246" customWidth="1"/>
    <col min="4371" max="4373" width="10.42578125" style="246" customWidth="1"/>
    <col min="4374" max="4375" width="7.28515625" style="246" customWidth="1"/>
    <col min="4376" max="4376" width="7.85546875" style="246" bestFit="1" customWidth="1"/>
    <col min="4377" max="4389" width="7.28515625" style="246" customWidth="1"/>
    <col min="4390" max="4390" width="11.5703125" style="246" bestFit="1" customWidth="1"/>
    <col min="4391" max="4610" width="11.42578125" style="246"/>
    <col min="4611" max="4611" width="13.7109375" style="246" customWidth="1"/>
    <col min="4612" max="4612" width="12.140625" style="246" customWidth="1"/>
    <col min="4613" max="4626" width="11" style="246" customWidth="1"/>
    <col min="4627" max="4629" width="10.42578125" style="246" customWidth="1"/>
    <col min="4630" max="4631" width="7.28515625" style="246" customWidth="1"/>
    <col min="4632" max="4632" width="7.85546875" style="246" bestFit="1" customWidth="1"/>
    <col min="4633" max="4645" width="7.28515625" style="246" customWidth="1"/>
    <col min="4646" max="4646" width="11.5703125" style="246" bestFit="1" customWidth="1"/>
    <col min="4647" max="4866" width="11.42578125" style="246"/>
    <col min="4867" max="4867" width="13.7109375" style="246" customWidth="1"/>
    <col min="4868" max="4868" width="12.140625" style="246" customWidth="1"/>
    <col min="4869" max="4882" width="11" style="246" customWidth="1"/>
    <col min="4883" max="4885" width="10.42578125" style="246" customWidth="1"/>
    <col min="4886" max="4887" width="7.28515625" style="246" customWidth="1"/>
    <col min="4888" max="4888" width="7.85546875" style="246" bestFit="1" customWidth="1"/>
    <col min="4889" max="4901" width="7.28515625" style="246" customWidth="1"/>
    <col min="4902" max="4902" width="11.5703125" style="246" bestFit="1" customWidth="1"/>
    <col min="4903" max="5122" width="11.42578125" style="246"/>
    <col min="5123" max="5123" width="13.7109375" style="246" customWidth="1"/>
    <col min="5124" max="5124" width="12.140625" style="246" customWidth="1"/>
    <col min="5125" max="5138" width="11" style="246" customWidth="1"/>
    <col min="5139" max="5141" width="10.42578125" style="246" customWidth="1"/>
    <col min="5142" max="5143" width="7.28515625" style="246" customWidth="1"/>
    <col min="5144" max="5144" width="7.85546875" style="246" bestFit="1" customWidth="1"/>
    <col min="5145" max="5157" width="7.28515625" style="246" customWidth="1"/>
    <col min="5158" max="5158" width="11.5703125" style="246" bestFit="1" customWidth="1"/>
    <col min="5159" max="5378" width="11.42578125" style="246"/>
    <col min="5379" max="5379" width="13.7109375" style="246" customWidth="1"/>
    <col min="5380" max="5380" width="12.140625" style="246" customWidth="1"/>
    <col min="5381" max="5394" width="11" style="246" customWidth="1"/>
    <col min="5395" max="5397" width="10.42578125" style="246" customWidth="1"/>
    <col min="5398" max="5399" width="7.28515625" style="246" customWidth="1"/>
    <col min="5400" max="5400" width="7.85546875" style="246" bestFit="1" customWidth="1"/>
    <col min="5401" max="5413" width="7.28515625" style="246" customWidth="1"/>
    <col min="5414" max="5414" width="11.5703125" style="246" bestFit="1" customWidth="1"/>
    <col min="5415" max="5634" width="11.42578125" style="246"/>
    <col min="5635" max="5635" width="13.7109375" style="246" customWidth="1"/>
    <col min="5636" max="5636" width="12.140625" style="246" customWidth="1"/>
    <col min="5637" max="5650" width="11" style="246" customWidth="1"/>
    <col min="5651" max="5653" width="10.42578125" style="246" customWidth="1"/>
    <col min="5654" max="5655" width="7.28515625" style="246" customWidth="1"/>
    <col min="5656" max="5656" width="7.85546875" style="246" bestFit="1" customWidth="1"/>
    <col min="5657" max="5669" width="7.28515625" style="246" customWidth="1"/>
    <col min="5670" max="5670" width="11.5703125" style="246" bestFit="1" customWidth="1"/>
    <col min="5671" max="5890" width="11.42578125" style="246"/>
    <col min="5891" max="5891" width="13.7109375" style="246" customWidth="1"/>
    <col min="5892" max="5892" width="12.140625" style="246" customWidth="1"/>
    <col min="5893" max="5906" width="11" style="246" customWidth="1"/>
    <col min="5907" max="5909" width="10.42578125" style="246" customWidth="1"/>
    <col min="5910" max="5911" width="7.28515625" style="246" customWidth="1"/>
    <col min="5912" max="5912" width="7.85546875" style="246" bestFit="1" customWidth="1"/>
    <col min="5913" max="5925" width="7.28515625" style="246" customWidth="1"/>
    <col min="5926" max="5926" width="11.5703125" style="246" bestFit="1" customWidth="1"/>
    <col min="5927" max="6146" width="11.42578125" style="246"/>
    <col min="6147" max="6147" width="13.7109375" style="246" customWidth="1"/>
    <col min="6148" max="6148" width="12.140625" style="246" customWidth="1"/>
    <col min="6149" max="6162" width="11" style="246" customWidth="1"/>
    <col min="6163" max="6165" width="10.42578125" style="246" customWidth="1"/>
    <col min="6166" max="6167" width="7.28515625" style="246" customWidth="1"/>
    <col min="6168" max="6168" width="7.85546875" style="246" bestFit="1" customWidth="1"/>
    <col min="6169" max="6181" width="7.28515625" style="246" customWidth="1"/>
    <col min="6182" max="6182" width="11.5703125" style="246" bestFit="1" customWidth="1"/>
    <col min="6183" max="6402" width="11.42578125" style="246"/>
    <col min="6403" max="6403" width="13.7109375" style="246" customWidth="1"/>
    <col min="6404" max="6404" width="12.140625" style="246" customWidth="1"/>
    <col min="6405" max="6418" width="11" style="246" customWidth="1"/>
    <col min="6419" max="6421" width="10.42578125" style="246" customWidth="1"/>
    <col min="6422" max="6423" width="7.28515625" style="246" customWidth="1"/>
    <col min="6424" max="6424" width="7.85546875" style="246" bestFit="1" customWidth="1"/>
    <col min="6425" max="6437" width="7.28515625" style="246" customWidth="1"/>
    <col min="6438" max="6438" width="11.5703125" style="246" bestFit="1" customWidth="1"/>
    <col min="6439" max="6658" width="11.42578125" style="246"/>
    <col min="6659" max="6659" width="13.7109375" style="246" customWidth="1"/>
    <col min="6660" max="6660" width="12.140625" style="246" customWidth="1"/>
    <col min="6661" max="6674" width="11" style="246" customWidth="1"/>
    <col min="6675" max="6677" width="10.42578125" style="246" customWidth="1"/>
    <col min="6678" max="6679" width="7.28515625" style="246" customWidth="1"/>
    <col min="6680" max="6680" width="7.85546875" style="246" bestFit="1" customWidth="1"/>
    <col min="6681" max="6693" width="7.28515625" style="246" customWidth="1"/>
    <col min="6694" max="6694" width="11.5703125" style="246" bestFit="1" customWidth="1"/>
    <col min="6695" max="6914" width="11.42578125" style="246"/>
    <col min="6915" max="6915" width="13.7109375" style="246" customWidth="1"/>
    <col min="6916" max="6916" width="12.140625" style="246" customWidth="1"/>
    <col min="6917" max="6930" width="11" style="246" customWidth="1"/>
    <col min="6931" max="6933" width="10.42578125" style="246" customWidth="1"/>
    <col min="6934" max="6935" width="7.28515625" style="246" customWidth="1"/>
    <col min="6936" max="6936" width="7.85546875" style="246" bestFit="1" customWidth="1"/>
    <col min="6937" max="6949" width="7.28515625" style="246" customWidth="1"/>
    <col min="6950" max="6950" width="11.5703125" style="246" bestFit="1" customWidth="1"/>
    <col min="6951" max="7170" width="11.42578125" style="246"/>
    <col min="7171" max="7171" width="13.7109375" style="246" customWidth="1"/>
    <col min="7172" max="7172" width="12.140625" style="246" customWidth="1"/>
    <col min="7173" max="7186" width="11" style="246" customWidth="1"/>
    <col min="7187" max="7189" width="10.42578125" style="246" customWidth="1"/>
    <col min="7190" max="7191" width="7.28515625" style="246" customWidth="1"/>
    <col min="7192" max="7192" width="7.85546875" style="246" bestFit="1" customWidth="1"/>
    <col min="7193" max="7205" width="7.28515625" style="246" customWidth="1"/>
    <col min="7206" max="7206" width="11.5703125" style="246" bestFit="1" customWidth="1"/>
    <col min="7207" max="7426" width="11.42578125" style="246"/>
    <col min="7427" max="7427" width="13.7109375" style="246" customWidth="1"/>
    <col min="7428" max="7428" width="12.140625" style="246" customWidth="1"/>
    <col min="7429" max="7442" width="11" style="246" customWidth="1"/>
    <col min="7443" max="7445" width="10.42578125" style="246" customWidth="1"/>
    <col min="7446" max="7447" width="7.28515625" style="246" customWidth="1"/>
    <col min="7448" max="7448" width="7.85546875" style="246" bestFit="1" customWidth="1"/>
    <col min="7449" max="7461" width="7.28515625" style="246" customWidth="1"/>
    <col min="7462" max="7462" width="11.5703125" style="246" bestFit="1" customWidth="1"/>
    <col min="7463" max="7682" width="11.42578125" style="246"/>
    <col min="7683" max="7683" width="13.7109375" style="246" customWidth="1"/>
    <col min="7684" max="7684" width="12.140625" style="246" customWidth="1"/>
    <col min="7685" max="7698" width="11" style="246" customWidth="1"/>
    <col min="7699" max="7701" width="10.42578125" style="246" customWidth="1"/>
    <col min="7702" max="7703" width="7.28515625" style="246" customWidth="1"/>
    <col min="7704" max="7704" width="7.85546875" style="246" bestFit="1" customWidth="1"/>
    <col min="7705" max="7717" width="7.28515625" style="246" customWidth="1"/>
    <col min="7718" max="7718" width="11.5703125" style="246" bestFit="1" customWidth="1"/>
    <col min="7719" max="7938" width="11.42578125" style="246"/>
    <col min="7939" max="7939" width="13.7109375" style="246" customWidth="1"/>
    <col min="7940" max="7940" width="12.140625" style="246" customWidth="1"/>
    <col min="7941" max="7954" width="11" style="246" customWidth="1"/>
    <col min="7955" max="7957" width="10.42578125" style="246" customWidth="1"/>
    <col min="7958" max="7959" width="7.28515625" style="246" customWidth="1"/>
    <col min="7960" max="7960" width="7.85546875" style="246" bestFit="1" customWidth="1"/>
    <col min="7961" max="7973" width="7.28515625" style="246" customWidth="1"/>
    <col min="7974" max="7974" width="11.5703125" style="246" bestFit="1" customWidth="1"/>
    <col min="7975" max="8194" width="11.42578125" style="246"/>
    <col min="8195" max="8195" width="13.7109375" style="246" customWidth="1"/>
    <col min="8196" max="8196" width="12.140625" style="246" customWidth="1"/>
    <col min="8197" max="8210" width="11" style="246" customWidth="1"/>
    <col min="8211" max="8213" width="10.42578125" style="246" customWidth="1"/>
    <col min="8214" max="8215" width="7.28515625" style="246" customWidth="1"/>
    <col min="8216" max="8216" width="7.85546875" style="246" bestFit="1" customWidth="1"/>
    <col min="8217" max="8229" width="7.28515625" style="246" customWidth="1"/>
    <col min="8230" max="8230" width="11.5703125" style="246" bestFit="1" customWidth="1"/>
    <col min="8231" max="8450" width="11.42578125" style="246"/>
    <col min="8451" max="8451" width="13.7109375" style="246" customWidth="1"/>
    <col min="8452" max="8452" width="12.140625" style="246" customWidth="1"/>
    <col min="8453" max="8466" width="11" style="246" customWidth="1"/>
    <col min="8467" max="8469" width="10.42578125" style="246" customWidth="1"/>
    <col min="8470" max="8471" width="7.28515625" style="246" customWidth="1"/>
    <col min="8472" max="8472" width="7.85546875" style="246" bestFit="1" customWidth="1"/>
    <col min="8473" max="8485" width="7.28515625" style="246" customWidth="1"/>
    <col min="8486" max="8486" width="11.5703125" style="246" bestFit="1" customWidth="1"/>
    <col min="8487" max="8706" width="11.42578125" style="246"/>
    <col min="8707" max="8707" width="13.7109375" style="246" customWidth="1"/>
    <col min="8708" max="8708" width="12.140625" style="246" customWidth="1"/>
    <col min="8709" max="8722" width="11" style="246" customWidth="1"/>
    <col min="8723" max="8725" width="10.42578125" style="246" customWidth="1"/>
    <col min="8726" max="8727" width="7.28515625" style="246" customWidth="1"/>
    <col min="8728" max="8728" width="7.85546875" style="246" bestFit="1" customWidth="1"/>
    <col min="8729" max="8741" width="7.28515625" style="246" customWidth="1"/>
    <col min="8742" max="8742" width="11.5703125" style="246" bestFit="1" customWidth="1"/>
    <col min="8743" max="8962" width="11.42578125" style="246"/>
    <col min="8963" max="8963" width="13.7109375" style="246" customWidth="1"/>
    <col min="8964" max="8964" width="12.140625" style="246" customWidth="1"/>
    <col min="8965" max="8978" width="11" style="246" customWidth="1"/>
    <col min="8979" max="8981" width="10.42578125" style="246" customWidth="1"/>
    <col min="8982" max="8983" width="7.28515625" style="246" customWidth="1"/>
    <col min="8984" max="8984" width="7.85546875" style="246" bestFit="1" customWidth="1"/>
    <col min="8985" max="8997" width="7.28515625" style="246" customWidth="1"/>
    <col min="8998" max="8998" width="11.5703125" style="246" bestFit="1" customWidth="1"/>
    <col min="8999" max="9218" width="11.42578125" style="246"/>
    <col min="9219" max="9219" width="13.7109375" style="246" customWidth="1"/>
    <col min="9220" max="9220" width="12.140625" style="246" customWidth="1"/>
    <col min="9221" max="9234" width="11" style="246" customWidth="1"/>
    <col min="9235" max="9237" width="10.42578125" style="246" customWidth="1"/>
    <col min="9238" max="9239" width="7.28515625" style="246" customWidth="1"/>
    <col min="9240" max="9240" width="7.85546875" style="246" bestFit="1" customWidth="1"/>
    <col min="9241" max="9253" width="7.28515625" style="246" customWidth="1"/>
    <col min="9254" max="9254" width="11.5703125" style="246" bestFit="1" customWidth="1"/>
    <col min="9255" max="9474" width="11.42578125" style="246"/>
    <col min="9475" max="9475" width="13.7109375" style="246" customWidth="1"/>
    <col min="9476" max="9476" width="12.140625" style="246" customWidth="1"/>
    <col min="9477" max="9490" width="11" style="246" customWidth="1"/>
    <col min="9491" max="9493" width="10.42578125" style="246" customWidth="1"/>
    <col min="9494" max="9495" width="7.28515625" style="246" customWidth="1"/>
    <col min="9496" max="9496" width="7.85546875" style="246" bestFit="1" customWidth="1"/>
    <col min="9497" max="9509" width="7.28515625" style="246" customWidth="1"/>
    <col min="9510" max="9510" width="11.5703125" style="246" bestFit="1" customWidth="1"/>
    <col min="9511" max="9730" width="11.42578125" style="246"/>
    <col min="9731" max="9731" width="13.7109375" style="246" customWidth="1"/>
    <col min="9732" max="9732" width="12.140625" style="246" customWidth="1"/>
    <col min="9733" max="9746" width="11" style="246" customWidth="1"/>
    <col min="9747" max="9749" width="10.42578125" style="246" customWidth="1"/>
    <col min="9750" max="9751" width="7.28515625" style="246" customWidth="1"/>
    <col min="9752" max="9752" width="7.85546875" style="246" bestFit="1" customWidth="1"/>
    <col min="9753" max="9765" width="7.28515625" style="246" customWidth="1"/>
    <col min="9766" max="9766" width="11.5703125" style="246" bestFit="1" customWidth="1"/>
    <col min="9767" max="9986" width="11.42578125" style="246"/>
    <col min="9987" max="9987" width="13.7109375" style="246" customWidth="1"/>
    <col min="9988" max="9988" width="12.140625" style="246" customWidth="1"/>
    <col min="9989" max="10002" width="11" style="246" customWidth="1"/>
    <col min="10003" max="10005" width="10.42578125" style="246" customWidth="1"/>
    <col min="10006" max="10007" width="7.28515625" style="246" customWidth="1"/>
    <col min="10008" max="10008" width="7.85546875" style="246" bestFit="1" customWidth="1"/>
    <col min="10009" max="10021" width="7.28515625" style="246" customWidth="1"/>
    <col min="10022" max="10022" width="11.5703125" style="246" bestFit="1" customWidth="1"/>
    <col min="10023" max="10242" width="11.42578125" style="246"/>
    <col min="10243" max="10243" width="13.7109375" style="246" customWidth="1"/>
    <col min="10244" max="10244" width="12.140625" style="246" customWidth="1"/>
    <col min="10245" max="10258" width="11" style="246" customWidth="1"/>
    <col min="10259" max="10261" width="10.42578125" style="246" customWidth="1"/>
    <col min="10262" max="10263" width="7.28515625" style="246" customWidth="1"/>
    <col min="10264" max="10264" width="7.85546875" style="246" bestFit="1" customWidth="1"/>
    <col min="10265" max="10277" width="7.28515625" style="246" customWidth="1"/>
    <col min="10278" max="10278" width="11.5703125" style="246" bestFit="1" customWidth="1"/>
    <col min="10279" max="10498" width="11.42578125" style="246"/>
    <col min="10499" max="10499" width="13.7109375" style="246" customWidth="1"/>
    <col min="10500" max="10500" width="12.140625" style="246" customWidth="1"/>
    <col min="10501" max="10514" width="11" style="246" customWidth="1"/>
    <col min="10515" max="10517" width="10.42578125" style="246" customWidth="1"/>
    <col min="10518" max="10519" width="7.28515625" style="246" customWidth="1"/>
    <col min="10520" max="10520" width="7.85546875" style="246" bestFit="1" customWidth="1"/>
    <col min="10521" max="10533" width="7.28515625" style="246" customWidth="1"/>
    <col min="10534" max="10534" width="11.5703125" style="246" bestFit="1" customWidth="1"/>
    <col min="10535" max="10754" width="11.42578125" style="246"/>
    <col min="10755" max="10755" width="13.7109375" style="246" customWidth="1"/>
    <col min="10756" max="10756" width="12.140625" style="246" customWidth="1"/>
    <col min="10757" max="10770" width="11" style="246" customWidth="1"/>
    <col min="10771" max="10773" width="10.42578125" style="246" customWidth="1"/>
    <col min="10774" max="10775" width="7.28515625" style="246" customWidth="1"/>
    <col min="10776" max="10776" width="7.85546875" style="246" bestFit="1" customWidth="1"/>
    <col min="10777" max="10789" width="7.28515625" style="246" customWidth="1"/>
    <col min="10790" max="10790" width="11.5703125" style="246" bestFit="1" customWidth="1"/>
    <col min="10791" max="11010" width="11.42578125" style="246"/>
    <col min="11011" max="11011" width="13.7109375" style="246" customWidth="1"/>
    <col min="11012" max="11012" width="12.140625" style="246" customWidth="1"/>
    <col min="11013" max="11026" width="11" style="246" customWidth="1"/>
    <col min="11027" max="11029" width="10.42578125" style="246" customWidth="1"/>
    <col min="11030" max="11031" width="7.28515625" style="246" customWidth="1"/>
    <col min="11032" max="11032" width="7.85546875" style="246" bestFit="1" customWidth="1"/>
    <col min="11033" max="11045" width="7.28515625" style="246" customWidth="1"/>
    <col min="11046" max="11046" width="11.5703125" style="246" bestFit="1" customWidth="1"/>
    <col min="11047" max="11266" width="11.42578125" style="246"/>
    <col min="11267" max="11267" width="13.7109375" style="246" customWidth="1"/>
    <col min="11268" max="11268" width="12.140625" style="246" customWidth="1"/>
    <col min="11269" max="11282" width="11" style="246" customWidth="1"/>
    <col min="11283" max="11285" width="10.42578125" style="246" customWidth="1"/>
    <col min="11286" max="11287" width="7.28515625" style="246" customWidth="1"/>
    <col min="11288" max="11288" width="7.85546875" style="246" bestFit="1" customWidth="1"/>
    <col min="11289" max="11301" width="7.28515625" style="246" customWidth="1"/>
    <col min="11302" max="11302" width="11.5703125" style="246" bestFit="1" customWidth="1"/>
    <col min="11303" max="11522" width="11.42578125" style="246"/>
    <col min="11523" max="11523" width="13.7109375" style="246" customWidth="1"/>
    <col min="11524" max="11524" width="12.140625" style="246" customWidth="1"/>
    <col min="11525" max="11538" width="11" style="246" customWidth="1"/>
    <col min="11539" max="11541" width="10.42578125" style="246" customWidth="1"/>
    <col min="11542" max="11543" width="7.28515625" style="246" customWidth="1"/>
    <col min="11544" max="11544" width="7.85546875" style="246" bestFit="1" customWidth="1"/>
    <col min="11545" max="11557" width="7.28515625" style="246" customWidth="1"/>
    <col min="11558" max="11558" width="11.5703125" style="246" bestFit="1" customWidth="1"/>
    <col min="11559" max="11778" width="11.42578125" style="246"/>
    <col min="11779" max="11779" width="13.7109375" style="246" customWidth="1"/>
    <col min="11780" max="11780" width="12.140625" style="246" customWidth="1"/>
    <col min="11781" max="11794" width="11" style="246" customWidth="1"/>
    <col min="11795" max="11797" width="10.42578125" style="246" customWidth="1"/>
    <col min="11798" max="11799" width="7.28515625" style="246" customWidth="1"/>
    <col min="11800" max="11800" width="7.85546875" style="246" bestFit="1" customWidth="1"/>
    <col min="11801" max="11813" width="7.28515625" style="246" customWidth="1"/>
    <col min="11814" max="11814" width="11.5703125" style="246" bestFit="1" customWidth="1"/>
    <col min="11815" max="12034" width="11.42578125" style="246"/>
    <col min="12035" max="12035" width="13.7109375" style="246" customWidth="1"/>
    <col min="12036" max="12036" width="12.140625" style="246" customWidth="1"/>
    <col min="12037" max="12050" width="11" style="246" customWidth="1"/>
    <col min="12051" max="12053" width="10.42578125" style="246" customWidth="1"/>
    <col min="12054" max="12055" width="7.28515625" style="246" customWidth="1"/>
    <col min="12056" max="12056" width="7.85546875" style="246" bestFit="1" customWidth="1"/>
    <col min="12057" max="12069" width="7.28515625" style="246" customWidth="1"/>
    <col min="12070" max="12070" width="11.5703125" style="246" bestFit="1" customWidth="1"/>
    <col min="12071" max="12290" width="11.42578125" style="246"/>
    <col min="12291" max="12291" width="13.7109375" style="246" customWidth="1"/>
    <col min="12292" max="12292" width="12.140625" style="246" customWidth="1"/>
    <col min="12293" max="12306" width="11" style="246" customWidth="1"/>
    <col min="12307" max="12309" width="10.42578125" style="246" customWidth="1"/>
    <col min="12310" max="12311" width="7.28515625" style="246" customWidth="1"/>
    <col min="12312" max="12312" width="7.85546875" style="246" bestFit="1" customWidth="1"/>
    <col min="12313" max="12325" width="7.28515625" style="246" customWidth="1"/>
    <col min="12326" max="12326" width="11.5703125" style="246" bestFit="1" customWidth="1"/>
    <col min="12327" max="12546" width="11.42578125" style="246"/>
    <col min="12547" max="12547" width="13.7109375" style="246" customWidth="1"/>
    <col min="12548" max="12548" width="12.140625" style="246" customWidth="1"/>
    <col min="12549" max="12562" width="11" style="246" customWidth="1"/>
    <col min="12563" max="12565" width="10.42578125" style="246" customWidth="1"/>
    <col min="12566" max="12567" width="7.28515625" style="246" customWidth="1"/>
    <col min="12568" max="12568" width="7.85546875" style="246" bestFit="1" customWidth="1"/>
    <col min="12569" max="12581" width="7.28515625" style="246" customWidth="1"/>
    <col min="12582" max="12582" width="11.5703125" style="246" bestFit="1" customWidth="1"/>
    <col min="12583" max="12802" width="11.42578125" style="246"/>
    <col min="12803" max="12803" width="13.7109375" style="246" customWidth="1"/>
    <col min="12804" max="12804" width="12.140625" style="246" customWidth="1"/>
    <col min="12805" max="12818" width="11" style="246" customWidth="1"/>
    <col min="12819" max="12821" width="10.42578125" style="246" customWidth="1"/>
    <col min="12822" max="12823" width="7.28515625" style="246" customWidth="1"/>
    <col min="12824" max="12824" width="7.85546875" style="246" bestFit="1" customWidth="1"/>
    <col min="12825" max="12837" width="7.28515625" style="246" customWidth="1"/>
    <col min="12838" max="12838" width="11.5703125" style="246" bestFit="1" customWidth="1"/>
    <col min="12839" max="13058" width="11.42578125" style="246"/>
    <col min="13059" max="13059" width="13.7109375" style="246" customWidth="1"/>
    <col min="13060" max="13060" width="12.140625" style="246" customWidth="1"/>
    <col min="13061" max="13074" width="11" style="246" customWidth="1"/>
    <col min="13075" max="13077" width="10.42578125" style="246" customWidth="1"/>
    <col min="13078" max="13079" width="7.28515625" style="246" customWidth="1"/>
    <col min="13080" max="13080" width="7.85546875" style="246" bestFit="1" customWidth="1"/>
    <col min="13081" max="13093" width="7.28515625" style="246" customWidth="1"/>
    <col min="13094" max="13094" width="11.5703125" style="246" bestFit="1" customWidth="1"/>
    <col min="13095" max="13314" width="11.42578125" style="246"/>
    <col min="13315" max="13315" width="13.7109375" style="246" customWidth="1"/>
    <col min="13316" max="13316" width="12.140625" style="246" customWidth="1"/>
    <col min="13317" max="13330" width="11" style="246" customWidth="1"/>
    <col min="13331" max="13333" width="10.42578125" style="246" customWidth="1"/>
    <col min="13334" max="13335" width="7.28515625" style="246" customWidth="1"/>
    <col min="13336" max="13336" width="7.85546875" style="246" bestFit="1" customWidth="1"/>
    <col min="13337" max="13349" width="7.28515625" style="246" customWidth="1"/>
    <col min="13350" max="13350" width="11.5703125" style="246" bestFit="1" customWidth="1"/>
    <col min="13351" max="13570" width="11.42578125" style="246"/>
    <col min="13571" max="13571" width="13.7109375" style="246" customWidth="1"/>
    <col min="13572" max="13572" width="12.140625" style="246" customWidth="1"/>
    <col min="13573" max="13586" width="11" style="246" customWidth="1"/>
    <col min="13587" max="13589" width="10.42578125" style="246" customWidth="1"/>
    <col min="13590" max="13591" width="7.28515625" style="246" customWidth="1"/>
    <col min="13592" max="13592" width="7.85546875" style="246" bestFit="1" customWidth="1"/>
    <col min="13593" max="13605" width="7.28515625" style="246" customWidth="1"/>
    <col min="13606" max="13606" width="11.5703125" style="246" bestFit="1" customWidth="1"/>
    <col min="13607" max="13826" width="11.42578125" style="246"/>
    <col min="13827" max="13827" width="13.7109375" style="246" customWidth="1"/>
    <col min="13828" max="13828" width="12.140625" style="246" customWidth="1"/>
    <col min="13829" max="13842" width="11" style="246" customWidth="1"/>
    <col min="13843" max="13845" width="10.42578125" style="246" customWidth="1"/>
    <col min="13846" max="13847" width="7.28515625" style="246" customWidth="1"/>
    <col min="13848" max="13848" width="7.85546875" style="246" bestFit="1" customWidth="1"/>
    <col min="13849" max="13861" width="7.28515625" style="246" customWidth="1"/>
    <col min="13862" max="13862" width="11.5703125" style="246" bestFit="1" customWidth="1"/>
    <col min="13863" max="14082" width="11.42578125" style="246"/>
    <col min="14083" max="14083" width="13.7109375" style="246" customWidth="1"/>
    <col min="14084" max="14084" width="12.140625" style="246" customWidth="1"/>
    <col min="14085" max="14098" width="11" style="246" customWidth="1"/>
    <col min="14099" max="14101" width="10.42578125" style="246" customWidth="1"/>
    <col min="14102" max="14103" width="7.28515625" style="246" customWidth="1"/>
    <col min="14104" max="14104" width="7.85546875" style="246" bestFit="1" customWidth="1"/>
    <col min="14105" max="14117" width="7.28515625" style="246" customWidth="1"/>
    <col min="14118" max="14118" width="11.5703125" style="246" bestFit="1" customWidth="1"/>
    <col min="14119" max="14338" width="11.42578125" style="246"/>
    <col min="14339" max="14339" width="13.7109375" style="246" customWidth="1"/>
    <col min="14340" max="14340" width="12.140625" style="246" customWidth="1"/>
    <col min="14341" max="14354" width="11" style="246" customWidth="1"/>
    <col min="14355" max="14357" width="10.42578125" style="246" customWidth="1"/>
    <col min="14358" max="14359" width="7.28515625" style="246" customWidth="1"/>
    <col min="14360" max="14360" width="7.85546875" style="246" bestFit="1" customWidth="1"/>
    <col min="14361" max="14373" width="7.28515625" style="246" customWidth="1"/>
    <col min="14374" max="14374" width="11.5703125" style="246" bestFit="1" customWidth="1"/>
    <col min="14375" max="14594" width="11.42578125" style="246"/>
    <col min="14595" max="14595" width="13.7109375" style="246" customWidth="1"/>
    <col min="14596" max="14596" width="12.140625" style="246" customWidth="1"/>
    <col min="14597" max="14610" width="11" style="246" customWidth="1"/>
    <col min="14611" max="14613" width="10.42578125" style="246" customWidth="1"/>
    <col min="14614" max="14615" width="7.28515625" style="246" customWidth="1"/>
    <col min="14616" max="14616" width="7.85546875" style="246" bestFit="1" customWidth="1"/>
    <col min="14617" max="14629" width="7.28515625" style="246" customWidth="1"/>
    <col min="14630" max="14630" width="11.5703125" style="246" bestFit="1" customWidth="1"/>
    <col min="14631" max="14850" width="11.42578125" style="246"/>
    <col min="14851" max="14851" width="13.7109375" style="246" customWidth="1"/>
    <col min="14852" max="14852" width="12.140625" style="246" customWidth="1"/>
    <col min="14853" max="14866" width="11" style="246" customWidth="1"/>
    <col min="14867" max="14869" width="10.42578125" style="246" customWidth="1"/>
    <col min="14870" max="14871" width="7.28515625" style="246" customWidth="1"/>
    <col min="14872" max="14872" width="7.85546875" style="246" bestFit="1" customWidth="1"/>
    <col min="14873" max="14885" width="7.28515625" style="246" customWidth="1"/>
    <col min="14886" max="14886" width="11.5703125" style="246" bestFit="1" customWidth="1"/>
    <col min="14887" max="15106" width="11.42578125" style="246"/>
    <col min="15107" max="15107" width="13.7109375" style="246" customWidth="1"/>
    <col min="15108" max="15108" width="12.140625" style="246" customWidth="1"/>
    <col min="15109" max="15122" width="11" style="246" customWidth="1"/>
    <col min="15123" max="15125" width="10.42578125" style="246" customWidth="1"/>
    <col min="15126" max="15127" width="7.28515625" style="246" customWidth="1"/>
    <col min="15128" max="15128" width="7.85546875" style="246" bestFit="1" customWidth="1"/>
    <col min="15129" max="15141" width="7.28515625" style="246" customWidth="1"/>
    <col min="15142" max="15142" width="11.5703125" style="246" bestFit="1" customWidth="1"/>
    <col min="15143" max="15362" width="11.42578125" style="246"/>
    <col min="15363" max="15363" width="13.7109375" style="246" customWidth="1"/>
    <col min="15364" max="15364" width="12.140625" style="246" customWidth="1"/>
    <col min="15365" max="15378" width="11" style="246" customWidth="1"/>
    <col min="15379" max="15381" width="10.42578125" style="246" customWidth="1"/>
    <col min="15382" max="15383" width="7.28515625" style="246" customWidth="1"/>
    <col min="15384" max="15384" width="7.85546875" style="246" bestFit="1" customWidth="1"/>
    <col min="15385" max="15397" width="7.28515625" style="246" customWidth="1"/>
    <col min="15398" max="15398" width="11.5703125" style="246" bestFit="1" customWidth="1"/>
    <col min="15399" max="15618" width="11.42578125" style="246"/>
    <col min="15619" max="15619" width="13.7109375" style="246" customWidth="1"/>
    <col min="15620" max="15620" width="12.140625" style="246" customWidth="1"/>
    <col min="15621" max="15634" width="11" style="246" customWidth="1"/>
    <col min="15635" max="15637" width="10.42578125" style="246" customWidth="1"/>
    <col min="15638" max="15639" width="7.28515625" style="246" customWidth="1"/>
    <col min="15640" max="15640" width="7.85546875" style="246" bestFit="1" customWidth="1"/>
    <col min="15641" max="15653" width="7.28515625" style="246" customWidth="1"/>
    <col min="15654" max="15654" width="11.5703125" style="246" bestFit="1" customWidth="1"/>
    <col min="15655" max="15874" width="11.42578125" style="246"/>
    <col min="15875" max="15875" width="13.7109375" style="246" customWidth="1"/>
    <col min="15876" max="15876" width="12.140625" style="246" customWidth="1"/>
    <col min="15877" max="15890" width="11" style="246" customWidth="1"/>
    <col min="15891" max="15893" width="10.42578125" style="246" customWidth="1"/>
    <col min="15894" max="15895" width="7.28515625" style="246" customWidth="1"/>
    <col min="15896" max="15896" width="7.85546875" style="246" bestFit="1" customWidth="1"/>
    <col min="15897" max="15909" width="7.28515625" style="246" customWidth="1"/>
    <col min="15910" max="15910" width="11.5703125" style="246" bestFit="1" customWidth="1"/>
    <col min="15911" max="16130" width="11.42578125" style="246"/>
    <col min="16131" max="16131" width="13.7109375" style="246" customWidth="1"/>
    <col min="16132" max="16132" width="12.140625" style="246" customWidth="1"/>
    <col min="16133" max="16146" width="11" style="246" customWidth="1"/>
    <col min="16147" max="16149" width="10.42578125" style="246" customWidth="1"/>
    <col min="16150" max="16151" width="7.28515625" style="246" customWidth="1"/>
    <col min="16152" max="16152" width="7.85546875" style="246" bestFit="1" customWidth="1"/>
    <col min="16153" max="16165" width="7.28515625" style="246" customWidth="1"/>
    <col min="16166" max="16166" width="11.5703125" style="246" bestFit="1" customWidth="1"/>
    <col min="16167" max="16384" width="11.42578125" style="246"/>
  </cols>
  <sheetData>
    <row r="3" spans="2:12">
      <c r="B3" s="245"/>
    </row>
    <row r="4" spans="2:12">
      <c r="B4" s="245"/>
    </row>
    <row r="5" spans="2:12" ht="13.5" thickBot="1">
      <c r="B5" s="245"/>
    </row>
    <row r="6" spans="2:12" ht="25.5" customHeight="1" thickBot="1">
      <c r="B6" s="555" t="s">
        <v>255</v>
      </c>
      <c r="C6" s="556"/>
      <c r="D6" s="556"/>
      <c r="E6" s="556"/>
      <c r="F6" s="556"/>
      <c r="H6" s="50" t="s">
        <v>84</v>
      </c>
    </row>
    <row r="7" spans="2:12" ht="42" customHeight="1">
      <c r="B7" s="214"/>
      <c r="C7" s="215" t="s">
        <v>256</v>
      </c>
      <c r="D7" s="215" t="s">
        <v>217</v>
      </c>
      <c r="E7" s="215" t="s">
        <v>218</v>
      </c>
      <c r="F7" s="215" t="s">
        <v>219</v>
      </c>
    </row>
    <row r="8" spans="2:12" ht="15">
      <c r="B8" s="216" t="s">
        <v>224</v>
      </c>
      <c r="C8" s="42">
        <v>1388987</v>
      </c>
      <c r="D8" s="30">
        <f t="shared" ref="D8:D13" si="0">IFERROR((C8-C9)/C9,"-")</f>
        <v>6.3260374157861579E-2</v>
      </c>
      <c r="E8" s="30">
        <f t="shared" ref="E8:E55" si="1">C8/C21-1</f>
        <v>-5.6241109416018675E-3</v>
      </c>
      <c r="F8" s="217">
        <f>((SUM(C8:C15,C17:C20)/SUM(C21:C28,C30:C33))-1)</f>
        <v>-4.0675958835942216E-2</v>
      </c>
      <c r="G8" s="17"/>
      <c r="H8" s="17"/>
      <c r="I8" s="17"/>
      <c r="J8" s="17"/>
      <c r="K8" s="17"/>
      <c r="L8" s="17"/>
    </row>
    <row r="9" spans="2:12" ht="15">
      <c r="B9" s="216" t="s">
        <v>225</v>
      </c>
      <c r="C9" s="42">
        <v>1306347</v>
      </c>
      <c r="D9" s="30">
        <f t="shared" si="0"/>
        <v>0.31074980860711127</v>
      </c>
      <c r="E9" s="30">
        <f t="shared" si="1"/>
        <v>6.2691066817865959E-2</v>
      </c>
      <c r="F9" s="217">
        <f>((SUM(C9:C15,C17:C21)/SUM(C22:C28,C30:C34))-1)</f>
        <v>-5.3708915819590142E-2</v>
      </c>
      <c r="G9" s="17"/>
      <c r="H9" s="17"/>
      <c r="I9" s="17"/>
      <c r="J9" s="17"/>
      <c r="K9" s="17"/>
      <c r="L9" s="17"/>
    </row>
    <row r="10" spans="2:12" ht="15">
      <c r="B10" s="216" t="s">
        <v>226</v>
      </c>
      <c r="C10" s="42">
        <v>996641</v>
      </c>
      <c r="D10" s="30">
        <f t="shared" si="0"/>
        <v>4.6287333998215316E-2</v>
      </c>
      <c r="E10" s="30">
        <f t="shared" si="1"/>
        <v>2.8320468678580957E-2</v>
      </c>
      <c r="F10" s="217">
        <f>((SUM(C10:C15,C17:C22)/SUM(C23:C28,C30:C35))-1)</f>
        <v>-7.6296336903392548E-2</v>
      </c>
      <c r="G10" s="17"/>
      <c r="H10" s="17"/>
      <c r="I10" s="17"/>
      <c r="J10" s="17"/>
      <c r="K10" s="17"/>
      <c r="L10" s="17"/>
    </row>
    <row r="11" spans="2:12" ht="15">
      <c r="B11" s="216" t="s">
        <v>227</v>
      </c>
      <c r="C11" s="42">
        <v>952550</v>
      </c>
      <c r="D11" s="30">
        <f t="shared" si="0"/>
        <v>-0.10245175636966682</v>
      </c>
      <c r="E11" s="30">
        <f t="shared" si="1"/>
        <v>5.6023396480771925E-2</v>
      </c>
      <c r="F11" s="217">
        <f>((SUM(C11:C15,C17:C23)/SUM(C24:C28,C30:C36))-1)</f>
        <v>-9.3611262830673114E-2</v>
      </c>
      <c r="G11" s="17"/>
      <c r="H11" s="17"/>
      <c r="I11" s="17"/>
      <c r="J11" s="17"/>
      <c r="K11" s="17"/>
      <c r="L11" s="17"/>
    </row>
    <row r="12" spans="2:12" ht="15">
      <c r="B12" s="216" t="s">
        <v>228</v>
      </c>
      <c r="C12" s="42">
        <v>1061280</v>
      </c>
      <c r="D12" s="30">
        <f t="shared" si="0"/>
        <v>-6.7607423084728696E-2</v>
      </c>
      <c r="E12" s="30">
        <f t="shared" si="1"/>
        <v>-3.62592387094548E-2</v>
      </c>
      <c r="F12" s="217">
        <f>((SUM(C12:C15,C17:C24)/SUM(C25:C28,C30:C37))-1)</f>
        <v>-0.11484823201711247</v>
      </c>
      <c r="G12" s="17"/>
      <c r="H12" s="17"/>
      <c r="I12" s="17"/>
      <c r="J12" s="17"/>
      <c r="K12" s="17"/>
      <c r="L12" s="17"/>
    </row>
    <row r="13" spans="2:12" ht="15">
      <c r="B13" s="216" t="s">
        <v>229</v>
      </c>
      <c r="C13" s="42">
        <v>1138233</v>
      </c>
      <c r="D13" s="30">
        <f t="shared" si="0"/>
        <v>5.2752643597790229E-2</v>
      </c>
      <c r="E13" s="30">
        <f t="shared" si="1"/>
        <v>-1.7154822554183546E-2</v>
      </c>
      <c r="F13" s="217">
        <f>((SUM(C13:C15,C17:C25)/SUM(C26:C28,C30:C38))-1)</f>
        <v>-0.12474260366883361</v>
      </c>
      <c r="G13" s="17"/>
      <c r="H13" s="17"/>
      <c r="I13" s="17"/>
      <c r="J13" s="17"/>
      <c r="K13" s="17"/>
      <c r="L13" s="17"/>
    </row>
    <row r="14" spans="2:12" ht="15">
      <c r="B14" s="216" t="s">
        <v>230</v>
      </c>
      <c r="C14" s="42">
        <v>1081197</v>
      </c>
      <c r="D14" s="30">
        <f>IFERROR((C14-C15)/C15,"-")</f>
        <v>-6.9822042319257024E-2</v>
      </c>
      <c r="E14" s="30">
        <f t="shared" si="1"/>
        <v>-2.5021980350693696E-2</v>
      </c>
      <c r="F14" s="217">
        <f>((SUM(C14:C15,C17:C26)/SUM(C27:C28,C30:C39))-1)</f>
        <v>-0.14318075618130477</v>
      </c>
    </row>
    <row r="15" spans="2:12" ht="15">
      <c r="B15" s="216" t="s">
        <v>231</v>
      </c>
      <c r="C15" s="42">
        <v>1162355</v>
      </c>
      <c r="D15" s="30" t="s">
        <v>232</v>
      </c>
      <c r="E15" s="30">
        <f t="shared" si="1"/>
        <v>-6.4817630768884138E-2</v>
      </c>
      <c r="F15" s="217">
        <f>((SUM(C15,C17:C27)/SUM(C28,C30:C40))-1)</f>
        <v>-0.15690763269388264</v>
      </c>
    </row>
    <row r="16" spans="2:12" ht="24">
      <c r="B16" s="247" t="str">
        <f>actualizaciones!A2</f>
        <v xml:space="preserve">acumulado agosto 2010 </v>
      </c>
      <c r="C16" s="45">
        <v>9087590</v>
      </c>
      <c r="D16" s="248"/>
      <c r="E16" s="248">
        <v>-2.296315114685088E-3</v>
      </c>
      <c r="F16" s="248" t="s">
        <v>232</v>
      </c>
    </row>
    <row r="17" spans="2:6" ht="15" hidden="1" outlineLevel="1">
      <c r="B17" s="216" t="s">
        <v>220</v>
      </c>
      <c r="C17" s="42">
        <v>1114181</v>
      </c>
      <c r="D17" s="30">
        <f t="shared" ref="D17:D27" si="2">IFERROR((C17-C18)/C18,"-")</f>
        <v>-2.3263418303209032E-2</v>
      </c>
      <c r="E17" s="30">
        <f t="shared" si="1"/>
        <v>-9.2075037504899426E-2</v>
      </c>
      <c r="F17" s="217">
        <f>((SUM(C17:C28)/SUM(C30:C41))-1)</f>
        <v>-0.16276246416833373</v>
      </c>
    </row>
    <row r="18" spans="2:6" ht="15" hidden="1" outlineLevel="1">
      <c r="B18" s="216" t="s">
        <v>221</v>
      </c>
      <c r="C18" s="42">
        <v>1140718</v>
      </c>
      <c r="D18" s="30">
        <f t="shared" si="2"/>
        <v>3.8520329895931106E-2</v>
      </c>
      <c r="E18" s="30">
        <f t="shared" si="1"/>
        <v>-9.1916617178084081E-2</v>
      </c>
      <c r="F18" s="217">
        <f>((SUM(C18:C28,C30)/SUM(C31:C41,C43))-1)</f>
        <v>-0.16265395032706464</v>
      </c>
    </row>
    <row r="19" spans="2:6" ht="15" hidden="1" outlineLevel="1">
      <c r="B19" s="216" t="s">
        <v>222</v>
      </c>
      <c r="C19" s="42">
        <v>1098407</v>
      </c>
      <c r="D19" s="30">
        <f t="shared" si="2"/>
        <v>3.85138303746341E-2</v>
      </c>
      <c r="E19" s="30">
        <f t="shared" si="1"/>
        <v>-0.14627355913207107</v>
      </c>
      <c r="F19" s="217">
        <f>((SUM(C19:C28,C30:C31)/SUM(C32:C41,C43:C44))-1)</f>
        <v>-0.16212230203331279</v>
      </c>
    </row>
    <row r="20" spans="2:6" ht="15" hidden="1" outlineLevel="1">
      <c r="B20" s="216" t="s">
        <v>223</v>
      </c>
      <c r="C20" s="42">
        <v>1057672</v>
      </c>
      <c r="D20" s="30">
        <f t="shared" si="2"/>
        <v>-0.24281254228284782</v>
      </c>
      <c r="E20" s="30">
        <f t="shared" si="1"/>
        <v>-0.1130276103356781</v>
      </c>
      <c r="F20" s="217">
        <f>((SUM(C20:C28,C30:C32)/SUM(C33:C41,C43:C45))-1)</f>
        <v>-0.15518785732610352</v>
      </c>
    </row>
    <row r="21" spans="2:6" ht="15" hidden="1" outlineLevel="1">
      <c r="B21" s="216" t="s">
        <v>224</v>
      </c>
      <c r="C21" s="42">
        <v>1396843</v>
      </c>
      <c r="D21" s="30">
        <f t="shared" si="2"/>
        <v>0.13630802370814835</v>
      </c>
      <c r="E21" s="30">
        <f t="shared" si="1"/>
        <v>-0.12639381489850454</v>
      </c>
      <c r="F21" s="217">
        <f>((SUM(C21:C28,C30:C33)/SUM(C34:C41,C43:C46))-1)</f>
        <v>-0.14964556669955653</v>
      </c>
    </row>
    <row r="22" spans="2:6" ht="15" hidden="1" outlineLevel="1">
      <c r="B22" s="216" t="s">
        <v>225</v>
      </c>
      <c r="C22" s="42">
        <v>1229282</v>
      </c>
      <c r="D22" s="30">
        <f t="shared" si="2"/>
        <v>0.26835625102533756</v>
      </c>
      <c r="E22" s="30">
        <f t="shared" si="1"/>
        <v>-0.17766683546607032</v>
      </c>
      <c r="F22" s="217">
        <f>((SUM(C22:C28,C30:C34)/SUM(C35:C41,C43:C47))-1)</f>
        <v>-0.13941423419598242</v>
      </c>
    </row>
    <row r="23" spans="2:6" ht="15" hidden="1" outlineLevel="1">
      <c r="B23" s="216" t="s">
        <v>226</v>
      </c>
      <c r="C23" s="42">
        <v>969193</v>
      </c>
      <c r="D23" s="30">
        <f t="shared" si="2"/>
        <v>7.4474288704413222E-2</v>
      </c>
      <c r="E23" s="30">
        <f t="shared" si="1"/>
        <v>-0.20338817271116283</v>
      </c>
      <c r="F23" s="217">
        <f>((SUM(C23:C28,C30:C35)/SUM(C36:C41,C43:C48))-1)</f>
        <v>-0.11901367787131767</v>
      </c>
    </row>
    <row r="24" spans="2:6" ht="15" hidden="1" outlineLevel="1">
      <c r="B24" s="216" t="s">
        <v>227</v>
      </c>
      <c r="C24" s="42">
        <v>902016</v>
      </c>
      <c r="D24" s="30">
        <f t="shared" si="2"/>
        <v>-0.1808857355869776</v>
      </c>
      <c r="E24" s="30">
        <f t="shared" si="1"/>
        <v>-0.24811887179820602</v>
      </c>
      <c r="F24" s="217">
        <f>((SUM(C24:C28,C30:C36)/SUM(C37:C41,C43:C49))-1)</f>
        <v>-9.7531501600127246E-2</v>
      </c>
    </row>
    <row r="25" spans="2:6" ht="15" hidden="1" outlineLevel="1">
      <c r="B25" s="216" t="s">
        <v>228</v>
      </c>
      <c r="C25" s="42">
        <v>1101209</v>
      </c>
      <c r="D25" s="30">
        <f t="shared" si="2"/>
        <v>-4.9124427942319318E-2</v>
      </c>
      <c r="E25" s="30">
        <f t="shared" si="1"/>
        <v>-0.16406812804258264</v>
      </c>
      <c r="F25" s="217">
        <f>((SUM(C25:C28,C30:C37)/SUM(C38:C41,C43:C50))-1)</f>
        <v>-6.8302603539331042E-2</v>
      </c>
    </row>
    <row r="26" spans="2:6" ht="15" hidden="1" outlineLevel="1">
      <c r="B26" s="216" t="s">
        <v>229</v>
      </c>
      <c r="C26" s="42">
        <v>1158100</v>
      </c>
      <c r="D26" s="30">
        <f t="shared" si="2"/>
        <v>4.4325913368111133E-2</v>
      </c>
      <c r="E26" s="30">
        <f t="shared" si="1"/>
        <v>-0.23331495125217727</v>
      </c>
      <c r="F26" s="217">
        <f>((SUM(C26:C28,C30:C38)/SUM(C39:C41,C43:C51))-1)</f>
        <v>-5.3764751597498939E-2</v>
      </c>
    </row>
    <row r="27" spans="2:6" ht="15" hidden="1" outlineLevel="1">
      <c r="B27" s="216" t="s">
        <v>230</v>
      </c>
      <c r="C27" s="42">
        <v>1108945</v>
      </c>
      <c r="D27" s="30">
        <f t="shared" si="2"/>
        <v>-0.10778908986755362</v>
      </c>
      <c r="E27" s="30">
        <f t="shared" si="1"/>
        <v>-0.20602548433773582</v>
      </c>
      <c r="F27" s="217">
        <f>((SUM(C27:C28,C30:C39)/SUM(C40:C41,C43:C52))-1)</f>
        <v>-2.6395763341739542E-2</v>
      </c>
    </row>
    <row r="28" spans="2:6" ht="15" hidden="1" outlineLevel="1">
      <c r="B28" s="216" t="s">
        <v>231</v>
      </c>
      <c r="C28" s="42">
        <v>1242918</v>
      </c>
      <c r="D28" s="30" t="s">
        <v>232</v>
      </c>
      <c r="E28" s="30">
        <f t="shared" si="1"/>
        <v>-0.14317681089085155</v>
      </c>
      <c r="F28" s="217">
        <f>((SUM(C28,C30:C40)/SUM(C41,C43:C53))-1)</f>
        <v>-1.8177023683484395E-3</v>
      </c>
    </row>
    <row r="29" spans="2:6" ht="15" collapsed="1">
      <c r="B29" s="221">
        <v>2009</v>
      </c>
      <c r="C29" s="47">
        <v>13519484</v>
      </c>
      <c r="D29" s="222"/>
      <c r="E29" s="222">
        <f t="shared" si="1"/>
        <v>-0.16276246416833373</v>
      </c>
      <c r="F29" s="222">
        <f>C29/C42-1</f>
        <v>-0.16276246416833373</v>
      </c>
    </row>
    <row r="30" spans="2:6" ht="15" hidden="1" outlineLevel="1">
      <c r="B30" s="216" t="s">
        <v>220</v>
      </c>
      <c r="C30" s="42">
        <v>1227173</v>
      </c>
      <c r="D30" s="30">
        <f t="shared" ref="D30:D40" si="3">IFERROR((C30-C31)/C31,"-")</f>
        <v>-2.3092991302215763E-2</v>
      </c>
      <c r="E30" s="30">
        <f t="shared" si="1"/>
        <v>-9.7680844634016717E-2</v>
      </c>
      <c r="F30" s="217">
        <f>((SUM(C30:C41)/SUM(C43:C54))-1)</f>
        <v>1.411494936624913E-2</v>
      </c>
    </row>
    <row r="31" spans="2:6" ht="15" hidden="1" outlineLevel="1">
      <c r="B31" s="216" t="s">
        <v>221</v>
      </c>
      <c r="C31" s="42">
        <v>1256182</v>
      </c>
      <c r="D31" s="30">
        <f t="shared" si="3"/>
        <v>-2.3644434219413448E-2</v>
      </c>
      <c r="E31" s="30">
        <f t="shared" si="1"/>
        <v>-9.2129046432750328E-2</v>
      </c>
      <c r="F31" s="217">
        <f>((SUM(C31:C41,C43)/SUM(C44:C54,C56))-1)</f>
        <v>2.5597969236677232E-2</v>
      </c>
    </row>
    <row r="32" spans="2:6" ht="15" hidden="1" outlineLevel="1">
      <c r="B32" s="216" t="s">
        <v>222</v>
      </c>
      <c r="C32" s="42">
        <v>1286603</v>
      </c>
      <c r="D32" s="30">
        <f t="shared" si="3"/>
        <v>7.8955798640112984E-2</v>
      </c>
      <c r="E32" s="30">
        <f t="shared" si="1"/>
        <v>-6.4076357689890395E-2</v>
      </c>
      <c r="F32" s="217">
        <f>((SUM(C32:C41,C43:C44)/SUM(C45:C54,C56:C57))-1)</f>
        <v>3.7485955760416134E-2</v>
      </c>
    </row>
    <row r="33" spans="2:6" ht="15" hidden="1" outlineLevel="1">
      <c r="B33" s="216" t="s">
        <v>223</v>
      </c>
      <c r="C33" s="42">
        <v>1192452</v>
      </c>
      <c r="D33" s="30">
        <f t="shared" si="3"/>
        <v>-0.25422295659809413</v>
      </c>
      <c r="E33" s="30">
        <f t="shared" si="1"/>
        <v>-4.1001741144490844E-2</v>
      </c>
      <c r="F33" s="217">
        <f>((SUM(C33:C41,C43:C45)/SUM(C46:C54,C56:C58))-1)</f>
        <v>4.0930191175324593E-2</v>
      </c>
    </row>
    <row r="34" spans="2:6" ht="15" hidden="1" outlineLevel="1">
      <c r="B34" s="216" t="s">
        <v>224</v>
      </c>
      <c r="C34" s="42">
        <v>1598939</v>
      </c>
      <c r="D34" s="30">
        <f t="shared" si="3"/>
        <v>6.9616709401680812E-2</v>
      </c>
      <c r="E34" s="30">
        <f t="shared" si="1"/>
        <v>-2.3279694132551931E-2</v>
      </c>
      <c r="F34" s="217">
        <f>((SUM(C34:C41,C43:C46)/SUM(C47:C54,C56:C59))-1)</f>
        <v>3.9324001447141654E-2</v>
      </c>
    </row>
    <row r="35" spans="2:6" ht="15" hidden="1" outlineLevel="1">
      <c r="B35" s="216" t="s">
        <v>225</v>
      </c>
      <c r="C35" s="42">
        <v>1494871</v>
      </c>
      <c r="D35" s="30">
        <f t="shared" si="3"/>
        <v>0.22868398644139123</v>
      </c>
      <c r="E35" s="30">
        <f t="shared" si="1"/>
        <v>5.8478364463779631E-2</v>
      </c>
      <c r="F35" s="217">
        <f>((SUM(C35:C41,C43:C47)/SUM(C48:C54,C56:C60))-1)</f>
        <v>3.5342296229533332E-2</v>
      </c>
    </row>
    <row r="36" spans="2:6" ht="15" hidden="1" outlineLevel="1">
      <c r="B36" s="216" t="s">
        <v>226</v>
      </c>
      <c r="C36" s="42">
        <v>1216644</v>
      </c>
      <c r="D36" s="30">
        <f t="shared" si="3"/>
        <v>1.4141282793147168E-2</v>
      </c>
      <c r="E36" s="30">
        <f t="shared" si="1"/>
        <v>0.10804253505426176</v>
      </c>
      <c r="F36" s="217">
        <f>((SUM(C36:C41,C43:C48)/SUM(C49:C54,C56:C61))-1)</f>
        <v>2.2849148378829787E-2</v>
      </c>
    </row>
    <row r="37" spans="2:6" ht="15" hidden="1" outlineLevel="1">
      <c r="B37" s="216" t="s">
        <v>227</v>
      </c>
      <c r="C37" s="42">
        <v>1199679</v>
      </c>
      <c r="D37" s="30">
        <f t="shared" si="3"/>
        <v>-8.9319182627455418E-2</v>
      </c>
      <c r="E37" s="30">
        <f t="shared" si="1"/>
        <v>0.19350856074096923</v>
      </c>
      <c r="F37" s="217">
        <f>((SUM(C37:C41,C43:C49)/SUM(C50:C54,C56:C62))-1)</f>
        <v>9.0544480159870933E-3</v>
      </c>
    </row>
    <row r="38" spans="2:6" ht="15" hidden="1" outlineLevel="1">
      <c r="B38" s="216" t="s">
        <v>228</v>
      </c>
      <c r="C38" s="42">
        <v>1317343</v>
      </c>
      <c r="D38" s="30">
        <f t="shared" si="3"/>
        <v>-0.12789294346550115</v>
      </c>
      <c r="E38" s="30">
        <f t="shared" si="1"/>
        <v>1.5665862775091188E-2</v>
      </c>
      <c r="F38" s="217">
        <f>((SUM(C38:C41,C43:C50)/SUM(C51:C54,C56:C63))-1)</f>
        <v>-1.0527844386365892E-2</v>
      </c>
    </row>
    <row r="39" spans="2:6" ht="15" hidden="1" outlineLevel="1">
      <c r="B39" s="216" t="s">
        <v>229</v>
      </c>
      <c r="C39" s="42">
        <v>1510529</v>
      </c>
      <c r="D39" s="30">
        <f t="shared" si="3"/>
        <v>8.1497757931010287E-2</v>
      </c>
      <c r="E39" s="30">
        <f t="shared" si="1"/>
        <v>6.5267447166076353E-2</v>
      </c>
      <c r="F39" s="217">
        <f>((SUM(C39:C41,C43:C51)/SUM(C52:C54,C56:C64))-1)</f>
        <v>-1.827867058363164E-2</v>
      </c>
    </row>
    <row r="40" spans="2:6" ht="15" hidden="1" outlineLevel="1">
      <c r="B40" s="216" t="s">
        <v>230</v>
      </c>
      <c r="C40" s="42">
        <v>1396701</v>
      </c>
      <c r="D40" s="30">
        <f t="shared" si="3"/>
        <v>-3.7164314096395173E-2</v>
      </c>
      <c r="E40" s="30">
        <f t="shared" si="1"/>
        <v>8.3445489163613606E-2</v>
      </c>
      <c r="F40" s="217">
        <f>((SUM(C40:C41,C43:C52)/SUM(C53:C54,C56:C65))-1)</f>
        <v>-2.5120827258770295E-2</v>
      </c>
    </row>
    <row r="41" spans="2:6" ht="15" hidden="1" outlineLevel="1">
      <c r="B41" s="216" t="s">
        <v>231</v>
      </c>
      <c r="C41" s="42">
        <v>1450612</v>
      </c>
      <c r="D41" s="30" t="s">
        <v>232</v>
      </c>
      <c r="E41" s="30">
        <f t="shared" si="1"/>
        <v>3.2811757979732681E-2</v>
      </c>
      <c r="F41" s="217">
        <f>((SUM(C41,C43:C53)/SUM(C54,C56:C66))-1)</f>
        <v>-3.3679198089319518E-2</v>
      </c>
    </row>
    <row r="42" spans="2:6" ht="15" collapsed="1">
      <c r="B42" s="223">
        <v>2008</v>
      </c>
      <c r="C42" s="49">
        <v>16147728</v>
      </c>
      <c r="D42" s="225"/>
      <c r="E42" s="225">
        <f t="shared" si="1"/>
        <v>1.411494936624913E-2</v>
      </c>
      <c r="F42" s="225">
        <f>C42/C55-1</f>
        <v>1.411494936624913E-2</v>
      </c>
    </row>
    <row r="43" spans="2:6" ht="15" hidden="1" outlineLevel="1">
      <c r="B43" s="216" t="s">
        <v>220</v>
      </c>
      <c r="C43" s="42">
        <v>1360021</v>
      </c>
      <c r="D43" s="30">
        <f t="shared" ref="D43:D53" si="4">IFERROR((C43-C44)/C44,"-")</f>
        <v>-1.7082268221098148E-2</v>
      </c>
      <c r="E43" s="30">
        <f t="shared" si="1"/>
        <v>3.7176087664429813E-2</v>
      </c>
      <c r="F43" s="226" t="s">
        <v>232</v>
      </c>
    </row>
    <row r="44" spans="2:6" ht="15" hidden="1" outlineLevel="1">
      <c r="B44" s="216" t="s">
        <v>221</v>
      </c>
      <c r="C44" s="42">
        <v>1383657</v>
      </c>
      <c r="D44" s="30">
        <f t="shared" si="4"/>
        <v>6.5243895342070347E-3</v>
      </c>
      <c r="E44" s="30">
        <f t="shared" si="1"/>
        <v>4.4559545594549999E-2</v>
      </c>
      <c r="F44" s="226" t="s">
        <v>232</v>
      </c>
    </row>
    <row r="45" spans="2:6" ht="15" hidden="1" outlineLevel="1">
      <c r="B45" s="216" t="s">
        <v>222</v>
      </c>
      <c r="C45" s="42">
        <v>1374688</v>
      </c>
      <c r="D45" s="30">
        <f t="shared" si="4"/>
        <v>0.10555678423078006</v>
      </c>
      <c r="E45" s="30">
        <f t="shared" si="1"/>
        <v>-2.2951285732561888E-2</v>
      </c>
      <c r="F45" s="226" t="s">
        <v>232</v>
      </c>
    </row>
    <row r="46" spans="2:6" ht="15" hidden="1" outlineLevel="1">
      <c r="B46" s="216" t="s">
        <v>223</v>
      </c>
      <c r="C46" s="42">
        <v>1243435</v>
      </c>
      <c r="D46" s="30">
        <f t="shared" si="4"/>
        <v>-0.24044118410627904</v>
      </c>
      <c r="E46" s="30">
        <f t="shared" si="1"/>
        <v>-5.5843672644990794E-2</v>
      </c>
      <c r="F46" s="226" t="s">
        <v>232</v>
      </c>
    </row>
    <row r="47" spans="2:6" ht="15" hidden="1" outlineLevel="1">
      <c r="B47" s="216" t="s">
        <v>224</v>
      </c>
      <c r="C47" s="42">
        <v>1637049</v>
      </c>
      <c r="D47" s="30">
        <f t="shared" si="4"/>
        <v>0.15915082175456335</v>
      </c>
      <c r="E47" s="30">
        <f t="shared" si="1"/>
        <v>-5.6503218570596148E-2</v>
      </c>
      <c r="F47" s="226" t="s">
        <v>232</v>
      </c>
    </row>
    <row r="48" spans="2:6" ht="15" hidden="1" outlineLevel="1">
      <c r="B48" s="216" t="s">
        <v>225</v>
      </c>
      <c r="C48" s="42">
        <v>1412283</v>
      </c>
      <c r="D48" s="30">
        <f t="shared" si="4"/>
        <v>0.28621818340783162</v>
      </c>
      <c r="E48" s="30">
        <f t="shared" si="1"/>
        <v>-7.5245645947676687E-2</v>
      </c>
      <c r="F48" s="226" t="s">
        <v>232</v>
      </c>
    </row>
    <row r="49" spans="2:6" ht="15" hidden="1" outlineLevel="1">
      <c r="B49" s="216" t="s">
        <v>226</v>
      </c>
      <c r="C49" s="42">
        <v>1098012</v>
      </c>
      <c r="D49" s="30">
        <f t="shared" si="4"/>
        <v>9.2364475660833487E-2</v>
      </c>
      <c r="E49" s="30">
        <f t="shared" si="1"/>
        <v>-8.5760246991909317E-2</v>
      </c>
      <c r="F49" s="226" t="s">
        <v>232</v>
      </c>
    </row>
    <row r="50" spans="2:6" ht="15" hidden="1" outlineLevel="1">
      <c r="B50" s="216" t="s">
        <v>227</v>
      </c>
      <c r="C50" s="42">
        <v>1005170</v>
      </c>
      <c r="D50" s="30">
        <f t="shared" si="4"/>
        <v>-0.22501819549985197</v>
      </c>
      <c r="E50" s="30">
        <f t="shared" si="1"/>
        <v>-0.11041549402972928</v>
      </c>
      <c r="F50" s="226" t="s">
        <v>232</v>
      </c>
    </row>
    <row r="51" spans="2:6" ht="15" hidden="1" outlineLevel="1">
      <c r="B51" s="216" t="s">
        <v>228</v>
      </c>
      <c r="C51" s="42">
        <v>1297024</v>
      </c>
      <c r="D51" s="30">
        <f t="shared" si="4"/>
        <v>-8.5302271328036125E-2</v>
      </c>
      <c r="E51" s="30">
        <f t="shared" si="1"/>
        <v>-7.7182934247832624E-2</v>
      </c>
      <c r="F51" s="226" t="s">
        <v>232</v>
      </c>
    </row>
    <row r="52" spans="2:6" ht="15" hidden="1" outlineLevel="1">
      <c r="B52" s="216" t="s">
        <v>229</v>
      </c>
      <c r="C52" s="42">
        <v>1417981</v>
      </c>
      <c r="D52" s="30">
        <f t="shared" si="4"/>
        <v>9.9952758800709626E-2</v>
      </c>
      <c r="E52" s="30">
        <f t="shared" si="1"/>
        <v>-1.4362830554327521E-2</v>
      </c>
      <c r="F52" s="226" t="s">
        <v>232</v>
      </c>
    </row>
    <row r="53" spans="2:6" ht="15" hidden="1" outlineLevel="1">
      <c r="B53" s="216" t="s">
        <v>230</v>
      </c>
      <c r="C53" s="42">
        <v>1289129</v>
      </c>
      <c r="D53" s="30">
        <f t="shared" si="4"/>
        <v>-8.2161467882069905E-2</v>
      </c>
      <c r="E53" s="30">
        <f t="shared" si="1"/>
        <v>-2.6236118266103281E-2</v>
      </c>
      <c r="F53" s="226" t="s">
        <v>232</v>
      </c>
    </row>
    <row r="54" spans="2:6" ht="15" hidden="1" outlineLevel="1">
      <c r="B54" s="216" t="s">
        <v>231</v>
      </c>
      <c r="C54" s="42">
        <v>1404527</v>
      </c>
      <c r="D54" s="30" t="s">
        <v>232</v>
      </c>
      <c r="E54" s="30">
        <f t="shared" si="1"/>
        <v>-4.0809051255802364E-2</v>
      </c>
      <c r="F54" s="226" t="s">
        <v>232</v>
      </c>
    </row>
    <row r="55" spans="2:6" ht="15" collapsed="1">
      <c r="B55" s="223">
        <v>2007</v>
      </c>
      <c r="C55" s="49">
        <v>15922976</v>
      </c>
      <c r="D55" s="225"/>
      <c r="E55" s="225">
        <f t="shared" si="1"/>
        <v>-3.9939435841925164E-2</v>
      </c>
      <c r="F55" s="225">
        <f>C55/C68-1</f>
        <v>-3.9939435841925164E-2</v>
      </c>
    </row>
    <row r="56" spans="2:6" ht="15" hidden="1" outlineLevel="1">
      <c r="B56" s="216" t="s">
        <v>220</v>
      </c>
      <c r="C56" s="42">
        <v>1311273</v>
      </c>
      <c r="D56" s="30">
        <f t="shared" ref="D56:D66" si="5">IFERROR((C56-C57)/C57,"-")</f>
        <v>-1.0085065135071477E-2</v>
      </c>
      <c r="E56" s="226" t="s">
        <v>232</v>
      </c>
      <c r="F56" s="217" t="s">
        <v>232</v>
      </c>
    </row>
    <row r="57" spans="2:6" ht="15" hidden="1" outlineLevel="1">
      <c r="B57" s="216" t="s">
        <v>221</v>
      </c>
      <c r="C57" s="42">
        <v>1324632</v>
      </c>
      <c r="D57" s="30">
        <f t="shared" si="5"/>
        <v>-5.8528195141366618E-2</v>
      </c>
      <c r="E57" s="226" t="s">
        <v>232</v>
      </c>
      <c r="F57" s="217" t="s">
        <v>232</v>
      </c>
    </row>
    <row r="58" spans="2:6" ht="15" hidden="1" outlineLevel="1">
      <c r="B58" s="216" t="s">
        <v>222</v>
      </c>
      <c r="C58" s="42">
        <v>1406980</v>
      </c>
      <c r="D58" s="30">
        <f t="shared" si="5"/>
        <v>6.8338167625932061E-2</v>
      </c>
      <c r="E58" s="226" t="s">
        <v>232</v>
      </c>
      <c r="F58" s="217" t="s">
        <v>232</v>
      </c>
    </row>
    <row r="59" spans="2:6" ht="15" hidden="1" outlineLevel="1">
      <c r="B59" s="216" t="s">
        <v>223</v>
      </c>
      <c r="C59" s="42">
        <v>1316980</v>
      </c>
      <c r="D59" s="30">
        <f t="shared" si="5"/>
        <v>-0.24097177836039346</v>
      </c>
      <c r="E59" s="226" t="s">
        <v>232</v>
      </c>
      <c r="F59" s="217" t="s">
        <v>232</v>
      </c>
    </row>
    <row r="60" spans="2:6" ht="15" hidden="1" outlineLevel="1">
      <c r="B60" s="216" t="s">
        <v>224</v>
      </c>
      <c r="C60" s="42">
        <v>1735087</v>
      </c>
      <c r="D60" s="30">
        <f t="shared" si="5"/>
        <v>0.13612445799431377</v>
      </c>
      <c r="E60" s="226" t="s">
        <v>232</v>
      </c>
      <c r="F60" s="217" t="s">
        <v>232</v>
      </c>
    </row>
    <row r="61" spans="2:6" ht="15" hidden="1" outlineLevel="1">
      <c r="B61" s="216" t="s">
        <v>225</v>
      </c>
      <c r="C61" s="42">
        <v>1527198</v>
      </c>
      <c r="D61" s="30">
        <f t="shared" si="5"/>
        <v>0.27159368232264319</v>
      </c>
      <c r="E61" s="226" t="s">
        <v>232</v>
      </c>
      <c r="F61" s="217" t="s">
        <v>232</v>
      </c>
    </row>
    <row r="62" spans="2:6" ht="15" hidden="1" outlineLevel="1">
      <c r="B62" s="216" t="s">
        <v>226</v>
      </c>
      <c r="C62" s="42">
        <v>1201011</v>
      </c>
      <c r="D62" s="30">
        <f t="shared" si="5"/>
        <v>6.290555537855376E-2</v>
      </c>
      <c r="E62" s="226" t="s">
        <v>232</v>
      </c>
      <c r="F62" s="217" t="s">
        <v>232</v>
      </c>
    </row>
    <row r="63" spans="2:6" ht="15" hidden="1" outlineLevel="1">
      <c r="B63" s="216" t="s">
        <v>227</v>
      </c>
      <c r="C63" s="42">
        <v>1129932</v>
      </c>
      <c r="D63" s="30">
        <f t="shared" si="5"/>
        <v>-0.19606689410567732</v>
      </c>
      <c r="E63" s="226" t="s">
        <v>232</v>
      </c>
      <c r="F63" s="217" t="s">
        <v>232</v>
      </c>
    </row>
    <row r="64" spans="2:6" ht="15" hidden="1" outlineLevel="1">
      <c r="B64" s="216" t="s">
        <v>228</v>
      </c>
      <c r="C64" s="42">
        <v>1405505</v>
      </c>
      <c r="D64" s="30">
        <f t="shared" si="5"/>
        <v>-2.30348856284112E-2</v>
      </c>
      <c r="E64" s="226" t="s">
        <v>232</v>
      </c>
      <c r="F64" s="217" t="s">
        <v>232</v>
      </c>
    </row>
    <row r="65" spans="2:6" ht="15" hidden="1" outlineLevel="1">
      <c r="B65" s="216" t="s">
        <v>229</v>
      </c>
      <c r="C65" s="42">
        <v>1438644</v>
      </c>
      <c r="D65" s="30">
        <f t="shared" si="5"/>
        <v>8.6702390430422507E-2</v>
      </c>
      <c r="E65" s="226" t="s">
        <v>232</v>
      </c>
      <c r="F65" s="217" t="s">
        <v>232</v>
      </c>
    </row>
    <row r="66" spans="2:6" ht="15" hidden="1" outlineLevel="1">
      <c r="B66" s="216" t="s">
        <v>230</v>
      </c>
      <c r="C66" s="42">
        <v>1323862</v>
      </c>
      <c r="D66" s="30">
        <f t="shared" si="5"/>
        <v>-9.5897446053802446E-2</v>
      </c>
      <c r="E66" s="226" t="s">
        <v>232</v>
      </c>
      <c r="F66" s="217" t="s">
        <v>232</v>
      </c>
    </row>
    <row r="67" spans="2:6" ht="15" hidden="1" outlineLevel="1">
      <c r="B67" s="216" t="s">
        <v>231</v>
      </c>
      <c r="C67" s="42">
        <v>1464283</v>
      </c>
      <c r="D67" s="226" t="s">
        <v>232</v>
      </c>
      <c r="E67" s="226" t="s">
        <v>232</v>
      </c>
      <c r="F67" s="217" t="s">
        <v>232</v>
      </c>
    </row>
    <row r="68" spans="2:6" ht="15" collapsed="1">
      <c r="B68" s="223">
        <v>2006</v>
      </c>
      <c r="C68" s="49">
        <v>16585387</v>
      </c>
      <c r="D68" s="225"/>
      <c r="E68" s="227" t="s">
        <v>232</v>
      </c>
      <c r="F68" s="227" t="s">
        <v>232</v>
      </c>
    </row>
    <row r="69" spans="2:6">
      <c r="B69" s="578" t="s">
        <v>233</v>
      </c>
      <c r="C69" s="579"/>
      <c r="D69" s="579"/>
      <c r="E69" s="579"/>
      <c r="F69" s="579"/>
    </row>
  </sheetData>
  <mergeCells count="2">
    <mergeCell ref="B6:F6"/>
    <mergeCell ref="B69:F69"/>
  </mergeCells>
  <hyperlinks>
    <hyperlink ref="H6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A3" sqref="A3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15" customHeight="1" thickBot="1"/>
    <row r="30" spans="2:12" ht="30" customHeight="1" thickBot="1">
      <c r="I30" s="50" t="s">
        <v>86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2:L67"/>
  <sheetViews>
    <sheetView showGridLines="0" showRowColHeaders="0" zoomScaleNormal="100" workbookViewId="0">
      <selection activeCell="A3" sqref="A3"/>
    </sheetView>
  </sheetViews>
  <sheetFormatPr baseColWidth="10" defaultRowHeight="15" outlineLevelRow="1"/>
  <cols>
    <col min="1" max="1" width="14.7109375" style="91" customWidth="1"/>
    <col min="2" max="4" width="11.42578125" style="91"/>
    <col min="5" max="5" width="13.85546875" style="91" customWidth="1"/>
    <col min="6" max="7" width="11.42578125" style="91"/>
    <col min="8" max="8" width="14.140625" style="91" customWidth="1"/>
    <col min="9" max="10" width="11.42578125" style="91"/>
    <col min="11" max="11" width="14.28515625" style="91" customWidth="1"/>
    <col min="12" max="16384" width="11.42578125" style="91"/>
  </cols>
  <sheetData>
    <row r="2" spans="3:12" ht="44.25" customHeight="1"/>
    <row r="3" spans="3:12" ht="27" customHeight="1">
      <c r="C3" s="527" t="s">
        <v>257</v>
      </c>
      <c r="D3" s="527"/>
      <c r="E3" s="527"/>
      <c r="F3" s="527"/>
      <c r="G3" s="527"/>
      <c r="H3" s="527"/>
      <c r="I3" s="527"/>
      <c r="J3" s="527"/>
      <c r="K3" s="527"/>
      <c r="L3" s="527"/>
    </row>
    <row r="4" spans="3:12" ht="15" customHeight="1">
      <c r="C4" s="528"/>
      <c r="D4" s="530" t="s">
        <v>118</v>
      </c>
      <c r="E4" s="531"/>
      <c r="F4" s="531"/>
      <c r="G4" s="530" t="s">
        <v>121</v>
      </c>
      <c r="H4" s="531"/>
      <c r="I4" s="531"/>
      <c r="J4" s="530" t="s">
        <v>122</v>
      </c>
      <c r="K4" s="531"/>
      <c r="L4" s="531"/>
    </row>
    <row r="5" spans="3:12" ht="30">
      <c r="C5" s="529"/>
      <c r="D5" s="93" t="s">
        <v>123</v>
      </c>
      <c r="E5" s="93" t="s">
        <v>124</v>
      </c>
      <c r="F5" s="93" t="s">
        <v>103</v>
      </c>
      <c r="G5" s="93" t="s">
        <v>123</v>
      </c>
      <c r="H5" s="93" t="s">
        <v>124</v>
      </c>
      <c r="I5" s="93" t="s">
        <v>103</v>
      </c>
      <c r="J5" s="93" t="s">
        <v>125</v>
      </c>
      <c r="K5" s="93" t="s">
        <v>124</v>
      </c>
      <c r="L5" s="93" t="s">
        <v>71</v>
      </c>
    </row>
    <row r="6" spans="3:12">
      <c r="C6" s="41" t="s">
        <v>76</v>
      </c>
      <c r="D6" s="249">
        <v>85.023343037098499</v>
      </c>
      <c r="E6" s="249">
        <v>56.379658824480558</v>
      </c>
      <c r="F6" s="249">
        <v>71.369914396407324</v>
      </c>
      <c r="G6" s="249">
        <v>82.360660173833111</v>
      </c>
      <c r="H6" s="249">
        <v>59.408324403774913</v>
      </c>
      <c r="I6" s="249">
        <v>69.869860859790322</v>
      </c>
      <c r="J6" s="249">
        <v>75.758073707743435</v>
      </c>
      <c r="K6" s="249">
        <v>57.308421964492076</v>
      </c>
      <c r="L6" s="249">
        <v>66.364621760345088</v>
      </c>
    </row>
    <row r="7" spans="3:12">
      <c r="C7" s="41" t="s">
        <v>77</v>
      </c>
      <c r="D7" s="249">
        <v>81.671960373292222</v>
      </c>
      <c r="E7" s="249">
        <v>51.150887972619721</v>
      </c>
      <c r="F7" s="249">
        <v>67.123647350193707</v>
      </c>
      <c r="G7" s="249">
        <v>76.918986489208933</v>
      </c>
      <c r="H7" s="249">
        <v>52.871804315184804</v>
      </c>
      <c r="I7" s="249">
        <v>63.83236517044103</v>
      </c>
      <c r="J7" s="249">
        <v>69.497909001516803</v>
      </c>
      <c r="K7" s="249">
        <v>50.674079070869361</v>
      </c>
      <c r="L7" s="249">
        <v>59.913948047662259</v>
      </c>
    </row>
    <row r="8" spans="3:12">
      <c r="C8" s="41" t="s">
        <v>78</v>
      </c>
      <c r="D8" s="249">
        <v>65.570435753056358</v>
      </c>
      <c r="E8" s="249">
        <v>38.195257563368763</v>
      </c>
      <c r="F8" s="249">
        <v>52.37484891481423</v>
      </c>
      <c r="G8" s="249">
        <v>62.943343300144882</v>
      </c>
      <c r="H8" s="249">
        <v>40.294065387348972</v>
      </c>
      <c r="I8" s="249">
        <v>50.522293525620505</v>
      </c>
      <c r="J8" s="249">
        <v>60.247435704848954</v>
      </c>
      <c r="K8" s="249">
        <v>39.683073628774395</v>
      </c>
      <c r="L8" s="249">
        <v>49.642168960120578</v>
      </c>
    </row>
    <row r="9" spans="3:12">
      <c r="C9" s="41" t="s">
        <v>79</v>
      </c>
      <c r="D9" s="249">
        <v>62.078340312516872</v>
      </c>
      <c r="E9" s="249">
        <v>33.790942420805528</v>
      </c>
      <c r="F9" s="249">
        <v>48.443038554057559</v>
      </c>
      <c r="G9" s="249">
        <v>58.395638335002204</v>
      </c>
      <c r="H9" s="249">
        <v>34.476481974590513</v>
      </c>
      <c r="I9" s="249">
        <v>45.27817680438735</v>
      </c>
      <c r="J9" s="249">
        <v>55.604857813059709</v>
      </c>
      <c r="K9" s="249">
        <v>33.843419783284723</v>
      </c>
      <c r="L9" s="249">
        <v>44.382245888562132</v>
      </c>
    </row>
    <row r="10" spans="3:12">
      <c r="C10" s="41" t="s">
        <v>80</v>
      </c>
      <c r="D10" s="249">
        <v>69.260690914624874</v>
      </c>
      <c r="E10" s="249">
        <v>41.276860179885524</v>
      </c>
      <c r="F10" s="249">
        <v>55.771716853224028</v>
      </c>
      <c r="G10" s="249">
        <v>64.765317550835874</v>
      </c>
      <c r="H10" s="249">
        <v>41.652367414627541</v>
      </c>
      <c r="I10" s="249">
        <v>52.089986125998209</v>
      </c>
      <c r="J10" s="249">
        <v>60.733987358593033</v>
      </c>
      <c r="K10" s="249">
        <v>40.7950287194178</v>
      </c>
      <c r="L10" s="249">
        <v>50.451248015728673</v>
      </c>
    </row>
    <row r="11" spans="3:12">
      <c r="C11" s="41" t="s">
        <v>81</v>
      </c>
      <c r="D11" s="249">
        <v>68.381794885641213</v>
      </c>
      <c r="E11" s="249">
        <v>46.607865375992404</v>
      </c>
      <c r="F11" s="249">
        <v>57.886163563593087</v>
      </c>
      <c r="G11" s="249">
        <v>67.336186486435423</v>
      </c>
      <c r="H11" s="249">
        <v>50.690384483114379</v>
      </c>
      <c r="I11" s="249">
        <v>58.207492140585295</v>
      </c>
      <c r="J11" s="249">
        <v>65.049756389941592</v>
      </c>
      <c r="K11" s="249">
        <v>50.162942500024499</v>
      </c>
      <c r="L11" s="249">
        <v>57.372463425654566</v>
      </c>
    </row>
    <row r="12" spans="3:12">
      <c r="C12" s="41" t="s">
        <v>82</v>
      </c>
      <c r="D12" s="249">
        <v>71.33</v>
      </c>
      <c r="E12" s="249">
        <v>49.64</v>
      </c>
      <c r="F12" s="249">
        <v>60.88</v>
      </c>
      <c r="G12" s="249">
        <v>69.242404893278788</v>
      </c>
      <c r="H12" s="249">
        <v>52.829330026253572</v>
      </c>
      <c r="I12" s="249">
        <v>60.241340017778342</v>
      </c>
      <c r="J12" s="249">
        <v>69.267910998420234</v>
      </c>
      <c r="K12" s="249">
        <v>53.139087137958619</v>
      </c>
      <c r="L12" s="249">
        <v>60.950099889757524</v>
      </c>
    </row>
    <row r="13" spans="3:12">
      <c r="C13" s="41" t="s">
        <v>83</v>
      </c>
      <c r="D13" s="249">
        <v>70.41</v>
      </c>
      <c r="E13" s="249">
        <v>46.97</v>
      </c>
      <c r="F13" s="249">
        <v>59.11</v>
      </c>
      <c r="G13" s="249">
        <v>67.274237797450652</v>
      </c>
      <c r="H13" s="249">
        <v>50.216372056766858</v>
      </c>
      <c r="I13" s="249">
        <v>57.919564318324596</v>
      </c>
      <c r="J13" s="249">
        <v>66.662640978301908</v>
      </c>
      <c r="K13" s="249">
        <v>50.378495650432853</v>
      </c>
      <c r="L13" s="249">
        <v>58.264728887807387</v>
      </c>
    </row>
    <row r="14" spans="3:12" ht="30">
      <c r="C14" s="44" t="str">
        <f>actualizaciones!A2</f>
        <v xml:space="preserve">acumulado agosto 2010 </v>
      </c>
      <c r="D14" s="250">
        <v>71.755932194898023</v>
      </c>
      <c r="E14" s="250">
        <v>45.45367197041719</v>
      </c>
      <c r="F14" s="250">
        <v>59.113235444302717</v>
      </c>
      <c r="G14" s="250">
        <v>68.685426800335946</v>
      </c>
      <c r="H14" s="250">
        <v>47.762084217471006</v>
      </c>
      <c r="I14" s="250">
        <v>57.233164441175383</v>
      </c>
      <c r="J14" s="250">
        <v>65.332502463578365</v>
      </c>
      <c r="K14" s="250">
        <v>46.919716091694326</v>
      </c>
      <c r="L14" s="250">
        <v>55.867241183010883</v>
      </c>
    </row>
    <row r="15" spans="3:12" hidden="1" outlineLevel="1">
      <c r="C15" s="41" t="s">
        <v>72</v>
      </c>
      <c r="D15" s="249">
        <v>65.496761870653899</v>
      </c>
      <c r="E15" s="249">
        <v>44.785032258064518</v>
      </c>
      <c r="F15" s="249">
        <v>55.501833903122694</v>
      </c>
      <c r="G15" s="249">
        <v>61.67663814221325</v>
      </c>
      <c r="H15" s="249">
        <v>46.675944105375194</v>
      </c>
      <c r="I15" s="249">
        <v>53.41304117657743</v>
      </c>
      <c r="J15" s="249">
        <v>60.721348346029949</v>
      </c>
      <c r="K15" s="249">
        <v>46.862482306330861</v>
      </c>
      <c r="L15" s="249">
        <v>53.539055226095769</v>
      </c>
    </row>
    <row r="16" spans="3:12" hidden="1" outlineLevel="1">
      <c r="C16" s="41" t="s">
        <v>73</v>
      </c>
      <c r="D16" s="249">
        <v>70.620069438226835</v>
      </c>
      <c r="E16" s="249">
        <v>45.956053333333337</v>
      </c>
      <c r="F16" s="249">
        <v>58.71787348600666</v>
      </c>
      <c r="G16" s="249">
        <v>65.519439815310292</v>
      </c>
      <c r="H16" s="249">
        <v>47.111446271205452</v>
      </c>
      <c r="I16" s="249">
        <v>55.378826372962358</v>
      </c>
      <c r="J16" s="249">
        <v>63.467484961176638</v>
      </c>
      <c r="K16" s="249">
        <v>46.961393537075921</v>
      </c>
      <c r="L16" s="249">
        <v>54.913279549801061</v>
      </c>
    </row>
    <row r="17" spans="2:12" hidden="1" outlineLevel="1">
      <c r="C17" s="41" t="s">
        <v>74</v>
      </c>
      <c r="D17" s="249">
        <v>67.260957508156693</v>
      </c>
      <c r="E17" s="249">
        <v>41.265135483870971</v>
      </c>
      <c r="F17" s="249">
        <v>54.716067561758173</v>
      </c>
      <c r="G17" s="249">
        <v>65.118609678257783</v>
      </c>
      <c r="H17" s="249">
        <v>44.136737812907491</v>
      </c>
      <c r="I17" s="249">
        <v>53.560095635235832</v>
      </c>
      <c r="J17" s="249">
        <v>59.792082639993346</v>
      </c>
      <c r="K17" s="249">
        <v>42.847789633989905</v>
      </c>
      <c r="L17" s="249">
        <v>51.010781288890179</v>
      </c>
    </row>
    <row r="18" spans="2:12" hidden="1" outlineLevel="1">
      <c r="C18" s="41" t="s">
        <v>75</v>
      </c>
      <c r="D18" s="249">
        <v>65.87</v>
      </c>
      <c r="E18" s="249">
        <v>42.19</v>
      </c>
      <c r="F18" s="249">
        <v>54.44</v>
      </c>
      <c r="G18" s="249">
        <v>63.349794364517557</v>
      </c>
      <c r="H18" s="249">
        <v>41.947183201000492</v>
      </c>
      <c r="I18" s="249">
        <v>51.559503046449777</v>
      </c>
      <c r="J18" s="249">
        <v>59.465218680842327</v>
      </c>
      <c r="K18" s="249">
        <v>40.776017475769336</v>
      </c>
      <c r="L18" s="249">
        <v>49.779626739355038</v>
      </c>
    </row>
    <row r="19" spans="2:12" hidden="1" outlineLevel="1">
      <c r="C19" s="41" t="s">
        <v>76</v>
      </c>
      <c r="D19" s="249">
        <v>80.17</v>
      </c>
      <c r="E19" s="249">
        <v>58.23</v>
      </c>
      <c r="F19" s="249">
        <v>69.58</v>
      </c>
      <c r="G19" s="249">
        <v>74.874791442368064</v>
      </c>
      <c r="H19" s="249">
        <v>56.483196671380441</v>
      </c>
      <c r="I19" s="249">
        <v>64.743211772153529</v>
      </c>
      <c r="J19" s="249">
        <v>71.881037209634371</v>
      </c>
      <c r="K19" s="249">
        <v>55.295957189017301</v>
      </c>
      <c r="L19" s="249">
        <v>63.285896324051336</v>
      </c>
    </row>
    <row r="20" spans="2:12" hidden="1" outlineLevel="1">
      <c r="C20" s="41" t="s">
        <v>77</v>
      </c>
      <c r="D20" s="249">
        <v>75.27</v>
      </c>
      <c r="E20" s="249">
        <v>46.19</v>
      </c>
      <c r="F20" s="249">
        <v>61.24</v>
      </c>
      <c r="G20" s="249">
        <v>71.073629783139523</v>
      </c>
      <c r="H20" s="249">
        <v>48.514638101483811</v>
      </c>
      <c r="I20" s="249">
        <v>58.646310437078903</v>
      </c>
      <c r="J20" s="249">
        <v>66.009695597680533</v>
      </c>
      <c r="K20" s="249">
        <v>47.387391640173199</v>
      </c>
      <c r="L20" s="249">
        <v>56.358772844823612</v>
      </c>
    </row>
    <row r="21" spans="2:12" hidden="1" outlineLevel="1">
      <c r="C21" s="41" t="s">
        <v>78</v>
      </c>
      <c r="D21" s="249">
        <v>60.421657788111567</v>
      </c>
      <c r="E21" s="249">
        <v>37.339780173324876</v>
      </c>
      <c r="F21" s="249">
        <v>49.310000966670231</v>
      </c>
      <c r="G21" s="249">
        <v>59.256861912846631</v>
      </c>
      <c r="H21" s="249">
        <v>37.065808402213932</v>
      </c>
      <c r="I21" s="249">
        <v>46.957421697276018</v>
      </c>
      <c r="J21" s="249">
        <v>56.315644033599447</v>
      </c>
      <c r="K21" s="249">
        <v>37.112221249420614</v>
      </c>
      <c r="L21" s="249">
        <v>46.245728503887108</v>
      </c>
    </row>
    <row r="22" spans="2:12" hidden="1" outlineLevel="1">
      <c r="C22" s="41" t="s">
        <v>79</v>
      </c>
      <c r="D22" s="249">
        <v>55.52</v>
      </c>
      <c r="E22" s="249">
        <v>32.450000000000003</v>
      </c>
      <c r="F22" s="249">
        <v>44.41</v>
      </c>
      <c r="G22" s="249">
        <v>54.020473269542222</v>
      </c>
      <c r="H22" s="249">
        <v>33.232696477828036</v>
      </c>
      <c r="I22" s="249">
        <v>42.498802261817936</v>
      </c>
      <c r="J22" s="249">
        <v>52.015428423011926</v>
      </c>
      <c r="K22" s="249">
        <v>33.333211502391485</v>
      </c>
      <c r="L22" s="249">
        <v>42.218823494154968</v>
      </c>
    </row>
    <row r="23" spans="2:12" hidden="1" outlineLevel="1">
      <c r="C23" s="41" t="s">
        <v>80</v>
      </c>
      <c r="D23" s="249">
        <v>66.954312230822808</v>
      </c>
      <c r="E23" s="249">
        <v>44.254597336715285</v>
      </c>
      <c r="F23" s="249">
        <v>56.026629220914671</v>
      </c>
      <c r="G23" s="249">
        <v>64.331696175923682</v>
      </c>
      <c r="H23" s="249">
        <v>44.333016360666129</v>
      </c>
      <c r="I23" s="249">
        <v>53.247383902951022</v>
      </c>
      <c r="J23" s="249">
        <v>62.405335937707015</v>
      </c>
      <c r="K23" s="249">
        <v>43.600109869358469</v>
      </c>
      <c r="L23" s="249">
        <v>52.544227313809579</v>
      </c>
    </row>
    <row r="24" spans="2:12" hidden="1" outlineLevel="1">
      <c r="C24" s="41" t="s">
        <v>81</v>
      </c>
      <c r="D24" s="249">
        <v>65.680000000000007</v>
      </c>
      <c r="E24" s="249">
        <v>47.69</v>
      </c>
      <c r="F24" s="249">
        <v>57.02</v>
      </c>
      <c r="G24" s="249">
        <v>63.764102634317325</v>
      </c>
      <c r="H24" s="249">
        <v>51.556115566818704</v>
      </c>
      <c r="I24" s="249">
        <v>56.997798951744777</v>
      </c>
      <c r="J24" s="249">
        <v>63.29869911974172</v>
      </c>
      <c r="K24" s="249">
        <v>51.752587938404488</v>
      </c>
      <c r="L24" s="249">
        <v>57.244134493454197</v>
      </c>
    </row>
    <row r="25" spans="2:12" hidden="1" outlineLevel="1">
      <c r="C25" s="41" t="s">
        <v>82</v>
      </c>
      <c r="D25" s="249">
        <v>68.61</v>
      </c>
      <c r="E25" s="249">
        <v>51.66</v>
      </c>
      <c r="F25" s="249">
        <v>60.45</v>
      </c>
      <c r="G25" s="249">
        <v>67.687255292609407</v>
      </c>
      <c r="H25" s="249">
        <v>54.108845279023029</v>
      </c>
      <c r="I25" s="249">
        <v>60.161391678040999</v>
      </c>
      <c r="J25" s="249">
        <v>67.106938849673668</v>
      </c>
      <c r="K25" s="249">
        <v>54.896556037051482</v>
      </c>
      <c r="L25" s="249">
        <v>60.704042611308388</v>
      </c>
    </row>
    <row r="26" spans="2:12" hidden="1" outlineLevel="1">
      <c r="C26" s="41" t="s">
        <v>83</v>
      </c>
      <c r="D26" s="249">
        <v>71.239999999999995</v>
      </c>
      <c r="E26" s="249">
        <v>50.38</v>
      </c>
      <c r="F26" s="249">
        <v>61.2</v>
      </c>
      <c r="G26" s="249">
        <v>68.153327517545165</v>
      </c>
      <c r="H26" s="249">
        <v>51.708270312402909</v>
      </c>
      <c r="I26" s="249">
        <v>59.038618392114415</v>
      </c>
      <c r="J26" s="249">
        <v>67.133092311541603</v>
      </c>
      <c r="K26" s="249">
        <v>52.762610748479467</v>
      </c>
      <c r="L26" s="249">
        <v>59.597480713147469</v>
      </c>
    </row>
    <row r="27" spans="2:12" collapsed="1">
      <c r="B27" s="251"/>
      <c r="C27" s="46">
        <v>2009</v>
      </c>
      <c r="D27" s="252">
        <v>67.751143411049412</v>
      </c>
      <c r="E27" s="252">
        <v>45.169416532707785</v>
      </c>
      <c r="F27" s="252">
        <v>56.867000801089773</v>
      </c>
      <c r="G27" s="252">
        <v>64.890034225514682</v>
      </c>
      <c r="H27" s="252">
        <v>46.37181571735173</v>
      </c>
      <c r="I27" s="252">
        <v>54.657491092885373</v>
      </c>
      <c r="J27" s="252">
        <v>62.449494630571635</v>
      </c>
      <c r="K27" s="252">
        <v>46.095366123073184</v>
      </c>
      <c r="L27" s="252">
        <v>53.92384753313668</v>
      </c>
    </row>
    <row r="28" spans="2:12" hidden="1" outlineLevel="1">
      <c r="C28" s="41" t="s">
        <v>72</v>
      </c>
      <c r="D28" s="249">
        <v>69.77</v>
      </c>
      <c r="E28" s="249">
        <v>48.71</v>
      </c>
      <c r="F28" s="249">
        <v>59.57</v>
      </c>
      <c r="G28" s="249">
        <v>66.194967704636682</v>
      </c>
      <c r="H28" s="249">
        <v>51.040377127422055</v>
      </c>
      <c r="I28" s="249">
        <v>57.760448936537401</v>
      </c>
      <c r="J28" s="249">
        <v>64.640384835079971</v>
      </c>
      <c r="K28" s="249">
        <v>51.882166558604432</v>
      </c>
      <c r="L28" s="249">
        <v>57.974963148093735</v>
      </c>
    </row>
    <row r="29" spans="2:12" hidden="1" outlineLevel="1">
      <c r="C29" s="41" t="s">
        <v>73</v>
      </c>
      <c r="D29" s="249">
        <v>75.819999999999993</v>
      </c>
      <c r="E29" s="249">
        <v>49.37</v>
      </c>
      <c r="F29" s="249">
        <v>63.01</v>
      </c>
      <c r="G29" s="249">
        <v>69.997007916343364</v>
      </c>
      <c r="H29" s="249">
        <v>53.794112180497308</v>
      </c>
      <c r="I29" s="249">
        <v>60.979038906541994</v>
      </c>
      <c r="J29" s="249">
        <v>67.688468492700352</v>
      </c>
      <c r="K29" s="249">
        <v>54.298905211684115</v>
      </c>
      <c r="L29" s="249">
        <v>60.693206024341421</v>
      </c>
    </row>
    <row r="30" spans="2:12" hidden="1" outlineLevel="1">
      <c r="C30" s="41" t="s">
        <v>74</v>
      </c>
      <c r="D30" s="249">
        <v>76.39</v>
      </c>
      <c r="E30" s="249">
        <v>47.63</v>
      </c>
      <c r="F30" s="249">
        <v>62.45</v>
      </c>
      <c r="G30" s="249">
        <v>70.812412059487656</v>
      </c>
      <c r="H30" s="249">
        <v>48.813500073120053</v>
      </c>
      <c r="I30" s="249">
        <v>58.568581711093948</v>
      </c>
      <c r="J30" s="249">
        <v>66.209471350668167</v>
      </c>
      <c r="K30" s="249">
        <v>48.242286768754084</v>
      </c>
      <c r="L30" s="249">
        <v>56.822669904639113</v>
      </c>
    </row>
    <row r="31" spans="2:12" hidden="1" outlineLevel="1">
      <c r="C31" s="41" t="s">
        <v>75</v>
      </c>
      <c r="D31" s="249">
        <v>74.09</v>
      </c>
      <c r="E31" s="249">
        <v>44.62</v>
      </c>
      <c r="F31" s="249">
        <v>59.81</v>
      </c>
      <c r="G31" s="249">
        <v>69.591098804687931</v>
      </c>
      <c r="H31" s="249">
        <v>44.509281033075553</v>
      </c>
      <c r="I31" s="249">
        <v>55.631430171291328</v>
      </c>
      <c r="J31" s="249">
        <v>66.464301190956505</v>
      </c>
      <c r="K31" s="249">
        <v>44.672075726842458</v>
      </c>
      <c r="L31" s="249">
        <v>55.079139950689175</v>
      </c>
    </row>
    <row r="32" spans="2:12" hidden="1" outlineLevel="1">
      <c r="C32" s="41" t="s">
        <v>76</v>
      </c>
      <c r="D32" s="249">
        <v>89.9</v>
      </c>
      <c r="E32" s="249">
        <v>64.55</v>
      </c>
      <c r="F32" s="249">
        <v>77.61</v>
      </c>
      <c r="G32" s="249">
        <v>83.184915186943059</v>
      </c>
      <c r="H32" s="249">
        <v>62.041073918507507</v>
      </c>
      <c r="I32" s="249">
        <v>71.416987501950473</v>
      </c>
      <c r="J32" s="249">
        <v>80.961169428951138</v>
      </c>
      <c r="K32" s="249">
        <v>63.355104403982239</v>
      </c>
      <c r="L32" s="249">
        <v>71.763031797437264</v>
      </c>
    </row>
    <row r="33" spans="3:12" hidden="1" outlineLevel="1">
      <c r="C33" s="41" t="s">
        <v>77</v>
      </c>
      <c r="D33" s="249">
        <v>88.22</v>
      </c>
      <c r="E33" s="249">
        <v>55.91</v>
      </c>
      <c r="F33" s="249">
        <v>72.56</v>
      </c>
      <c r="G33" s="249">
        <v>81.270161597056145</v>
      </c>
      <c r="H33" s="249">
        <v>55.989979033704827</v>
      </c>
      <c r="I33" s="249">
        <v>67.200090010156615</v>
      </c>
      <c r="J33" s="249">
        <v>76.313489039315016</v>
      </c>
      <c r="K33" s="249">
        <v>55.889358810905627</v>
      </c>
      <c r="L33" s="249">
        <v>65.643077418180823</v>
      </c>
    </row>
    <row r="34" spans="3:12" hidden="1" outlineLevel="1">
      <c r="C34" s="41" t="s">
        <v>78</v>
      </c>
      <c r="D34" s="249">
        <v>73.180000000000007</v>
      </c>
      <c r="E34" s="249">
        <v>45.76</v>
      </c>
      <c r="F34" s="249">
        <v>59.98</v>
      </c>
      <c r="G34" s="249">
        <v>69.946104825074784</v>
      </c>
      <c r="H34" s="249">
        <v>45.495971650718182</v>
      </c>
      <c r="I34" s="249">
        <v>56.157318561467022</v>
      </c>
      <c r="J34" s="249">
        <v>66.501038748165513</v>
      </c>
      <c r="K34" s="249">
        <v>45.614492783161957</v>
      </c>
      <c r="L34" s="249">
        <v>55.456624203364015</v>
      </c>
    </row>
    <row r="35" spans="3:12" hidden="1" outlineLevel="1">
      <c r="C35" s="41" t="s">
        <v>79</v>
      </c>
      <c r="D35" s="249">
        <v>70.489999999999995</v>
      </c>
      <c r="E35" s="249">
        <v>42.96</v>
      </c>
      <c r="F35" s="249">
        <v>57.23</v>
      </c>
      <c r="G35" s="249">
        <v>66.185392622053286</v>
      </c>
      <c r="H35" s="249">
        <v>39.78639946033497</v>
      </c>
      <c r="I35" s="249">
        <v>51.29753611486862</v>
      </c>
      <c r="J35" s="249">
        <v>63.590053840294082</v>
      </c>
      <c r="K35" s="249">
        <v>40.92888840235679</v>
      </c>
      <c r="L35" s="249">
        <v>51.607253736137892</v>
      </c>
    </row>
    <row r="36" spans="3:12" hidden="1" outlineLevel="1">
      <c r="C36" s="41" t="s">
        <v>80</v>
      </c>
      <c r="D36" s="249">
        <v>80.37</v>
      </c>
      <c r="E36" s="249">
        <v>48.32</v>
      </c>
      <c r="F36" s="249">
        <v>64.94</v>
      </c>
      <c r="G36" s="249">
        <v>74.288828196124328</v>
      </c>
      <c r="H36" s="249">
        <v>48.425906931656833</v>
      </c>
      <c r="I36" s="249">
        <v>59.703292365903124</v>
      </c>
      <c r="J36" s="249">
        <v>73.334819982083971</v>
      </c>
      <c r="K36" s="249">
        <v>49.370068041076017</v>
      </c>
      <c r="L36" s="249">
        <v>60.662707736080876</v>
      </c>
    </row>
    <row r="37" spans="3:12" hidden="1" outlineLevel="1">
      <c r="C37" s="41" t="s">
        <v>81</v>
      </c>
      <c r="D37" s="249">
        <v>84.01</v>
      </c>
      <c r="E37" s="249">
        <v>59.2</v>
      </c>
      <c r="F37" s="249">
        <v>72.06</v>
      </c>
      <c r="G37" s="249">
        <v>80.23097932110808</v>
      </c>
      <c r="H37" s="249">
        <v>61.021618909451576</v>
      </c>
      <c r="I37" s="249">
        <v>69.397755506411613</v>
      </c>
      <c r="J37" s="249">
        <v>77.684738240995728</v>
      </c>
      <c r="K37" s="249">
        <v>61.716597023541247</v>
      </c>
      <c r="L37" s="249">
        <v>69.241084062320297</v>
      </c>
    </row>
    <row r="38" spans="3:12" hidden="1" outlineLevel="1">
      <c r="C38" s="41" t="s">
        <v>82</v>
      </c>
      <c r="D38" s="249">
        <v>81.91</v>
      </c>
      <c r="E38" s="249">
        <v>59.72</v>
      </c>
      <c r="F38" s="249">
        <v>71.23</v>
      </c>
      <c r="G38" s="249">
        <v>78.66573385176315</v>
      </c>
      <c r="H38" s="249">
        <v>62.584806714548868</v>
      </c>
      <c r="I38" s="249">
        <v>69.596807084188086</v>
      </c>
      <c r="J38" s="249">
        <v>76.804257257271075</v>
      </c>
      <c r="K38" s="249">
        <v>63.279114363757316</v>
      </c>
      <c r="L38" s="249">
        <v>69.652414863419494</v>
      </c>
    </row>
    <row r="39" spans="3:12" hidden="1" outlineLevel="1">
      <c r="C39" s="41" t="s">
        <v>83</v>
      </c>
      <c r="D39" s="249">
        <v>81</v>
      </c>
      <c r="E39" s="249">
        <v>56.51</v>
      </c>
      <c r="F39" s="249">
        <v>69.2</v>
      </c>
      <c r="G39" s="249">
        <v>77.254527834065428</v>
      </c>
      <c r="H39" s="249">
        <v>57.786197825536071</v>
      </c>
      <c r="I39" s="249">
        <v>66.275256699520511</v>
      </c>
      <c r="J39" s="249">
        <v>73.885594447385358</v>
      </c>
      <c r="K39" s="249">
        <v>59.071407461758739</v>
      </c>
      <c r="L39" s="249">
        <v>66.052129666391551</v>
      </c>
    </row>
    <row r="40" spans="3:12" collapsed="1">
      <c r="C40" s="48">
        <v>2008</v>
      </c>
      <c r="D40" s="253">
        <v>78.772487923790777</v>
      </c>
      <c r="E40" s="253">
        <v>51.951141874959497</v>
      </c>
      <c r="F40" s="253">
        <v>65.817717394308161</v>
      </c>
      <c r="G40" s="253">
        <v>73.97029927782647</v>
      </c>
      <c r="H40" s="253">
        <v>52.602349456023518</v>
      </c>
      <c r="I40" s="253">
        <v>61.999457957856222</v>
      </c>
      <c r="J40" s="253">
        <v>71.163950994623377</v>
      </c>
      <c r="K40" s="253">
        <v>53.189922191708618</v>
      </c>
      <c r="L40" s="253">
        <v>61.717103063000927</v>
      </c>
    </row>
    <row r="41" spans="3:12" hidden="1" outlineLevel="1">
      <c r="C41" s="41" t="s">
        <v>72</v>
      </c>
      <c r="D41" s="249">
        <v>75.099999999999994</v>
      </c>
      <c r="E41" s="249">
        <v>53.27</v>
      </c>
      <c r="F41" s="249">
        <v>64.53</v>
      </c>
      <c r="G41" s="249">
        <v>71.734661606578115</v>
      </c>
      <c r="H41" s="249">
        <v>56.451085702190774</v>
      </c>
      <c r="I41" s="249">
        <v>63.102452456349347</v>
      </c>
      <c r="J41" s="249">
        <v>68.789489859201069</v>
      </c>
      <c r="K41" s="249">
        <v>57.502618168416596</v>
      </c>
      <c r="L41" s="249">
        <v>62.820329411079243</v>
      </c>
    </row>
    <row r="42" spans="3:12" hidden="1" outlineLevel="1">
      <c r="C42" s="41" t="s">
        <v>73</v>
      </c>
      <c r="D42" s="249">
        <v>80</v>
      </c>
      <c r="E42" s="249">
        <v>54.88</v>
      </c>
      <c r="F42" s="249">
        <v>67.84</v>
      </c>
      <c r="G42" s="249">
        <v>77.222484079101733</v>
      </c>
      <c r="H42" s="249">
        <v>57.72595022779641</v>
      </c>
      <c r="I42" s="249">
        <v>66.210783743928815</v>
      </c>
      <c r="J42" s="249">
        <v>73.683990339817825</v>
      </c>
      <c r="K42" s="249">
        <v>58.001429800844328</v>
      </c>
      <c r="L42" s="249">
        <v>65.39013154004526</v>
      </c>
    </row>
    <row r="43" spans="3:12" hidden="1" outlineLevel="1">
      <c r="C43" s="41" t="s">
        <v>74</v>
      </c>
      <c r="D43" s="249">
        <v>78.569999999999993</v>
      </c>
      <c r="E43" s="249">
        <v>51</v>
      </c>
      <c r="F43" s="249">
        <v>65.23</v>
      </c>
      <c r="G43" s="249">
        <v>74.63022429815598</v>
      </c>
      <c r="H43" s="249">
        <v>51.960738753142216</v>
      </c>
      <c r="I43" s="249">
        <v>61.826431404604676</v>
      </c>
      <c r="J43" s="249">
        <v>69.086472371130611</v>
      </c>
      <c r="K43" s="249">
        <v>51.435418621685976</v>
      </c>
      <c r="L43" s="249">
        <v>59.75155878343709</v>
      </c>
    </row>
    <row r="44" spans="3:12" hidden="1" outlineLevel="1">
      <c r="C44" s="41" t="s">
        <v>75</v>
      </c>
      <c r="D44" s="249">
        <v>75.930000000000007</v>
      </c>
      <c r="E44" s="249">
        <v>45.02</v>
      </c>
      <c r="F44" s="249">
        <v>60.97</v>
      </c>
      <c r="G44" s="249">
        <v>73.1649593598123</v>
      </c>
      <c r="H44" s="249">
        <v>46.424867539112782</v>
      </c>
      <c r="I44" s="249">
        <v>58.062075928825557</v>
      </c>
      <c r="J44" s="249">
        <v>69.913590811417265</v>
      </c>
      <c r="K44" s="249">
        <v>46.800566499291875</v>
      </c>
      <c r="L44" s="249">
        <v>57.690066495723741</v>
      </c>
    </row>
    <row r="45" spans="3:12" hidden="1" outlineLevel="1">
      <c r="C45" s="41" t="s">
        <v>76</v>
      </c>
      <c r="D45" s="249">
        <v>90.53</v>
      </c>
      <c r="E45" s="249">
        <v>63.97</v>
      </c>
      <c r="F45" s="249">
        <v>77.680000000000007</v>
      </c>
      <c r="G45" s="249">
        <v>86.99981957216302</v>
      </c>
      <c r="H45" s="249">
        <v>63.041020536237653</v>
      </c>
      <c r="I45" s="249">
        <v>73.467818582326757</v>
      </c>
      <c r="J45" s="249">
        <v>83.929598692673338</v>
      </c>
      <c r="K45" s="249">
        <v>63.937771202573771</v>
      </c>
      <c r="L45" s="249">
        <v>73.356746514597177</v>
      </c>
    </row>
    <row r="46" spans="3:12" hidden="1" outlineLevel="1">
      <c r="C46" s="41" t="s">
        <v>77</v>
      </c>
      <c r="D46" s="249">
        <v>81.89</v>
      </c>
      <c r="E46" s="249">
        <v>51.15</v>
      </c>
      <c r="F46" s="249">
        <v>67.010000000000005</v>
      </c>
      <c r="G46" s="249">
        <v>77.547326829822083</v>
      </c>
      <c r="H46" s="249">
        <v>53.850461574269154</v>
      </c>
      <c r="I46" s="249">
        <v>64.163266818578137</v>
      </c>
      <c r="J46" s="249">
        <v>74.297744383040822</v>
      </c>
      <c r="K46" s="249">
        <v>54.562629801806125</v>
      </c>
      <c r="L46" s="249">
        <v>63.860657063828924</v>
      </c>
    </row>
    <row r="47" spans="3:12" hidden="1" outlineLevel="1">
      <c r="C47" s="41" t="s">
        <v>78</v>
      </c>
      <c r="D47" s="249">
        <v>66.73</v>
      </c>
      <c r="E47" s="249">
        <v>40.25</v>
      </c>
      <c r="F47" s="249">
        <v>53.87</v>
      </c>
      <c r="G47" s="249">
        <v>65.891010530867518</v>
      </c>
      <c r="H47" s="249">
        <v>42.224644926575998</v>
      </c>
      <c r="I47" s="249">
        <v>52.455490053936252</v>
      </c>
      <c r="J47" s="249">
        <v>64.01123274778007</v>
      </c>
      <c r="K47" s="249">
        <v>43.003536316551042</v>
      </c>
      <c r="L47" s="249">
        <v>52.815757706790627</v>
      </c>
    </row>
    <row r="48" spans="3:12" hidden="1" outlineLevel="1">
      <c r="C48" s="41" t="s">
        <v>79</v>
      </c>
      <c r="D48" s="249">
        <v>58.38</v>
      </c>
      <c r="E48" s="249">
        <v>36.44</v>
      </c>
      <c r="F48" s="249">
        <v>47.73</v>
      </c>
      <c r="G48" s="249">
        <v>59.339253427205655</v>
      </c>
      <c r="H48" s="249">
        <v>38.925661231838298</v>
      </c>
      <c r="I48" s="249">
        <v>47.750349556860293</v>
      </c>
      <c r="J48" s="249">
        <v>56.732444040952146</v>
      </c>
      <c r="K48" s="249">
        <v>38.926266720235986</v>
      </c>
      <c r="L48" s="249">
        <v>47.243130711330338</v>
      </c>
    </row>
    <row r="49" spans="3:12" hidden="1" outlineLevel="1">
      <c r="C49" s="41" t="s">
        <v>80</v>
      </c>
      <c r="D49" s="249">
        <v>75.680000000000007</v>
      </c>
      <c r="E49" s="249">
        <v>50.89</v>
      </c>
      <c r="F49" s="249">
        <v>63.64</v>
      </c>
      <c r="G49" s="249">
        <v>71.933787895566695</v>
      </c>
      <c r="H49" s="249">
        <v>49.916998951946127</v>
      </c>
      <c r="I49" s="249">
        <v>59.434740782280826</v>
      </c>
      <c r="J49" s="249">
        <v>70.356076561668246</v>
      </c>
      <c r="K49" s="249">
        <v>49.946312899779571</v>
      </c>
      <c r="L49" s="249">
        <v>59.479253373691513</v>
      </c>
    </row>
    <row r="50" spans="3:12" hidden="1" outlineLevel="1">
      <c r="C50" s="41" t="s">
        <v>81</v>
      </c>
      <c r="D50" s="249">
        <v>75.55</v>
      </c>
      <c r="E50" s="249">
        <v>58.62</v>
      </c>
      <c r="F50" s="249">
        <v>67.33</v>
      </c>
      <c r="G50" s="249">
        <v>76.945213190231797</v>
      </c>
      <c r="H50" s="249">
        <v>59.004655815144595</v>
      </c>
      <c r="I50" s="249">
        <v>66.760264220423124</v>
      </c>
      <c r="J50" s="249">
        <v>75.688377853946903</v>
      </c>
      <c r="K50" s="249">
        <v>60.081675759927442</v>
      </c>
      <c r="L50" s="249">
        <v>67.371214459200985</v>
      </c>
    </row>
    <row r="51" spans="3:12" hidden="1" outlineLevel="1">
      <c r="C51" s="41" t="s">
        <v>82</v>
      </c>
      <c r="D51" s="249">
        <v>76.19</v>
      </c>
      <c r="E51" s="249">
        <v>58.85</v>
      </c>
      <c r="F51" s="249">
        <v>67.77</v>
      </c>
      <c r="G51" s="249">
        <v>76.789189042594302</v>
      </c>
      <c r="H51" s="249">
        <v>61.06084047380984</v>
      </c>
      <c r="I51" s="249">
        <v>67.860122670616306</v>
      </c>
      <c r="J51" s="249">
        <v>75.526452393626698</v>
      </c>
      <c r="K51" s="249">
        <v>61.990054653043011</v>
      </c>
      <c r="L51" s="249">
        <v>68.312600863273801</v>
      </c>
    </row>
    <row r="52" spans="3:12" hidden="1" outlineLevel="1">
      <c r="C52" s="41" t="s">
        <v>83</v>
      </c>
      <c r="D52" s="249">
        <v>76.599999999999994</v>
      </c>
      <c r="E52" s="249">
        <v>56.19</v>
      </c>
      <c r="F52" s="249">
        <v>66.69</v>
      </c>
      <c r="G52" s="249">
        <v>76.674537557519841</v>
      </c>
      <c r="H52" s="249">
        <v>56.685530600103135</v>
      </c>
      <c r="I52" s="249">
        <v>65.326672964352483</v>
      </c>
      <c r="J52" s="249">
        <v>73.662869741088841</v>
      </c>
      <c r="K52" s="249">
        <v>57.920199602417945</v>
      </c>
      <c r="L52" s="249">
        <v>65.27324590998569</v>
      </c>
    </row>
    <row r="53" spans="3:12" collapsed="1">
      <c r="C53" s="48">
        <v>2007</v>
      </c>
      <c r="D53" s="253">
        <v>75.950608009765716</v>
      </c>
      <c r="E53" s="253">
        <v>51.692424559519125</v>
      </c>
      <c r="F53" s="253">
        <v>64.189503599483345</v>
      </c>
      <c r="G53" s="253">
        <v>74.082336868154144</v>
      </c>
      <c r="H53" s="253">
        <v>53.080245022960767</v>
      </c>
      <c r="I53" s="253">
        <v>62.190069290217323</v>
      </c>
      <c r="J53" s="253">
        <v>71.306054020928357</v>
      </c>
      <c r="K53" s="253">
        <v>53.651891651545817</v>
      </c>
      <c r="L53" s="253">
        <v>61.934017800105615</v>
      </c>
    </row>
    <row r="54" spans="3:12" hidden="1" outlineLevel="1">
      <c r="C54" s="41" t="s">
        <v>72</v>
      </c>
      <c r="D54" s="249">
        <v>72.099999999999994</v>
      </c>
      <c r="E54" s="249">
        <v>51.89</v>
      </c>
      <c r="F54" s="249">
        <v>62.31</v>
      </c>
      <c r="G54" s="249">
        <v>72.268024650054528</v>
      </c>
      <c r="H54" s="249">
        <v>55.234135881903526</v>
      </c>
      <c r="I54" s="249">
        <v>62.598474665387641</v>
      </c>
      <c r="J54" s="249">
        <v>69.678547507361941</v>
      </c>
      <c r="K54" s="249">
        <v>56.217783705294451</v>
      </c>
      <c r="L54" s="249">
        <v>62.500496916329055</v>
      </c>
    </row>
    <row r="55" spans="3:12" hidden="1" outlineLevel="1">
      <c r="C55" s="41" t="s">
        <v>73</v>
      </c>
      <c r="D55" s="249">
        <v>76.459999999999994</v>
      </c>
      <c r="E55" s="249">
        <v>52.9</v>
      </c>
      <c r="F55" s="249">
        <v>65.040000000000006</v>
      </c>
      <c r="G55" s="249">
        <v>74.484363866677228</v>
      </c>
      <c r="H55" s="249">
        <v>57.137901371536991</v>
      </c>
      <c r="I55" s="249">
        <v>64.637376579339488</v>
      </c>
      <c r="J55" s="249">
        <v>72.602727563991209</v>
      </c>
      <c r="K55" s="249">
        <v>57.609273693564027</v>
      </c>
      <c r="L55" s="249">
        <v>64.607358801951591</v>
      </c>
    </row>
    <row r="56" spans="3:12" hidden="1" outlineLevel="1">
      <c r="C56" s="41" t="s">
        <v>74</v>
      </c>
      <c r="D56" s="249">
        <v>80.400000000000006</v>
      </c>
      <c r="E56" s="249">
        <v>52.45</v>
      </c>
      <c r="F56" s="249">
        <v>66.849999999999994</v>
      </c>
      <c r="G56" s="249">
        <v>78.063341344005153</v>
      </c>
      <c r="H56" s="249">
        <v>57.263043813145657</v>
      </c>
      <c r="I56" s="249">
        <v>66.255731266930468</v>
      </c>
      <c r="J56" s="249">
        <v>73.914573451881495</v>
      </c>
      <c r="K56" s="249">
        <v>55.910142102366933</v>
      </c>
      <c r="L56" s="249">
        <v>64.313578962271322</v>
      </c>
    </row>
    <row r="57" spans="3:12" hidden="1" outlineLevel="1">
      <c r="C57" s="41" t="s">
        <v>75</v>
      </c>
      <c r="D57" s="249">
        <v>78.08</v>
      </c>
      <c r="E57" s="249">
        <v>50.4</v>
      </c>
      <c r="F57" s="249">
        <v>64.66</v>
      </c>
      <c r="G57" s="249">
        <v>75.71614810123242</v>
      </c>
      <c r="H57" s="249">
        <v>52.574606466965733</v>
      </c>
      <c r="I57" s="249">
        <v>62.579494657000666</v>
      </c>
      <c r="J57" s="249">
        <v>74.531477385460448</v>
      </c>
      <c r="K57" s="249">
        <v>52.585640100413208</v>
      </c>
      <c r="L57" s="249">
        <v>62.828699399678577</v>
      </c>
    </row>
    <row r="58" spans="3:12" hidden="1" outlineLevel="1">
      <c r="C58" s="41" t="s">
        <v>76</v>
      </c>
      <c r="D58" s="249">
        <v>94.04</v>
      </c>
      <c r="E58" s="249">
        <v>70.11</v>
      </c>
      <c r="F58" s="249">
        <v>82.44</v>
      </c>
      <c r="G58" s="249">
        <v>90.852357614777773</v>
      </c>
      <c r="H58" s="249">
        <v>71.820018641243209</v>
      </c>
      <c r="I58" s="249">
        <v>80.048356512351134</v>
      </c>
      <c r="J58" s="249">
        <v>88.270799938586663</v>
      </c>
      <c r="K58" s="249">
        <v>71.434255952974553</v>
      </c>
      <c r="L58" s="249">
        <v>79.292589913958508</v>
      </c>
    </row>
    <row r="59" spans="3:12" hidden="1" outlineLevel="1">
      <c r="C59" s="41" t="s">
        <v>77</v>
      </c>
      <c r="D59" s="249">
        <v>84.91</v>
      </c>
      <c r="E59" s="249">
        <v>59.44</v>
      </c>
      <c r="F59" s="249">
        <v>72.569999999999993</v>
      </c>
      <c r="G59" s="249">
        <v>82.528954620097508</v>
      </c>
      <c r="H59" s="249">
        <v>61.294057053407627</v>
      </c>
      <c r="I59" s="249">
        <v>70.474637121893167</v>
      </c>
      <c r="J59" s="249">
        <v>80.542170677522833</v>
      </c>
      <c r="K59" s="249">
        <v>61.207927337858749</v>
      </c>
      <c r="L59" s="249">
        <v>70.232044233573689</v>
      </c>
    </row>
    <row r="60" spans="3:12" hidden="1" outlineLevel="1">
      <c r="C60" s="41" t="s">
        <v>78</v>
      </c>
      <c r="D60" s="249">
        <v>72.260000000000005</v>
      </c>
      <c r="E60" s="249">
        <v>45.42</v>
      </c>
      <c r="F60" s="249">
        <v>59.2</v>
      </c>
      <c r="G60" s="249">
        <v>71.569850386893876</v>
      </c>
      <c r="H60" s="249">
        <v>47.396571961474763</v>
      </c>
      <c r="I60" s="249">
        <v>57.818898988166694</v>
      </c>
      <c r="J60" s="249">
        <v>69.395615676339446</v>
      </c>
      <c r="K60" s="249">
        <v>47.118559888099412</v>
      </c>
      <c r="L60" s="249">
        <v>57.496661397088019</v>
      </c>
    </row>
    <row r="61" spans="3:12" hidden="1" outlineLevel="1">
      <c r="C61" s="41" t="s">
        <v>79</v>
      </c>
      <c r="D61" s="249">
        <v>66.209999999999994</v>
      </c>
      <c r="E61" s="249">
        <v>40.92</v>
      </c>
      <c r="F61" s="249">
        <v>53.9</v>
      </c>
      <c r="G61" s="249">
        <v>65.481956557777977</v>
      </c>
      <c r="H61" s="249">
        <v>42.676971218107212</v>
      </c>
      <c r="I61" s="249">
        <v>52.509357660114738</v>
      </c>
      <c r="J61" s="249">
        <v>63.988672620513668</v>
      </c>
      <c r="K61" s="249">
        <v>41.937184090263337</v>
      </c>
      <c r="L61" s="249">
        <v>52.210201699351792</v>
      </c>
    </row>
    <row r="62" spans="3:12" hidden="1" outlineLevel="1">
      <c r="C62" s="41" t="s">
        <v>80</v>
      </c>
      <c r="D62" s="249">
        <v>81.81</v>
      </c>
      <c r="E62" s="249">
        <v>56.06</v>
      </c>
      <c r="F62" s="249">
        <v>69.28</v>
      </c>
      <c r="G62" s="249">
        <v>78.806118173670001</v>
      </c>
      <c r="H62" s="249">
        <v>55.526827778045764</v>
      </c>
      <c r="I62" s="249">
        <v>65.563711198765219</v>
      </c>
      <c r="J62" s="249">
        <v>75.113017001940761</v>
      </c>
      <c r="K62" s="249">
        <v>55.571243711504607</v>
      </c>
      <c r="L62" s="249">
        <v>64.675072727403972</v>
      </c>
    </row>
    <row r="63" spans="3:12" hidden="1" outlineLevel="1">
      <c r="C63" s="41" t="s">
        <v>81</v>
      </c>
      <c r="D63" s="249">
        <v>78.12</v>
      </c>
      <c r="E63" s="249">
        <v>58.61</v>
      </c>
      <c r="F63" s="249">
        <v>68.63</v>
      </c>
      <c r="G63" s="249">
        <v>77.319425718070548</v>
      </c>
      <c r="H63" s="249">
        <v>59.466538346033133</v>
      </c>
      <c r="I63" s="249">
        <v>67.163824054967606</v>
      </c>
      <c r="J63" s="249">
        <v>75.826226542341402</v>
      </c>
      <c r="K63" s="249">
        <v>60.398492167057007</v>
      </c>
      <c r="L63" s="249">
        <v>67.585734274918323</v>
      </c>
    </row>
    <row r="64" spans="3:12" hidden="1" outlineLevel="1">
      <c r="C64" s="41" t="s">
        <v>82</v>
      </c>
      <c r="D64" s="249">
        <v>78.55</v>
      </c>
      <c r="E64" s="249">
        <v>60.81</v>
      </c>
      <c r="F64" s="249">
        <v>69.92</v>
      </c>
      <c r="G64" s="249">
        <v>76.709428421413918</v>
      </c>
      <c r="H64" s="249">
        <v>62.806089224556736</v>
      </c>
      <c r="I64" s="249">
        <v>68.800524291349191</v>
      </c>
      <c r="J64" s="249">
        <v>75.305390782328345</v>
      </c>
      <c r="K64" s="249">
        <v>63.72165018613898</v>
      </c>
      <c r="L64" s="249">
        <v>69.118109974353345</v>
      </c>
    </row>
    <row r="65" spans="3:12" hidden="1" outlineLevel="1">
      <c r="C65" s="41" t="s">
        <v>83</v>
      </c>
      <c r="D65" s="249">
        <v>80.510000000000005</v>
      </c>
      <c r="E65" s="249">
        <v>58.6</v>
      </c>
      <c r="F65" s="249">
        <v>69.849999999999994</v>
      </c>
      <c r="G65" s="249">
        <v>77.276415649711225</v>
      </c>
      <c r="H65" s="249">
        <v>58.550503298006255</v>
      </c>
      <c r="I65" s="249">
        <v>66.62419437821211</v>
      </c>
      <c r="J65" s="249">
        <v>72.924878885586196</v>
      </c>
      <c r="K65" s="249">
        <v>59.413443960935503</v>
      </c>
      <c r="L65" s="249">
        <v>65.707949146586728</v>
      </c>
    </row>
    <row r="66" spans="3:12" collapsed="1">
      <c r="C66" s="48">
        <v>2006</v>
      </c>
      <c r="D66" s="253">
        <v>78.646931153423935</v>
      </c>
      <c r="E66" s="253">
        <v>54.79180646418159</v>
      </c>
      <c r="F66" s="253">
        <v>67.06123848158623</v>
      </c>
      <c r="G66" s="253">
        <v>76.776769699073569</v>
      </c>
      <c r="H66" s="253">
        <v>56.803043949138441</v>
      </c>
      <c r="I66" s="253">
        <v>65.42666276733371</v>
      </c>
      <c r="J66" s="253">
        <v>74.352968763711189</v>
      </c>
      <c r="K66" s="253">
        <v>56.911900920105744</v>
      </c>
      <c r="L66" s="253">
        <v>65.044807541401354</v>
      </c>
    </row>
    <row r="67" spans="3:12" ht="15" customHeight="1">
      <c r="C67" s="532" t="s">
        <v>111</v>
      </c>
      <c r="D67" s="533"/>
      <c r="E67" s="533"/>
      <c r="F67" s="533"/>
      <c r="G67" s="533"/>
      <c r="H67" s="533"/>
      <c r="I67" s="533"/>
      <c r="J67" s="533"/>
      <c r="K67" s="533"/>
      <c r="L67" s="534"/>
    </row>
  </sheetData>
  <mergeCells count="6">
    <mergeCell ref="C67:L67"/>
    <mergeCell ref="C3:L3"/>
    <mergeCell ref="C4:C5"/>
    <mergeCell ref="D4:F4"/>
    <mergeCell ref="G4:I4"/>
    <mergeCell ref="J4:L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C2:L54"/>
  <sheetViews>
    <sheetView showGridLines="0" showRowColHeaders="0" zoomScaleNormal="100" workbookViewId="0">
      <selection activeCell="A3" sqref="A3"/>
    </sheetView>
  </sheetViews>
  <sheetFormatPr baseColWidth="10" defaultRowHeight="15" outlineLevelRow="1"/>
  <cols>
    <col min="1" max="1" width="14.7109375" style="91" customWidth="1"/>
    <col min="2" max="4" width="11.42578125" style="91"/>
    <col min="5" max="5" width="13.85546875" style="91" customWidth="1"/>
    <col min="6" max="7" width="11.42578125" style="91"/>
    <col min="8" max="8" width="14.140625" style="91" customWidth="1"/>
    <col min="9" max="10" width="11.42578125" style="91"/>
    <col min="11" max="11" width="14.28515625" style="91" customWidth="1"/>
    <col min="12" max="16384" width="11.42578125" style="91"/>
  </cols>
  <sheetData>
    <row r="2" spans="3:12" ht="44.25" customHeight="1"/>
    <row r="3" spans="3:12" ht="27" customHeight="1">
      <c r="C3" s="527" t="s">
        <v>258</v>
      </c>
      <c r="D3" s="527"/>
      <c r="E3" s="527"/>
      <c r="F3" s="527"/>
      <c r="G3" s="527"/>
      <c r="H3" s="527"/>
      <c r="I3" s="527"/>
      <c r="J3" s="527"/>
      <c r="K3" s="527"/>
      <c r="L3" s="527"/>
    </row>
    <row r="4" spans="3:12" ht="15" customHeight="1">
      <c r="C4" s="528"/>
      <c r="D4" s="530" t="s">
        <v>118</v>
      </c>
      <c r="E4" s="531"/>
      <c r="F4" s="531"/>
      <c r="G4" s="530" t="s">
        <v>121</v>
      </c>
      <c r="H4" s="531"/>
      <c r="I4" s="531"/>
      <c r="J4" s="530" t="s">
        <v>122</v>
      </c>
      <c r="K4" s="531"/>
      <c r="L4" s="531"/>
    </row>
    <row r="5" spans="3:12" ht="30">
      <c r="C5" s="529"/>
      <c r="D5" s="93" t="s">
        <v>123</v>
      </c>
      <c r="E5" s="93" t="s">
        <v>124</v>
      </c>
      <c r="F5" s="93" t="s">
        <v>103</v>
      </c>
      <c r="G5" s="93" t="s">
        <v>123</v>
      </c>
      <c r="H5" s="93" t="s">
        <v>124</v>
      </c>
      <c r="I5" s="93" t="s">
        <v>103</v>
      </c>
      <c r="J5" s="93" t="s">
        <v>125</v>
      </c>
      <c r="K5" s="93" t="s">
        <v>124</v>
      </c>
      <c r="L5" s="93" t="s">
        <v>71</v>
      </c>
    </row>
    <row r="6" spans="3:12">
      <c r="C6" s="41" t="s">
        <v>76</v>
      </c>
      <c r="D6" s="122">
        <f>IFERROR('Tablas evol IO zona'!D6/'Tablas evol IO zona'!D19-1,"-")</f>
        <v>6.0538144406866667E-2</v>
      </c>
      <c r="E6" s="122">
        <f>IFERROR('Tablas evol IO zona'!E6/'Tablas evol IO zona'!E19-1,"-")</f>
        <v>-3.1776424103030054E-2</v>
      </c>
      <c r="F6" s="122">
        <f>IFERROR('Tablas evol IO zona'!F6/'Tablas evol IO zona'!F19-1,"-")</f>
        <v>2.5724552980846971E-2</v>
      </c>
      <c r="G6" s="122">
        <f>IFERROR('Tablas evol IO zona'!G6/'Tablas evol IO zona'!G19-1,"-")</f>
        <v>9.997849192310615E-2</v>
      </c>
      <c r="H6" s="122">
        <f>IFERROR('Tablas evol IO zona'!H6/'Tablas evol IO zona'!H19-1,"-")</f>
        <v>5.1787574088854704E-2</v>
      </c>
      <c r="I6" s="122">
        <f>IFERROR('Tablas evol IO zona'!I6/'Tablas evol IO zona'!I19-1,"-")</f>
        <v>7.9184349174376223E-2</v>
      </c>
      <c r="J6" s="122">
        <f>IFERROR('Tablas evol IO zona'!J6/'Tablas evol IO zona'!J19-1,"-")</f>
        <v>5.3936846887755019E-2</v>
      </c>
      <c r="K6" s="122">
        <f>IFERROR('Tablas evol IO zona'!K6/'Tablas evol IO zona'!K19-1,"-")</f>
        <v>3.6394428775246679E-2</v>
      </c>
      <c r="L6" s="122">
        <f>IFERROR('Tablas evol IO zona'!L6/'Tablas evol IO zona'!L19-1,"-")</f>
        <v>4.8647891791392839E-2</v>
      </c>
    </row>
    <row r="7" spans="3:12">
      <c r="C7" s="41" t="s">
        <v>77</v>
      </c>
      <c r="D7" s="122">
        <f>IFERROR('Tablas evol IO zona'!D7/'Tablas evol IO zona'!D20-1,"-")</f>
        <v>8.5053279836484919E-2</v>
      </c>
      <c r="E7" s="122">
        <f>IFERROR('Tablas evol IO zona'!E7/'Tablas evol IO zona'!E20-1,"-")</f>
        <v>0.10740177468325873</v>
      </c>
      <c r="F7" s="122">
        <f>IFERROR('Tablas evol IO zona'!F7/'Tablas evol IO zona'!F20-1,"-")</f>
        <v>9.6075234327134273E-2</v>
      </c>
      <c r="G7" s="122">
        <f>IFERROR('Tablas evol IO zona'!G7/'Tablas evol IO zona'!G20-1,"-")</f>
        <v>8.224367777338526E-2</v>
      </c>
      <c r="H7" s="122">
        <f>IFERROR('Tablas evol IO zona'!H7/'Tablas evol IO zona'!H20-1,"-")</f>
        <v>8.9811372076745055E-2</v>
      </c>
      <c r="I7" s="122">
        <f>IFERROR('Tablas evol IO zona'!I7/'Tablas evol IO zona'!I20-1,"-")</f>
        <v>8.8429343546278183E-2</v>
      </c>
      <c r="J7" s="122">
        <f>IFERROR('Tablas evol IO zona'!J7/'Tablas evol IO zona'!J20-1,"-")</f>
        <v>5.284395530463315E-2</v>
      </c>
      <c r="K7" s="122">
        <f>IFERROR('Tablas evol IO zona'!K7/'Tablas evol IO zona'!K20-1,"-")</f>
        <v>6.9357846400430079E-2</v>
      </c>
      <c r="L7" s="122">
        <f>IFERROR('Tablas evol IO zona'!L7/'Tablas evol IO zona'!L20-1,"-")</f>
        <v>6.3081132242310378E-2</v>
      </c>
    </row>
    <row r="8" spans="3:12">
      <c r="C8" s="41" t="s">
        <v>78</v>
      </c>
      <c r="D8" s="122">
        <f>IFERROR('Tablas evol IO zona'!D8/'Tablas evol IO zona'!D21-1,"-")</f>
        <v>8.5214112843455592E-2</v>
      </c>
      <c r="E8" s="122">
        <f>IFERROR('Tablas evol IO zona'!E8/'Tablas evol IO zona'!E21-1,"-")</f>
        <v>2.291061666868166E-2</v>
      </c>
      <c r="F8" s="122">
        <f>IFERROR('Tablas evol IO zona'!F8/'Tablas evol IO zona'!F21-1,"-")</f>
        <v>6.2154692517966126E-2</v>
      </c>
      <c r="G8" s="122">
        <f>IFERROR('Tablas evol IO zona'!G8/'Tablas evol IO zona'!G21-1,"-")</f>
        <v>6.2211890206407272E-2</v>
      </c>
      <c r="H8" s="122">
        <f>IFERROR('Tablas evol IO zona'!H8/'Tablas evol IO zona'!H21-1,"-")</f>
        <v>8.7095280645281159E-2</v>
      </c>
      <c r="I8" s="122">
        <f>IFERROR('Tablas evol IO zona'!I8/'Tablas evol IO zona'!I21-1,"-")</f>
        <v>7.5917111704437712E-2</v>
      </c>
      <c r="J8" s="122">
        <f>IFERROR('Tablas evol IO zona'!J8/'Tablas evol IO zona'!J21-1,"-")</f>
        <v>6.9817041760255716E-2</v>
      </c>
      <c r="K8" s="122">
        <f>IFERROR('Tablas evol IO zona'!K8/'Tablas evol IO zona'!K21-1,"-")</f>
        <v>6.9272393104034879E-2</v>
      </c>
      <c r="L8" s="122">
        <f>IFERROR('Tablas evol IO zona'!L8/'Tablas evol IO zona'!L21-1,"-")</f>
        <v>7.3443333386952414E-2</v>
      </c>
    </row>
    <row r="9" spans="3:12">
      <c r="C9" s="41" t="s">
        <v>79</v>
      </c>
      <c r="D9" s="122">
        <f>IFERROR('Tablas evol IO zona'!D9/'Tablas evol IO zona'!D22-1,"-")</f>
        <v>0.11812572609000127</v>
      </c>
      <c r="E9" s="122">
        <f>IFERROR('Tablas evol IO zona'!E9/'Tablas evol IO zona'!E22-1,"-")</f>
        <v>4.1323341165039329E-2</v>
      </c>
      <c r="F9" s="122">
        <f>IFERROR('Tablas evol IO zona'!F9/'Tablas evol IO zona'!F22-1,"-")</f>
        <v>9.0813748121088889E-2</v>
      </c>
      <c r="G9" s="122">
        <f>IFERROR('Tablas evol IO zona'!G9/'Tablas evol IO zona'!G22-1,"-")</f>
        <v>8.0990868843920039E-2</v>
      </c>
      <c r="H9" s="122">
        <f>IFERROR('Tablas evol IO zona'!H9/'Tablas evol IO zona'!H22-1,"-")</f>
        <v>3.7426559641114299E-2</v>
      </c>
      <c r="I9" s="122">
        <f>IFERROR('Tablas evol IO zona'!I9/'Tablas evol IO zona'!I22-1,"-")</f>
        <v>6.5398891136903448E-2</v>
      </c>
      <c r="J9" s="122">
        <f>IFERROR('Tablas evol IO zona'!J9/'Tablas evol IO zona'!J22-1,"-")</f>
        <v>6.9007013858599642E-2</v>
      </c>
      <c r="K9" s="122">
        <f>IFERROR('Tablas evol IO zona'!K9/'Tablas evol IO zona'!K22-1,"-")</f>
        <v>1.5306304370241497E-2</v>
      </c>
      <c r="L9" s="122">
        <f>IFERROR('Tablas evol IO zona'!L9/'Tablas evol IO zona'!L22-1,"-")</f>
        <v>5.1243076318947756E-2</v>
      </c>
    </row>
    <row r="10" spans="3:12">
      <c r="C10" s="41" t="s">
        <v>80</v>
      </c>
      <c r="D10" s="122">
        <f>IFERROR('Tablas evol IO zona'!D10/'Tablas evol IO zona'!D23-1,"-")</f>
        <v>3.4447052130875511E-2</v>
      </c>
      <c r="E10" s="122">
        <f>IFERROR('Tablas evol IO zona'!E10/'Tablas evol IO zona'!E23-1,"-")</f>
        <v>-6.7286504364131194E-2</v>
      </c>
      <c r="F10" s="122">
        <f>IFERROR('Tablas evol IO zona'!F10/'Tablas evol IO zona'!F23-1,"-")</f>
        <v>-4.5498430163541936E-3</v>
      </c>
      <c r="G10" s="122">
        <f>IFERROR('Tablas evol IO zona'!G10/'Tablas evol IO zona'!G23-1,"-")</f>
        <v>6.7404001555686488E-3</v>
      </c>
      <c r="H10" s="122">
        <f>IFERROR('Tablas evol IO zona'!H10/'Tablas evol IO zona'!H23-1,"-")</f>
        <v>-6.0466198018886863E-2</v>
      </c>
      <c r="I10" s="122">
        <f>IFERROR('Tablas evol IO zona'!I10/'Tablas evol IO zona'!I23-1,"-")</f>
        <v>-2.1736237390785118E-2</v>
      </c>
      <c r="J10" s="122">
        <f>IFERROR('Tablas evol IO zona'!J10/'Tablas evol IO zona'!J23-1,"-")</f>
        <v>-2.6782142167815937E-2</v>
      </c>
      <c r="K10" s="122">
        <f>IFERROR('Tablas evol IO zona'!K10/'Tablas evol IO zona'!K23-1,"-")</f>
        <v>-6.4336561498255285E-2</v>
      </c>
      <c r="L10" s="122">
        <f>IFERROR('Tablas evol IO zona'!L10/'Tablas evol IO zona'!L23-1,"-")</f>
        <v>-3.9832716267403034E-2</v>
      </c>
    </row>
    <row r="11" spans="3:12">
      <c r="C11" s="41" t="s">
        <v>81</v>
      </c>
      <c r="D11" s="122">
        <f>IFERROR('Tablas evol IO zona'!D11/'Tablas evol IO zona'!D24-1,"-")</f>
        <v>4.1135732119994106E-2</v>
      </c>
      <c r="E11" s="122">
        <f>IFERROR('Tablas evol IO zona'!E11/'Tablas evol IO zona'!E24-1,"-")</f>
        <v>-2.2691017488102205E-2</v>
      </c>
      <c r="F11" s="122">
        <f>IFERROR('Tablas evol IO zona'!F11/'Tablas evol IO zona'!F24-1,"-")</f>
        <v>1.5190521985146921E-2</v>
      </c>
      <c r="G11" s="122">
        <f>IFERROR('Tablas evol IO zona'!G11/'Tablas evol IO zona'!G24-1,"-")</f>
        <v>5.6020295190285285E-2</v>
      </c>
      <c r="H11" s="122">
        <f>IFERROR('Tablas evol IO zona'!H11/'Tablas evol IO zona'!H24-1,"-")</f>
        <v>-1.6792015344567757E-2</v>
      </c>
      <c r="I11" s="122">
        <f>IFERROR('Tablas evol IO zona'!I11/'Tablas evol IO zona'!I24-1,"-")</f>
        <v>2.1223507066731928E-2</v>
      </c>
      <c r="J11" s="122">
        <f>IFERROR('Tablas evol IO zona'!J11/'Tablas evol IO zona'!J24-1,"-")</f>
        <v>2.766340058406902E-2</v>
      </c>
      <c r="K11" s="122">
        <f>IFERROR('Tablas evol IO zona'!K11/'Tablas evol IO zona'!K24-1,"-")</f>
        <v>-3.0716250176164528E-2</v>
      </c>
      <c r="L11" s="122">
        <f>IFERROR('Tablas evol IO zona'!L11/'Tablas evol IO zona'!L24-1,"-")</f>
        <v>2.2417830811127804E-3</v>
      </c>
    </row>
    <row r="12" spans="3:12">
      <c r="C12" s="41" t="s">
        <v>82</v>
      </c>
      <c r="D12" s="122">
        <f>IFERROR('Tablas evol IO zona'!D12/'Tablas evol IO zona'!D25-1,"-")</f>
        <v>3.9644366710392065E-2</v>
      </c>
      <c r="E12" s="122">
        <f>IFERROR('Tablas evol IO zona'!E12/'Tablas evol IO zona'!E25-1,"-")</f>
        <v>-3.9101819589624442E-2</v>
      </c>
      <c r="F12" s="122">
        <f>IFERROR('Tablas evol IO zona'!F12/'Tablas evol IO zona'!F25-1,"-")</f>
        <v>7.1133167907362349E-3</v>
      </c>
      <c r="G12" s="122">
        <f>IFERROR('Tablas evol IO zona'!G12/'Tablas evol IO zona'!G25-1,"-")</f>
        <v>2.297551575915624E-2</v>
      </c>
      <c r="H12" s="122">
        <f>IFERROR('Tablas evol IO zona'!H12/'Tablas evol IO zona'!H25-1,"-")</f>
        <v>-2.3647062622966342E-2</v>
      </c>
      <c r="I12" s="122">
        <f>IFERROR('Tablas evol IO zona'!I12/'Tablas evol IO zona'!I25-1,"-")</f>
        <v>1.3288977782495159E-3</v>
      </c>
      <c r="J12" s="122">
        <f>IFERROR('Tablas evol IO zona'!J12/'Tablas evol IO zona'!J25-1,"-")</f>
        <v>3.2201918099518112E-2</v>
      </c>
      <c r="K12" s="122">
        <f>IFERROR('Tablas evol IO zona'!K12/'Tablas evol IO zona'!K25-1,"-")</f>
        <v>-3.2014192254732565E-2</v>
      </c>
      <c r="L12" s="122">
        <f>IFERROR('Tablas evol IO zona'!L12/'Tablas evol IO zona'!L25-1,"-")</f>
        <v>4.05339196311294E-3</v>
      </c>
    </row>
    <row r="13" spans="3:12">
      <c r="C13" s="41" t="s">
        <v>83</v>
      </c>
      <c r="D13" s="122">
        <f>IFERROR('Tablas evol IO zona'!D13/'Tablas evol IO zona'!D26-1,"-")</f>
        <v>-1.1650758001122918E-2</v>
      </c>
      <c r="E13" s="122">
        <f>IFERROR('Tablas evol IO zona'!E13/'Tablas evol IO zona'!E26-1,"-")</f>
        <v>-6.7685589519650757E-2</v>
      </c>
      <c r="F13" s="122">
        <f>IFERROR('Tablas evol IO zona'!F13/'Tablas evol IO zona'!F26-1,"-")</f>
        <v>-3.4150326797385722E-2</v>
      </c>
      <c r="G13" s="122">
        <f>IFERROR('Tablas evol IO zona'!G13/'Tablas evol IO zona'!G26-1,"-")</f>
        <v>-1.2898705787596443E-2</v>
      </c>
      <c r="H13" s="122">
        <f>IFERROR('Tablas evol IO zona'!H13/'Tablas evol IO zona'!H26-1,"-")</f>
        <v>-2.8852217384618295E-2</v>
      </c>
      <c r="I13" s="122">
        <f>IFERROR('Tablas evol IO zona'!I13/'Tablas evol IO zona'!I26-1,"-")</f>
        <v>-1.8954611477481453E-2</v>
      </c>
      <c r="J13" s="122">
        <f>IFERROR('Tablas evol IO zona'!J13/'Tablas evol IO zona'!J26-1,"-")</f>
        <v>-7.0077411458493444E-3</v>
      </c>
      <c r="K13" s="122">
        <f>IFERROR('Tablas evol IO zona'!K13/'Tablas evol IO zona'!K26-1,"-")</f>
        <v>-4.5185692372421538E-2</v>
      </c>
      <c r="L13" s="122">
        <f>IFERROR('Tablas evol IO zona'!L13/'Tablas evol IO zona'!L26-1,"-")</f>
        <v>-2.2362553070906399E-2</v>
      </c>
    </row>
    <row r="14" spans="3:12" ht="30">
      <c r="C14" s="44" t="str">
        <f>actualizaciones!$A$2</f>
        <v xml:space="preserve">acumulado agosto 2010 </v>
      </c>
      <c r="D14" s="123">
        <v>5.5592846648295335E-2</v>
      </c>
      <c r="E14" s="123">
        <v>-1.1480869365513513E-2</v>
      </c>
      <c r="F14" s="123">
        <v>3.0173985800447278E-2</v>
      </c>
      <c r="G14" s="123">
        <v>5.0555043464534766E-2</v>
      </c>
      <c r="H14" s="123">
        <v>1.4885086054055696E-2</v>
      </c>
      <c r="I14" s="123">
        <v>3.6033207528184397E-2</v>
      </c>
      <c r="J14" s="123">
        <v>3.2940667500921617E-2</v>
      </c>
      <c r="K14" s="123">
        <v>-4.9524578933801688E-4</v>
      </c>
      <c r="L14" s="123">
        <v>2.0897797192386935E-2</v>
      </c>
    </row>
    <row r="15" spans="3:12" hidden="1" outlineLevel="1">
      <c r="C15" s="41" t="s">
        <v>72</v>
      </c>
      <c r="D15" s="122">
        <f>IFERROR('Tablas evol IO zona'!D15/'Tablas evol IO zona'!D28-1,"-")</f>
        <v>-6.1247500778932151E-2</v>
      </c>
      <c r="E15" s="122">
        <f>IFERROR('Tablas evol IO zona'!E15/'Tablas evol IO zona'!E28-1,"-")</f>
        <v>-8.0578274316064125E-2</v>
      </c>
      <c r="F15" s="122">
        <f>IFERROR('Tablas evol IO zona'!F15/'Tablas evol IO zona'!F28-1,"-")</f>
        <v>-6.8292195683688162E-2</v>
      </c>
      <c r="G15" s="122">
        <f>IFERROR('Tablas evol IO zona'!G15/'Tablas evol IO zona'!G28-1,"-")</f>
        <v>-6.8257901153216283E-2</v>
      </c>
      <c r="H15" s="122">
        <f>IFERROR('Tablas evol IO zona'!H15/'Tablas evol IO zona'!H28-1,"-")</f>
        <v>-8.5509419555248822E-2</v>
      </c>
      <c r="I15" s="122">
        <f>IFERROR('Tablas evol IO zona'!I15/'Tablas evol IO zona'!I28-1,"-")</f>
        <v>-7.5266169844638076E-2</v>
      </c>
      <c r="J15" s="122">
        <f>IFERROR('Tablas evol IO zona'!J15/'Tablas evol IO zona'!J28-1,"-")</f>
        <v>-6.0628297604490511E-2</v>
      </c>
      <c r="K15" s="122">
        <f>IFERROR('Tablas evol IO zona'!K15/'Tablas evol IO zona'!K28-1,"-")</f>
        <v>-9.6751631345300404E-2</v>
      </c>
      <c r="L15" s="122">
        <f>IFERROR('Tablas evol IO zona'!L15/'Tablas evol IO zona'!L28-1,"-")</f>
        <v>-7.6514199942942507E-2</v>
      </c>
    </row>
    <row r="16" spans="3:12" hidden="1" outlineLevel="1">
      <c r="C16" s="41" t="s">
        <v>73</v>
      </c>
      <c r="D16" s="122">
        <f>IFERROR('Tablas evol IO zona'!D16/'Tablas evol IO zona'!D29-1,"-")</f>
        <v>-6.8582571376591406E-2</v>
      </c>
      <c r="E16" s="122">
        <f>IFERROR('Tablas evol IO zona'!E16/'Tablas evol IO zona'!E29-1,"-")</f>
        <v>-6.9150226183242069E-2</v>
      </c>
      <c r="F16" s="122">
        <f>IFERROR('Tablas evol IO zona'!F16/'Tablas evol IO zona'!F29-1,"-")</f>
        <v>-6.8118179876104357E-2</v>
      </c>
      <c r="G16" s="122">
        <f>IFERROR('Tablas evol IO zona'!G16/'Tablas evol IO zona'!G29-1,"-")</f>
        <v>-6.3967992837414167E-2</v>
      </c>
      <c r="H16" s="122">
        <f>IFERROR('Tablas evol IO zona'!H16/'Tablas evol IO zona'!H29-1,"-")</f>
        <v>-0.12422671624116166</v>
      </c>
      <c r="I16" s="122">
        <f>IFERROR('Tablas evol IO zona'!I16/'Tablas evol IO zona'!I29-1,"-")</f>
        <v>-9.1838320741044477E-2</v>
      </c>
      <c r="J16" s="122">
        <f>IFERROR('Tablas evol IO zona'!J16/'Tablas evol IO zona'!J29-1,"-")</f>
        <v>-6.2358975251137649E-2</v>
      </c>
      <c r="K16" s="122">
        <f>IFERROR('Tablas evol IO zona'!K16/'Tablas evol IO zona'!K29-1,"-")</f>
        <v>-0.1351318529536264</v>
      </c>
      <c r="L16" s="122">
        <f>IFERROR('Tablas evol IO zona'!L16/'Tablas evol IO zona'!L29-1,"-")</f>
        <v>-9.5231853005462996E-2</v>
      </c>
    </row>
    <row r="17" spans="3:12" hidden="1" outlineLevel="1">
      <c r="C17" s="41" t="s">
        <v>74</v>
      </c>
      <c r="D17" s="122">
        <f>IFERROR('Tablas evol IO zona'!D17/'Tablas evol IO zona'!D30-1,"-")</f>
        <v>-0.11950572708264573</v>
      </c>
      <c r="E17" s="122">
        <f>IFERROR('Tablas evol IO zona'!E17/'Tablas evol IO zona'!E30-1,"-")</f>
        <v>-0.13363141961219882</v>
      </c>
      <c r="F17" s="122">
        <f>IFERROR('Tablas evol IO zona'!F17/'Tablas evol IO zona'!F30-1,"-")</f>
        <v>-0.12384199260595408</v>
      </c>
      <c r="G17" s="122">
        <f>IFERROR('Tablas evol IO zona'!G17/'Tablas evol IO zona'!G30-1,"-")</f>
        <v>-8.0406841338022228E-2</v>
      </c>
      <c r="H17" s="122">
        <f>IFERROR('Tablas evol IO zona'!H17/'Tablas evol IO zona'!H30-1,"-")</f>
        <v>-9.5808787593739786E-2</v>
      </c>
      <c r="I17" s="122">
        <f>IFERROR('Tablas evol IO zona'!I17/'Tablas evol IO zona'!I30-1,"-")</f>
        <v>-8.551489432617454E-2</v>
      </c>
      <c r="J17" s="122">
        <f>IFERROR('Tablas evol IO zona'!J17/'Tablas evol IO zona'!J30-1,"-")</f>
        <v>-9.6925539197951327E-2</v>
      </c>
      <c r="K17" s="122">
        <f>IFERROR('Tablas evol IO zona'!K17/'Tablas evol IO zona'!K30-1,"-")</f>
        <v>-0.11182092508637309</v>
      </c>
      <c r="L17" s="122">
        <f>IFERROR('Tablas evol IO zona'!L17/'Tablas evol IO zona'!L30-1,"-")</f>
        <v>-0.10228116041542146</v>
      </c>
    </row>
    <row r="18" spans="3:12" hidden="1" outlineLevel="1">
      <c r="C18" s="41" t="s">
        <v>75</v>
      </c>
      <c r="D18" s="122">
        <f>IFERROR('Tablas evol IO zona'!D18/'Tablas evol IO zona'!D31-1,"-")</f>
        <v>-0.11094614657848556</v>
      </c>
      <c r="E18" s="122">
        <f>IFERROR('Tablas evol IO zona'!E18/'Tablas evol IO zona'!E31-1,"-")</f>
        <v>-5.4459883460331704E-2</v>
      </c>
      <c r="F18" s="122">
        <f>IFERROR('Tablas evol IO zona'!F18/'Tablas evol IO zona'!F31-1,"-")</f>
        <v>-8.9784317003845593E-2</v>
      </c>
      <c r="G18" s="122">
        <f>IFERROR('Tablas evol IO zona'!G18/'Tablas evol IO zona'!G31-1,"-")</f>
        <v>-8.9685384300182025E-2</v>
      </c>
      <c r="H18" s="122">
        <f>IFERROR('Tablas evol IO zona'!H18/'Tablas evol IO zona'!H31-1,"-")</f>
        <v>-5.7563226648642662E-2</v>
      </c>
      <c r="I18" s="122">
        <f>IFERROR('Tablas evol IO zona'!I18/'Tablas evol IO zona'!I31-1,"-")</f>
        <v>-7.3194723060398204E-2</v>
      </c>
      <c r="J18" s="122">
        <f>IFERROR('Tablas evol IO zona'!J18/'Tablas evol IO zona'!J31-1,"-")</f>
        <v>-0.10530589180506589</v>
      </c>
      <c r="K18" s="122">
        <f>IFERROR('Tablas evol IO zona'!K18/'Tablas evol IO zona'!K31-1,"-")</f>
        <v>-8.7214623177495842E-2</v>
      </c>
      <c r="L18" s="122">
        <f>IFERROR('Tablas evol IO zona'!L18/'Tablas evol IO zona'!L31-1,"-")</f>
        <v>-9.6216339181741883E-2</v>
      </c>
    </row>
    <row r="19" spans="3:12" hidden="1" outlineLevel="1">
      <c r="C19" s="41" t="s">
        <v>76</v>
      </c>
      <c r="D19" s="122">
        <f>IFERROR('Tablas evol IO zona'!D19/'Tablas evol IO zona'!D32-1,"-")</f>
        <v>-0.10823136818687429</v>
      </c>
      <c r="E19" s="122">
        <f>IFERROR('Tablas evol IO zona'!E19/'Tablas evol IO zona'!E32-1,"-")</f>
        <v>-9.7908597986057333E-2</v>
      </c>
      <c r="F19" s="122">
        <f>IFERROR('Tablas evol IO zona'!F19/'Tablas evol IO zona'!F32-1,"-")</f>
        <v>-0.10346604818966632</v>
      </c>
      <c r="G19" s="122">
        <f>IFERROR('Tablas evol IO zona'!G19/'Tablas evol IO zona'!G32-1,"-")</f>
        <v>-9.9899407553635133E-2</v>
      </c>
      <c r="H19" s="122">
        <f>IFERROR('Tablas evol IO zona'!H19/'Tablas evol IO zona'!H32-1,"-")</f>
        <v>-8.9583833678112623E-2</v>
      </c>
      <c r="I19" s="122">
        <f>IFERROR('Tablas evol IO zona'!I19/'Tablas evol IO zona'!I32-1,"-")</f>
        <v>-9.3448015146461838E-2</v>
      </c>
      <c r="J19" s="122">
        <f>IFERROR('Tablas evol IO zona'!J19/'Tablas evol IO zona'!J32-1,"-")</f>
        <v>-0.1121541633274602</v>
      </c>
      <c r="K19" s="122">
        <f>IFERROR('Tablas evol IO zona'!K19/'Tablas evol IO zona'!K32-1,"-")</f>
        <v>-0.12720596534062967</v>
      </c>
      <c r="L19" s="122">
        <f>IFERROR('Tablas evol IO zona'!L19/'Tablas evol IO zona'!L32-1,"-")</f>
        <v>-0.11812677448346953</v>
      </c>
    </row>
    <row r="20" spans="3:12" hidden="1" outlineLevel="1">
      <c r="C20" s="41" t="s">
        <v>77</v>
      </c>
      <c r="D20" s="122">
        <f>IFERROR('Tablas evol IO zona'!D20/'Tablas evol IO zona'!D33-1,"-")</f>
        <v>-0.14679211063250963</v>
      </c>
      <c r="E20" s="122">
        <f>IFERROR('Tablas evol IO zona'!E20/'Tablas evol IO zona'!E33-1,"-")</f>
        <v>-0.17385083169379356</v>
      </c>
      <c r="F20" s="122">
        <f>IFERROR('Tablas evol IO zona'!F20/'Tablas evol IO zona'!F33-1,"-")</f>
        <v>-0.1560088202866593</v>
      </c>
      <c r="G20" s="122">
        <f>IFERROR('Tablas evol IO zona'!G20/'Tablas evol IO zona'!G33-1,"-")</f>
        <v>-0.12546464303186489</v>
      </c>
      <c r="H20" s="122">
        <f>IFERROR('Tablas evol IO zona'!H20/'Tablas evol IO zona'!H33-1,"-")</f>
        <v>-0.13351212236962995</v>
      </c>
      <c r="I20" s="122">
        <f>IFERROR('Tablas evol IO zona'!I20/'Tablas evol IO zona'!I33-1,"-")</f>
        <v>-0.12728821600960494</v>
      </c>
      <c r="J20" s="122">
        <f>IFERROR('Tablas evol IO zona'!J20/'Tablas evol IO zona'!J33-1,"-")</f>
        <v>-0.13501929437830051</v>
      </c>
      <c r="K20" s="122">
        <f>IFERROR('Tablas evol IO zona'!K20/'Tablas evol IO zona'!K33-1,"-")</f>
        <v>-0.1521213939758681</v>
      </c>
      <c r="L20" s="122">
        <f>IFERROR('Tablas evol IO zona'!L20/'Tablas evol IO zona'!L33-1,"-")</f>
        <v>-0.14143615653805086</v>
      </c>
    </row>
    <row r="21" spans="3:12" hidden="1" outlineLevel="1">
      <c r="C21" s="41" t="s">
        <v>78</v>
      </c>
      <c r="D21" s="122">
        <f>IFERROR('Tablas evol IO zona'!D21/'Tablas evol IO zona'!D34-1,"-")</f>
        <v>-0.174341926918399</v>
      </c>
      <c r="E21" s="122">
        <f>IFERROR('Tablas evol IO zona'!E21/'Tablas evol IO zona'!E34-1,"-")</f>
        <v>-0.18400830040811023</v>
      </c>
      <c r="F21" s="122">
        <f>IFERROR('Tablas evol IO zona'!F21/'Tablas evol IO zona'!F34-1,"-")</f>
        <v>-0.17789261476041629</v>
      </c>
      <c r="G21" s="122">
        <f>IFERROR('Tablas evol IO zona'!G21/'Tablas evol IO zona'!G34-1,"-")</f>
        <v>-0.1528211319123548</v>
      </c>
      <c r="H21" s="122">
        <f>IFERROR('Tablas evol IO zona'!H21/'Tablas evol IO zona'!H34-1,"-")</f>
        <v>-0.18529471824943811</v>
      </c>
      <c r="I21" s="122">
        <f>IFERROR('Tablas evol IO zona'!I21/'Tablas evol IO zona'!I34-1,"-")</f>
        <v>-0.16382364934538762</v>
      </c>
      <c r="J21" s="122">
        <f>IFERROR('Tablas evol IO zona'!J21/'Tablas evol IO zona'!J34-1,"-")</f>
        <v>-0.15316143787072856</v>
      </c>
      <c r="K21" s="122">
        <f>IFERROR('Tablas evol IO zona'!K21/'Tablas evol IO zona'!K34-1,"-")</f>
        <v>-0.18639408255965206</v>
      </c>
      <c r="L21" s="122">
        <f>IFERROR('Tablas evol IO zona'!L21/'Tablas evol IO zona'!L34-1,"-")</f>
        <v>-0.16609189311090755</v>
      </c>
    </row>
    <row r="22" spans="3:12" hidden="1" outlineLevel="1">
      <c r="C22" s="41" t="s">
        <v>79</v>
      </c>
      <c r="D22" s="122">
        <f>IFERROR('Tablas evol IO zona'!D22/'Tablas evol IO zona'!D35-1,"-")</f>
        <v>-0.2123705490140444</v>
      </c>
      <c r="E22" s="122">
        <f>IFERROR('Tablas evol IO zona'!E22/'Tablas evol IO zona'!E35-1,"-")</f>
        <v>-0.24464618249534442</v>
      </c>
      <c r="F22" s="122">
        <f>IFERROR('Tablas evol IO zona'!F22/'Tablas evol IO zona'!F35-1,"-")</f>
        <v>-0.22400838720950556</v>
      </c>
      <c r="G22" s="122">
        <f>IFERROR('Tablas evol IO zona'!G22/'Tablas evol IO zona'!G35-1,"-")</f>
        <v>-0.18380066764849345</v>
      </c>
      <c r="H22" s="122">
        <f>IFERROR('Tablas evol IO zona'!H22/'Tablas evol IO zona'!H35-1,"-")</f>
        <v>-0.16472219329725091</v>
      </c>
      <c r="I22" s="122">
        <f>IFERROR('Tablas evol IO zona'!I22/'Tablas evol IO zona'!I35-1,"-")</f>
        <v>-0.17152351788101505</v>
      </c>
      <c r="J22" s="122">
        <f>IFERROR('Tablas evol IO zona'!J22/'Tablas evol IO zona'!J35-1,"-")</f>
        <v>-0.18201943100019602</v>
      </c>
      <c r="K22" s="122">
        <f>IFERROR('Tablas evol IO zona'!K22/'Tablas evol IO zona'!K35-1,"-")</f>
        <v>-0.18558229154173478</v>
      </c>
      <c r="L22" s="122">
        <f>IFERROR('Tablas evol IO zona'!L22/'Tablas evol IO zona'!L35-1,"-")</f>
        <v>-0.18192074877661413</v>
      </c>
    </row>
    <row r="23" spans="3:12" hidden="1" outlineLevel="1">
      <c r="C23" s="41" t="s">
        <v>80</v>
      </c>
      <c r="D23" s="122">
        <f>IFERROR('Tablas evol IO zona'!D23/'Tablas evol IO zona'!D36-1,"-")</f>
        <v>-0.16692407327581427</v>
      </c>
      <c r="E23" s="122">
        <f>IFERROR('Tablas evol IO zona'!E23/'Tablas evol IO zona'!E36-1,"-")</f>
        <v>-8.4134988892481721E-2</v>
      </c>
      <c r="F23" s="122">
        <f>IFERROR('Tablas evol IO zona'!F23/'Tablas evol IO zona'!F36-1,"-")</f>
        <v>-0.13725547858154186</v>
      </c>
      <c r="G23" s="122">
        <f>IFERROR('Tablas evol IO zona'!G23/'Tablas evol IO zona'!G36-1,"-")</f>
        <v>-0.13403269727062561</v>
      </c>
      <c r="H23" s="122">
        <f>IFERROR('Tablas evol IO zona'!H23/'Tablas evol IO zona'!H36-1,"-")</f>
        <v>-8.451861473171729E-2</v>
      </c>
      <c r="I23" s="122">
        <f>IFERROR('Tablas evol IO zona'!I23/'Tablas evol IO zona'!I36-1,"-")</f>
        <v>-0.10813320684872496</v>
      </c>
      <c r="J23" s="122">
        <f>IFERROR('Tablas evol IO zona'!J23/'Tablas evol IO zona'!J36-1,"-")</f>
        <v>-0.14903539746940242</v>
      </c>
      <c r="K23" s="122">
        <f>IFERROR('Tablas evol IO zona'!K23/'Tablas evol IO zona'!K36-1,"-")</f>
        <v>-0.11687158638138651</v>
      </c>
      <c r="L23" s="122">
        <f>IFERROR('Tablas evol IO zona'!L23/'Tablas evol IO zona'!L36-1,"-")</f>
        <v>-0.13382983920848956</v>
      </c>
    </row>
    <row r="24" spans="3:12" hidden="1" outlineLevel="1">
      <c r="C24" s="41" t="s">
        <v>81</v>
      </c>
      <c r="D24" s="122">
        <f>IFERROR('Tablas evol IO zona'!D24/'Tablas evol IO zona'!D37-1,"-")</f>
        <v>-0.21818831091536717</v>
      </c>
      <c r="E24" s="122">
        <f>IFERROR('Tablas evol IO zona'!E24/'Tablas evol IO zona'!E37-1,"-")</f>
        <v>-0.1944256756756757</v>
      </c>
      <c r="F24" s="122">
        <f>IFERROR('Tablas evol IO zona'!F24/'Tablas evol IO zona'!F37-1,"-")</f>
        <v>-0.20871495975575904</v>
      </c>
      <c r="G24" s="122">
        <f>IFERROR('Tablas evol IO zona'!G24/'Tablas evol IO zona'!G37-1,"-")</f>
        <v>-0.20524337140252835</v>
      </c>
      <c r="H24" s="122">
        <f>IFERROR('Tablas evol IO zona'!H24/'Tablas evol IO zona'!H37-1,"-")</f>
        <v>-0.1551172111096969</v>
      </c>
      <c r="I24" s="122">
        <f>IFERROR('Tablas evol IO zona'!I24/'Tablas evol IO zona'!I37-1,"-")</f>
        <v>-0.17867950431799218</v>
      </c>
      <c r="J24" s="122">
        <f>IFERROR('Tablas evol IO zona'!J24/'Tablas evol IO zona'!J37-1,"-")</f>
        <v>-0.18518488247492371</v>
      </c>
      <c r="K24" s="122">
        <f>IFERROR('Tablas evol IO zona'!K24/'Tablas evol IO zona'!K37-1,"-")</f>
        <v>-0.16144780441047446</v>
      </c>
      <c r="L24" s="122">
        <f>IFERROR('Tablas evol IO zona'!L24/'Tablas evol IO zona'!L37-1,"-")</f>
        <v>-0.1732634566793938</v>
      </c>
    </row>
    <row r="25" spans="3:12" hidden="1" outlineLevel="1">
      <c r="C25" s="41" t="s">
        <v>82</v>
      </c>
      <c r="D25" s="122">
        <f>IFERROR('Tablas evol IO zona'!D25/'Tablas evol IO zona'!D38-1,"-")</f>
        <v>-0.16237333658893904</v>
      </c>
      <c r="E25" s="122">
        <f>IFERROR('Tablas evol IO zona'!E25/'Tablas evol IO zona'!E38-1,"-")</f>
        <v>-0.1349631614199599</v>
      </c>
      <c r="F25" s="122">
        <f>IFERROR('Tablas evol IO zona'!F25/'Tablas evol IO zona'!F38-1,"-")</f>
        <v>-0.15134072722167624</v>
      </c>
      <c r="G25" s="122">
        <f>IFERROR('Tablas evol IO zona'!G25/'Tablas evol IO zona'!G38-1,"-")</f>
        <v>-0.13955858569681012</v>
      </c>
      <c r="H25" s="122">
        <f>IFERROR('Tablas evol IO zona'!H25/'Tablas evol IO zona'!H38-1,"-")</f>
        <v>-0.13543161480365273</v>
      </c>
      <c r="I25" s="122">
        <f>IFERROR('Tablas evol IO zona'!I25/'Tablas evol IO zona'!I38-1,"-")</f>
        <v>-0.13557253272744962</v>
      </c>
      <c r="J25" s="122">
        <f>IFERROR('Tablas evol IO zona'!J25/'Tablas evol IO zona'!J38-1,"-")</f>
        <v>-0.12626016778099058</v>
      </c>
      <c r="K25" s="122">
        <f>IFERROR('Tablas evol IO zona'!K25/'Tablas evol IO zona'!K38-1,"-")</f>
        <v>-0.1324695898637116</v>
      </c>
      <c r="L25" s="122">
        <f>IFERROR('Tablas evol IO zona'!L25/'Tablas evol IO zona'!L38-1,"-")</f>
        <v>-0.12847181637072957</v>
      </c>
    </row>
    <row r="26" spans="3:12" hidden="1" outlineLevel="1">
      <c r="C26" s="41" t="s">
        <v>83</v>
      </c>
      <c r="D26" s="122">
        <f>IFERROR('Tablas evol IO zona'!D26/'Tablas evol IO zona'!D39-1,"-")</f>
        <v>-0.12049382716049384</v>
      </c>
      <c r="E26" s="122">
        <f>IFERROR('Tablas evol IO zona'!E26/'Tablas evol IO zona'!E39-1,"-")</f>
        <v>-0.10847637586267911</v>
      </c>
      <c r="F26" s="122">
        <f>IFERROR('Tablas evol IO zona'!F26/'Tablas evol IO zona'!F39-1,"-")</f>
        <v>-0.11560693641618491</v>
      </c>
      <c r="G26" s="122">
        <f>IFERROR('Tablas evol IO zona'!G26/'Tablas evol IO zona'!G39-1,"-")</f>
        <v>-0.11780798578005269</v>
      </c>
      <c r="H26" s="122">
        <f>IFERROR('Tablas evol IO zona'!H26/'Tablas evol IO zona'!H39-1,"-")</f>
        <v>-0.10517957127899646</v>
      </c>
      <c r="I26" s="122">
        <f>IFERROR('Tablas evol IO zona'!I26/'Tablas evol IO zona'!I39-1,"-")</f>
        <v>-0.10919064923755251</v>
      </c>
      <c r="J26" s="122">
        <f>IFERROR('Tablas evol IO zona'!J26/'Tablas evol IO zona'!J39-1,"-")</f>
        <v>-9.1391321763707012E-2</v>
      </c>
      <c r="K26" s="122">
        <f>IFERROR('Tablas evol IO zona'!K26/'Tablas evol IO zona'!K39-1,"-")</f>
        <v>-0.10679949884998796</v>
      </c>
      <c r="L26" s="122">
        <f>IFERROR('Tablas evol IO zona'!L26/'Tablas evol IO zona'!L39-1,"-")</f>
        <v>-9.7720527496153009E-2</v>
      </c>
    </row>
    <row r="27" spans="3:12" collapsed="1">
      <c r="C27" s="46">
        <v>2009</v>
      </c>
      <c r="D27" s="124">
        <f>IFERROR('Tablas evol IO zona'!D27/'Tablas evol IO zona'!D40-1,"-")</f>
        <v>-0.13991362724767653</v>
      </c>
      <c r="E27" s="124">
        <f>IFERROR('Tablas evol IO zona'!E27/'Tablas evol IO zona'!E40-1,"-")</f>
        <v>-0.13054044814981269</v>
      </c>
      <c r="F27" s="124">
        <f>IFERROR('Tablas evol IO zona'!F27/'Tablas evol IO zona'!F40-1,"-")</f>
        <v>-0.13599251003488055</v>
      </c>
      <c r="G27" s="124">
        <f>IFERROR('Tablas evol IO zona'!G27/'Tablas evol IO zona'!G40-1,"-")</f>
        <v>-0.12275555379608571</v>
      </c>
      <c r="H27" s="124">
        <f>IFERROR('Tablas evol IO zona'!H27/'Tablas evol IO zona'!H40-1,"-")</f>
        <v>-0.11844592120130726</v>
      </c>
      <c r="I27" s="124">
        <f>IFERROR('Tablas evol IO zona'!I27/'Tablas evol IO zona'!I40-1,"-")</f>
        <v>-0.11841985570198876</v>
      </c>
      <c r="J27" s="124">
        <f>IFERROR('Tablas evol IO zona'!J27/'Tablas evol IO zona'!J40-1,"-")</f>
        <v>-0.12245605032118212</v>
      </c>
      <c r="K27" s="124">
        <f>IFERROR('Tablas evol IO zona'!K27/'Tablas evol IO zona'!K40-1,"-")</f>
        <v>-0.13338158388472598</v>
      </c>
      <c r="L27" s="124">
        <f>IFERROR('Tablas evol IO zona'!L27/'Tablas evol IO zona'!L40-1,"-")</f>
        <v>-0.12627383890505806</v>
      </c>
    </row>
    <row r="28" spans="3:12" hidden="1" outlineLevel="1">
      <c r="C28" s="41" t="s">
        <v>72</v>
      </c>
      <c r="D28" s="122">
        <f>IFERROR('Tablas evol IO zona'!D28/'Tablas evol IO zona'!D41-1,"-")</f>
        <v>-7.0972037283621781E-2</v>
      </c>
      <c r="E28" s="122">
        <f>IFERROR('Tablas evol IO zona'!E28/'Tablas evol IO zona'!E41-1,"-")</f>
        <v>-8.560165196170455E-2</v>
      </c>
      <c r="F28" s="122">
        <f>IFERROR('Tablas evol IO zona'!F28/'Tablas evol IO zona'!F41-1,"-")</f>
        <v>-7.6863474353014105E-2</v>
      </c>
      <c r="G28" s="122">
        <f>IFERROR('Tablas evol IO zona'!G28/'Tablas evol IO zona'!G41-1,"-")</f>
        <v>-7.7224786147641611E-2</v>
      </c>
      <c r="H28" s="122">
        <f>IFERROR('Tablas evol IO zona'!H28/'Tablas evol IO zona'!H41-1,"-")</f>
        <v>-9.5847732731183521E-2</v>
      </c>
      <c r="I28" s="122">
        <f>IFERROR('Tablas evol IO zona'!I28/'Tablas evol IO zona'!I41-1,"-")</f>
        <v>-8.4656036522625433E-2</v>
      </c>
      <c r="J28" s="122">
        <f>IFERROR('Tablas evol IO zona'!J28/'Tablas evol IO zona'!J41-1,"-")</f>
        <v>-6.0315973161212844E-2</v>
      </c>
      <c r="K28" s="122">
        <f>IFERROR('Tablas evol IO zona'!K28/'Tablas evol IO zona'!K41-1,"-")</f>
        <v>-9.7742533972117629E-2</v>
      </c>
      <c r="L28" s="122">
        <f>IFERROR('Tablas evol IO zona'!L28/'Tablas evol IO zona'!L41-1,"-")</f>
        <v>-7.7130545293367381E-2</v>
      </c>
    </row>
    <row r="29" spans="3:12" hidden="1" outlineLevel="1">
      <c r="C29" s="41" t="s">
        <v>73</v>
      </c>
      <c r="D29" s="122">
        <f>IFERROR('Tablas evol IO zona'!D29/'Tablas evol IO zona'!D42-1,"-")</f>
        <v>-5.225000000000013E-2</v>
      </c>
      <c r="E29" s="122">
        <f>IFERROR('Tablas evol IO zona'!E29/'Tablas evol IO zona'!E42-1,"-")</f>
        <v>-0.10040087463556857</v>
      </c>
      <c r="F29" s="122">
        <f>IFERROR('Tablas evol IO zona'!F29/'Tablas evol IO zona'!F42-1,"-")</f>
        <v>-7.1196933962264231E-2</v>
      </c>
      <c r="G29" s="122">
        <f>IFERROR('Tablas evol IO zona'!G29/'Tablas evol IO zona'!G42-1,"-")</f>
        <v>-9.3566999934333372E-2</v>
      </c>
      <c r="H29" s="122">
        <f>IFERROR('Tablas evol IO zona'!H29/'Tablas evol IO zona'!H42-1,"-")</f>
        <v>-6.8112140757898287E-2</v>
      </c>
      <c r="I29" s="122">
        <f>IFERROR('Tablas evol IO zona'!I29/'Tablas evol IO zona'!I42-1,"-")</f>
        <v>-7.9016506701093725E-2</v>
      </c>
      <c r="J29" s="122">
        <f>IFERROR('Tablas evol IO zona'!J29/'Tablas evol IO zona'!J42-1,"-")</f>
        <v>-8.1368039644258761E-2</v>
      </c>
      <c r="K29" s="122">
        <f>IFERROR('Tablas evol IO zona'!K29/'Tablas evol IO zona'!K42-1,"-")</f>
        <v>-6.3835057202440093E-2</v>
      </c>
      <c r="L29" s="122">
        <f>IFERROR('Tablas evol IO zona'!L29/'Tablas evol IO zona'!L42-1,"-")</f>
        <v>-7.1829271559538221E-2</v>
      </c>
    </row>
    <row r="30" spans="3:12" hidden="1" outlineLevel="1">
      <c r="C30" s="41" t="s">
        <v>74</v>
      </c>
      <c r="D30" s="122">
        <f>IFERROR('Tablas evol IO zona'!D30/'Tablas evol IO zona'!D43-1,"-")</f>
        <v>-2.7745959017436594E-2</v>
      </c>
      <c r="E30" s="122">
        <f>IFERROR('Tablas evol IO zona'!E30/'Tablas evol IO zona'!E43-1,"-")</f>
        <v>-6.6078431372548985E-2</v>
      </c>
      <c r="F30" s="122">
        <f>IFERROR('Tablas evol IO zona'!F30/'Tablas evol IO zona'!F43-1,"-")</f>
        <v>-4.2618427104093248E-2</v>
      </c>
      <c r="G30" s="122">
        <f>IFERROR('Tablas evol IO zona'!G30/'Tablas evol IO zona'!G43-1,"-")</f>
        <v>-5.1156381674745344E-2</v>
      </c>
      <c r="H30" s="122">
        <f>IFERROR('Tablas evol IO zona'!H30/'Tablas evol IO zona'!H43-1,"-")</f>
        <v>-6.0569552233932344E-2</v>
      </c>
      <c r="I30" s="122">
        <f>IFERROR('Tablas evol IO zona'!I30/'Tablas evol IO zona'!I43-1,"-")</f>
        <v>-5.2693477845918379E-2</v>
      </c>
      <c r="J30" s="122">
        <f>IFERROR('Tablas evol IO zona'!J30/'Tablas evol IO zona'!J43-1,"-")</f>
        <v>-4.1643478407860757E-2</v>
      </c>
      <c r="K30" s="122">
        <f>IFERROR('Tablas evol IO zona'!K30/'Tablas evol IO zona'!K43-1,"-")</f>
        <v>-6.2080409540705372E-2</v>
      </c>
      <c r="L30" s="122">
        <f>IFERROR('Tablas evol IO zona'!L30/'Tablas evol IO zona'!L43-1,"-")</f>
        <v>-4.9017781936257276E-2</v>
      </c>
    </row>
    <row r="31" spans="3:12" hidden="1" outlineLevel="1">
      <c r="C31" s="41" t="s">
        <v>75</v>
      </c>
      <c r="D31" s="122">
        <f>IFERROR('Tablas evol IO zona'!D31/'Tablas evol IO zona'!D44-1,"-")</f>
        <v>-2.4232846042407497E-2</v>
      </c>
      <c r="E31" s="122">
        <f>IFERROR('Tablas evol IO zona'!E31/'Tablas evol IO zona'!E44-1,"-")</f>
        <v>-8.8849400266549639E-3</v>
      </c>
      <c r="F31" s="122">
        <f>IFERROR('Tablas evol IO zona'!F31/'Tablas evol IO zona'!F44-1,"-")</f>
        <v>-1.9025750369033867E-2</v>
      </c>
      <c r="G31" s="122">
        <f>IFERROR('Tablas evol IO zona'!G31/'Tablas evol IO zona'!G44-1,"-")</f>
        <v>-4.884661436834481E-2</v>
      </c>
      <c r="H31" s="122">
        <f>IFERROR('Tablas evol IO zona'!H31/'Tablas evol IO zona'!H44-1,"-")</f>
        <v>-4.1262078010741887E-2</v>
      </c>
      <c r="I31" s="122">
        <f>IFERROR('Tablas evol IO zona'!I31/'Tablas evol IO zona'!I44-1,"-")</f>
        <v>-4.1862880695375027E-2</v>
      </c>
      <c r="J31" s="122">
        <f>IFERROR('Tablas evol IO zona'!J31/'Tablas evol IO zona'!J44-1,"-")</f>
        <v>-4.9336467780131121E-2</v>
      </c>
      <c r="K31" s="122">
        <f>IFERROR('Tablas evol IO zona'!K31/'Tablas evol IO zona'!K44-1,"-")</f>
        <v>-4.5480021539517579E-2</v>
      </c>
      <c r="L31" s="122">
        <f>IFERROR('Tablas evol IO zona'!L31/'Tablas evol IO zona'!L44-1,"-")</f>
        <v>-4.5257818262839034E-2</v>
      </c>
    </row>
    <row r="32" spans="3:12" hidden="1" outlineLevel="1">
      <c r="C32" s="41" t="s">
        <v>76</v>
      </c>
      <c r="D32" s="122">
        <f>IFERROR('Tablas evol IO zona'!D32/'Tablas evol IO zona'!D45-1,"-")</f>
        <v>-6.9590191096873255E-3</v>
      </c>
      <c r="E32" s="122">
        <f>IFERROR('Tablas evol IO zona'!E32/'Tablas evol IO zona'!E45-1,"-")</f>
        <v>9.066750039080862E-3</v>
      </c>
      <c r="F32" s="122">
        <f>IFERROR('Tablas evol IO zona'!F32/'Tablas evol IO zona'!F45-1,"-")</f>
        <v>-9.0113285272919175E-4</v>
      </c>
      <c r="G32" s="122">
        <f>IFERROR('Tablas evol IO zona'!G32/'Tablas evol IO zona'!G45-1,"-")</f>
        <v>-4.384956663106232E-2</v>
      </c>
      <c r="H32" s="122">
        <f>IFERROR('Tablas evol IO zona'!H32/'Tablas evol IO zona'!H45-1,"-")</f>
        <v>-1.5861840579743602E-2</v>
      </c>
      <c r="I32" s="122">
        <f>IFERROR('Tablas evol IO zona'!I32/'Tablas evol IO zona'!I45-1,"-")</f>
        <v>-2.7914685912147519E-2</v>
      </c>
      <c r="J32" s="122">
        <f>IFERROR('Tablas evol IO zona'!J32/'Tablas evol IO zona'!J45-1,"-")</f>
        <v>-3.5368085990637899E-2</v>
      </c>
      <c r="K32" s="122">
        <f>IFERROR('Tablas evol IO zona'!K32/'Tablas evol IO zona'!K45-1,"-")</f>
        <v>-9.1130295540874373E-3</v>
      </c>
      <c r="L32" s="122">
        <f>IFERROR('Tablas evol IO zona'!L32/'Tablas evol IO zona'!L45-1,"-")</f>
        <v>-2.1725537089390734E-2</v>
      </c>
    </row>
    <row r="33" spans="3:12" hidden="1" outlineLevel="1">
      <c r="C33" s="41" t="s">
        <v>77</v>
      </c>
      <c r="D33" s="122">
        <f>IFERROR('Tablas evol IO zona'!D33/'Tablas evol IO zona'!D46-1,"-")</f>
        <v>7.7298815484186045E-2</v>
      </c>
      <c r="E33" s="122">
        <f>IFERROR('Tablas evol IO zona'!E33/'Tablas evol IO zona'!E46-1,"-")</f>
        <v>9.3059628543499473E-2</v>
      </c>
      <c r="F33" s="122">
        <f>IFERROR('Tablas evol IO zona'!F33/'Tablas evol IO zona'!F46-1,"-")</f>
        <v>8.282345918519618E-2</v>
      </c>
      <c r="G33" s="122">
        <f>IFERROR('Tablas evol IO zona'!G33/'Tablas evol IO zona'!G46-1,"-")</f>
        <v>4.8007261106547627E-2</v>
      </c>
      <c r="H33" s="122">
        <f>IFERROR('Tablas evol IO zona'!H33/'Tablas evol IO zona'!H46-1,"-")</f>
        <v>3.9730717191437837E-2</v>
      </c>
      <c r="I33" s="122">
        <f>IFERROR('Tablas evol IO zona'!I33/'Tablas evol IO zona'!I46-1,"-")</f>
        <v>4.7329622417217498E-2</v>
      </c>
      <c r="J33" s="122">
        <f>IFERROR('Tablas evol IO zona'!J33/'Tablas evol IO zona'!J46-1,"-")</f>
        <v>2.7130630586603699E-2</v>
      </c>
      <c r="K33" s="122">
        <f>IFERROR('Tablas evol IO zona'!K33/'Tablas evol IO zona'!K46-1,"-")</f>
        <v>2.4315708643786627E-2</v>
      </c>
      <c r="L33" s="122">
        <f>IFERROR('Tablas evol IO zona'!L33/'Tablas evol IO zona'!L46-1,"-")</f>
        <v>2.7911086986943445E-2</v>
      </c>
    </row>
    <row r="34" spans="3:12" hidden="1" outlineLevel="1">
      <c r="C34" s="41" t="s">
        <v>78</v>
      </c>
      <c r="D34" s="122">
        <f>IFERROR('Tablas evol IO zona'!D34/'Tablas evol IO zona'!D47-1,"-")</f>
        <v>9.6658174734002733E-2</v>
      </c>
      <c r="E34" s="122">
        <f>IFERROR('Tablas evol IO zona'!E34/'Tablas evol IO zona'!E47-1,"-")</f>
        <v>0.13689440993788815</v>
      </c>
      <c r="F34" s="122">
        <f>IFERROR('Tablas evol IO zona'!F34/'Tablas evol IO zona'!F47-1,"-")</f>
        <v>0.1134211991832188</v>
      </c>
      <c r="G34" s="122">
        <f>IFERROR('Tablas evol IO zona'!G34/'Tablas evol IO zona'!G47-1,"-")</f>
        <v>6.1542451110346841E-2</v>
      </c>
      <c r="H34" s="122">
        <f>IFERROR('Tablas evol IO zona'!H34/'Tablas evol IO zona'!H47-1,"-")</f>
        <v>7.7474345369408448E-2</v>
      </c>
      <c r="I34" s="122">
        <f>IFERROR('Tablas evol IO zona'!I34/'Tablas evol IO zona'!I47-1,"-")</f>
        <v>7.0570849757088272E-2</v>
      </c>
      <c r="J34" s="122">
        <f>IFERROR('Tablas evol IO zona'!J34/'Tablas evol IO zona'!J47-1,"-")</f>
        <v>3.8896391984761358E-2</v>
      </c>
      <c r="K34" s="122">
        <f>IFERROR('Tablas evol IO zona'!K34/'Tablas evol IO zona'!K47-1,"-")</f>
        <v>6.0714924637628398E-2</v>
      </c>
      <c r="L34" s="122">
        <f>IFERROR('Tablas evol IO zona'!L34/'Tablas evol IO zona'!L47-1,"-")</f>
        <v>5.0001488404924466E-2</v>
      </c>
    </row>
    <row r="35" spans="3:12" hidden="1" outlineLevel="1">
      <c r="C35" s="41" t="s">
        <v>79</v>
      </c>
      <c r="D35" s="122">
        <f>IFERROR('Tablas evol IO zona'!D35/'Tablas evol IO zona'!D48-1,"-")</f>
        <v>0.20743405275779359</v>
      </c>
      <c r="E35" s="122">
        <f>IFERROR('Tablas evol IO zona'!E35/'Tablas evol IO zona'!E48-1,"-")</f>
        <v>0.17892425905598253</v>
      </c>
      <c r="F35" s="122">
        <f>IFERROR('Tablas evol IO zona'!F35/'Tablas evol IO zona'!F48-1,"-")</f>
        <v>0.19903624554787336</v>
      </c>
      <c r="G35" s="122">
        <f>IFERROR('Tablas evol IO zona'!G35/'Tablas evol IO zona'!G48-1,"-")</f>
        <v>0.11537285691074839</v>
      </c>
      <c r="H35" s="122">
        <f>IFERROR('Tablas evol IO zona'!H35/'Tablas evol IO zona'!H48-1,"-")</f>
        <v>2.2112359848434737E-2</v>
      </c>
      <c r="I35" s="122">
        <f>IFERROR('Tablas evol IO zona'!I35/'Tablas evol IO zona'!I48-1,"-")</f>
        <v>7.4286085671150914E-2</v>
      </c>
      <c r="J35" s="122">
        <f>IFERROR('Tablas evol IO zona'!J35/'Tablas evol IO zona'!J48-1,"-")</f>
        <v>0.12087633302721446</v>
      </c>
      <c r="K35" s="122">
        <f>IFERROR('Tablas evol IO zona'!K35/'Tablas evol IO zona'!K48-1,"-")</f>
        <v>5.1446538567741174E-2</v>
      </c>
      <c r="L35" s="122">
        <f>IFERROR('Tablas evol IO zona'!L35/'Tablas evol IO zona'!L48-1,"-")</f>
        <v>9.2375821819973281E-2</v>
      </c>
    </row>
    <row r="36" spans="3:12" hidden="1" outlineLevel="1">
      <c r="C36" s="41" t="s">
        <v>80</v>
      </c>
      <c r="D36" s="122">
        <f>IFERROR('Tablas evol IO zona'!D36/'Tablas evol IO zona'!D49-1,"-")</f>
        <v>6.1971458773784294E-2</v>
      </c>
      <c r="E36" s="122">
        <f>IFERROR('Tablas evol IO zona'!E36/'Tablas evol IO zona'!E49-1,"-")</f>
        <v>-5.0501080762428763E-2</v>
      </c>
      <c r="F36" s="122">
        <f>IFERROR('Tablas evol IO zona'!F36/'Tablas evol IO zona'!F49-1,"-")</f>
        <v>2.0427404148334327E-2</v>
      </c>
      <c r="G36" s="122">
        <f>IFERROR('Tablas evol IO zona'!G36/'Tablas evol IO zona'!G49-1,"-")</f>
        <v>3.2739000259192075E-2</v>
      </c>
      <c r="H36" s="122">
        <f>IFERROR('Tablas evol IO zona'!H36/'Tablas evol IO zona'!H49-1,"-")</f>
        <v>-2.9871427601742107E-2</v>
      </c>
      <c r="I36" s="122">
        <f>IFERROR('Tablas evol IO zona'!I36/'Tablas evol IO zona'!I49-1,"-")</f>
        <v>4.5184277762067016E-3</v>
      </c>
      <c r="J36" s="122">
        <f>IFERROR('Tablas evol IO zona'!J36/'Tablas evol IO zona'!J49-1,"-")</f>
        <v>4.2338111588766658E-2</v>
      </c>
      <c r="K36" s="122">
        <f>IFERROR('Tablas evol IO zona'!K36/'Tablas evol IO zona'!K49-1,"-")</f>
        <v>-1.1537285241852047E-2</v>
      </c>
      <c r="L36" s="122">
        <f>IFERROR('Tablas evol IO zona'!L36/'Tablas evol IO zona'!L49-1,"-")</f>
        <v>1.989692699997514E-2</v>
      </c>
    </row>
    <row r="37" spans="3:12" hidden="1" outlineLevel="1">
      <c r="C37" s="41" t="s">
        <v>81</v>
      </c>
      <c r="D37" s="122">
        <f>IFERROR('Tablas evol IO zona'!D37/'Tablas evol IO zona'!D50-1,"-")</f>
        <v>0.11197882197220399</v>
      </c>
      <c r="E37" s="122">
        <f>IFERROR('Tablas evol IO zona'!E37/'Tablas evol IO zona'!E50-1,"-")</f>
        <v>9.8942340498124892E-3</v>
      </c>
      <c r="F37" s="122">
        <f>IFERROR('Tablas evol IO zona'!F37/'Tablas evol IO zona'!F50-1,"-")</f>
        <v>7.0251002524877482E-2</v>
      </c>
      <c r="G37" s="122">
        <f>IFERROR('Tablas evol IO zona'!G37/'Tablas evol IO zona'!G50-1,"-")</f>
        <v>4.2702671090830258E-2</v>
      </c>
      <c r="H37" s="122">
        <f>IFERROR('Tablas evol IO zona'!H37/'Tablas evol IO zona'!H50-1,"-")</f>
        <v>3.4183117695422371E-2</v>
      </c>
      <c r="I37" s="122">
        <f>IFERROR('Tablas evol IO zona'!I37/'Tablas evol IO zona'!I50-1,"-")</f>
        <v>3.9506903047601183E-2</v>
      </c>
      <c r="J37" s="122">
        <f>IFERROR('Tablas evol IO zona'!J37/'Tablas evol IO zona'!J50-1,"-")</f>
        <v>2.6376049317652583E-2</v>
      </c>
      <c r="K37" s="122">
        <f>IFERROR('Tablas evol IO zona'!K37/'Tablas evol IO zona'!K50-1,"-")</f>
        <v>2.7211645529771511E-2</v>
      </c>
      <c r="L37" s="122">
        <f>IFERROR('Tablas evol IO zona'!L37/'Tablas evol IO zona'!L50-1,"-")</f>
        <v>2.7754726081888892E-2</v>
      </c>
    </row>
    <row r="38" spans="3:12" hidden="1" outlineLevel="1">
      <c r="C38" s="41" t="s">
        <v>82</v>
      </c>
      <c r="D38" s="122">
        <f>IFERROR('Tablas evol IO zona'!D38/'Tablas evol IO zona'!D51-1,"-")</f>
        <v>7.5075469221682622E-2</v>
      </c>
      <c r="E38" s="122">
        <f>IFERROR('Tablas evol IO zona'!E38/'Tablas evol IO zona'!E51-1,"-")</f>
        <v>1.4783347493627863E-2</v>
      </c>
      <c r="F38" s="122">
        <f>IFERROR('Tablas evol IO zona'!F38/'Tablas evol IO zona'!F51-1,"-")</f>
        <v>5.1055039102847921E-2</v>
      </c>
      <c r="G38" s="122">
        <f>IFERROR('Tablas evol IO zona'!G38/'Tablas evol IO zona'!G51-1,"-")</f>
        <v>2.4437617229268405E-2</v>
      </c>
      <c r="H38" s="122">
        <f>IFERROR('Tablas evol IO zona'!H38/'Tablas evol IO zona'!H51-1,"-")</f>
        <v>2.4958160236800087E-2</v>
      </c>
      <c r="I38" s="122">
        <f>IFERROR('Tablas evol IO zona'!I38/'Tablas evol IO zona'!I51-1,"-")</f>
        <v>2.5592120161665566E-2</v>
      </c>
      <c r="J38" s="122">
        <f>IFERROR('Tablas evol IO zona'!J38/'Tablas evol IO zona'!J51-1,"-")</f>
        <v>1.6918640067783874E-2</v>
      </c>
      <c r="K38" s="122">
        <f>IFERROR('Tablas evol IO zona'!K38/'Tablas evol IO zona'!K51-1,"-")</f>
        <v>2.0794621297386184E-2</v>
      </c>
      <c r="L38" s="122">
        <f>IFERROR('Tablas evol IO zona'!L38/'Tablas evol IO zona'!L51-1,"-")</f>
        <v>1.9612984767295005E-2</v>
      </c>
    </row>
    <row r="39" spans="3:12" hidden="1" outlineLevel="1">
      <c r="C39" s="41" t="s">
        <v>83</v>
      </c>
      <c r="D39" s="122">
        <f>IFERROR('Tablas evol IO zona'!D39/'Tablas evol IO zona'!D52-1,"-")</f>
        <v>5.7441253263707637E-2</v>
      </c>
      <c r="E39" s="122">
        <f>IFERROR('Tablas evol IO zona'!E39/'Tablas evol IO zona'!E52-1,"-")</f>
        <v>5.6949635166398949E-3</v>
      </c>
      <c r="F39" s="122">
        <f>IFERROR('Tablas evol IO zona'!F39/'Tablas evol IO zona'!F52-1,"-")</f>
        <v>3.7636827110511417E-2</v>
      </c>
      <c r="G39" s="122">
        <f>IFERROR('Tablas evol IO zona'!G39/'Tablas evol IO zona'!G52-1,"-")</f>
        <v>7.5643139824677075E-3</v>
      </c>
      <c r="H39" s="122">
        <f>IFERROR('Tablas evol IO zona'!H39/'Tablas evol IO zona'!H52-1,"-")</f>
        <v>1.9417075464950084E-2</v>
      </c>
      <c r="I39" s="122">
        <f>IFERROR('Tablas evol IO zona'!I39/'Tablas evol IO zona'!I52-1,"-")</f>
        <v>1.4520619099730459E-2</v>
      </c>
      <c r="J39" s="122">
        <f>IFERROR('Tablas evol IO zona'!J39/'Tablas evol IO zona'!J52-1,"-")</f>
        <v>3.0235681433448125E-3</v>
      </c>
      <c r="K39" s="122">
        <f>IFERROR('Tablas evol IO zona'!K39/'Tablas evol IO zona'!K52-1,"-")</f>
        <v>1.9875757805446703E-2</v>
      </c>
      <c r="L39" s="122">
        <f>IFERROR('Tablas evol IO zona'!L39/'Tablas evol IO zona'!L52-1,"-")</f>
        <v>1.1932664685926131E-2</v>
      </c>
    </row>
    <row r="40" spans="3:12" collapsed="1">
      <c r="C40" s="48">
        <v>2008</v>
      </c>
      <c r="D40" s="125">
        <f>IFERROR('Tablas evol IO zona'!D40/'Tablas evol IO zona'!D53-1,"-")</f>
        <v>3.7154145147359818E-2</v>
      </c>
      <c r="E40" s="125">
        <f>IFERROR('Tablas evol IO zona'!E40/'Tablas evol IO zona'!E53-1,"-")</f>
        <v>5.0049367512734477E-3</v>
      </c>
      <c r="F40" s="125">
        <f>IFERROR('Tablas evol IO zona'!F40/'Tablas evol IO zona'!F53-1,"-")</f>
        <v>2.5365732768151794E-2</v>
      </c>
      <c r="G40" s="125">
        <f>IFERROR('Tablas evol IO zona'!G40/'Tablas evol IO zona'!G53-1,"-")</f>
        <v>-1.5123387714816028E-3</v>
      </c>
      <c r="H40" s="125">
        <f>IFERROR('Tablas evol IO zona'!H40/'Tablas evol IO zona'!H53-1,"-")</f>
        <v>-9.0032660310916945E-3</v>
      </c>
      <c r="I40" s="125">
        <f>IFERROR('Tablas evol IO zona'!I40/'Tablas evol IO zona'!I53-1,"-")</f>
        <v>-3.064980221706981E-3</v>
      </c>
      <c r="J40" s="125">
        <f>IFERROR('Tablas evol IO zona'!J40/'Tablas evol IO zona'!J53-1,"-")</f>
        <v>-1.9928606098897905E-3</v>
      </c>
      <c r="K40" s="125">
        <f>IFERROR('Tablas evol IO zona'!K40/'Tablas evol IO zona'!K53-1,"-")</f>
        <v>-8.6104971440255085E-3</v>
      </c>
      <c r="L40" s="125">
        <f>IFERROR('Tablas evol IO zona'!L40/'Tablas evol IO zona'!L53-1,"-")</f>
        <v>-3.5023520967877309E-3</v>
      </c>
    </row>
    <row r="41" spans="3:12" hidden="1" outlineLevel="1">
      <c r="C41" s="41" t="s">
        <v>72</v>
      </c>
      <c r="D41" s="122">
        <f>IFERROR('Tablas evol IO zona'!D41/'Tablas evol IO zona'!D54-1,"-")</f>
        <v>4.1608876560332853E-2</v>
      </c>
      <c r="E41" s="122">
        <f>IFERROR('Tablas evol IO zona'!E41/'Tablas evol IO zona'!E54-1,"-")</f>
        <v>2.659471959915205E-2</v>
      </c>
      <c r="F41" s="122">
        <f>IFERROR('Tablas evol IO zona'!F41/'Tablas evol IO zona'!F54-1,"-")</f>
        <v>3.5628310062590263E-2</v>
      </c>
      <c r="G41" s="122">
        <f>IFERROR('Tablas evol IO zona'!G41/'Tablas evol IO zona'!G54-1,"-")</f>
        <v>-7.3803462327790559E-3</v>
      </c>
      <c r="H41" s="122">
        <f>IFERROR('Tablas evol IO zona'!H41/'Tablas evol IO zona'!H54-1,"-")</f>
        <v>2.2032567376254697E-2</v>
      </c>
      <c r="I41" s="122">
        <f>IFERROR('Tablas evol IO zona'!I41/'Tablas evol IO zona'!I54-1,"-")</f>
        <v>8.0509596065343469E-3</v>
      </c>
      <c r="J41" s="122">
        <f>IFERROR('Tablas evol IO zona'!J41/'Tablas evol IO zona'!J54-1,"-")</f>
        <v>-1.2759417065445255E-2</v>
      </c>
      <c r="K41" s="122">
        <f>IFERROR('Tablas evol IO zona'!K41/'Tablas evol IO zona'!K54-1,"-")</f>
        <v>2.2854591170963223E-2</v>
      </c>
      <c r="L41" s="122">
        <f>IFERROR('Tablas evol IO zona'!L41/'Tablas evol IO zona'!L54-1,"-")</f>
        <v>5.1172792302491832E-3</v>
      </c>
    </row>
    <row r="42" spans="3:12" hidden="1" outlineLevel="1">
      <c r="C42" s="41" t="s">
        <v>73</v>
      </c>
      <c r="D42" s="122">
        <f>IFERROR('Tablas evol IO zona'!D42/'Tablas evol IO zona'!D55-1,"-")</f>
        <v>4.6298718284070173E-2</v>
      </c>
      <c r="E42" s="122">
        <f>IFERROR('Tablas evol IO zona'!E42/'Tablas evol IO zona'!E55-1,"-")</f>
        <v>3.7429111531191106E-2</v>
      </c>
      <c r="F42" s="122">
        <f>IFERROR('Tablas evol IO zona'!F42/'Tablas evol IO zona'!F55-1,"-")</f>
        <v>4.3050430504304904E-2</v>
      </c>
      <c r="G42" s="122">
        <f>IFERROR('Tablas evol IO zona'!G42/'Tablas evol IO zona'!G55-1,"-")</f>
        <v>3.6761006878243352E-2</v>
      </c>
      <c r="H42" s="122">
        <f>IFERROR('Tablas evol IO zona'!H42/'Tablas evol IO zona'!H55-1,"-")</f>
        <v>1.0291747546617991E-2</v>
      </c>
      <c r="I42" s="122">
        <f>IFERROR('Tablas evol IO zona'!I42/'Tablas evol IO zona'!I55-1,"-")</f>
        <v>2.4342064109889039E-2</v>
      </c>
      <c r="J42" s="122">
        <f>IFERROR('Tablas evol IO zona'!J42/'Tablas evol IO zona'!J55-1,"-")</f>
        <v>1.4892867142954236E-2</v>
      </c>
      <c r="K42" s="122">
        <f>IFERROR('Tablas evol IO zona'!K42/'Tablas evol IO zona'!K55-1,"-")</f>
        <v>6.8071697860010438E-3</v>
      </c>
      <c r="L42" s="122">
        <f>IFERROR('Tablas evol IO zona'!L42/'Tablas evol IO zona'!L55-1,"-")</f>
        <v>1.2115844891495975E-2</v>
      </c>
    </row>
    <row r="43" spans="3:12" hidden="1" outlineLevel="1">
      <c r="C43" s="41" t="s">
        <v>74</v>
      </c>
      <c r="D43" s="122">
        <f>IFERROR('Tablas evol IO zona'!D43/'Tablas evol IO zona'!D56-1,"-")</f>
        <v>-2.2761194029850884E-2</v>
      </c>
      <c r="E43" s="122">
        <f>IFERROR('Tablas evol IO zona'!E43/'Tablas evol IO zona'!E56-1,"-")</f>
        <v>-2.764537654909438E-2</v>
      </c>
      <c r="F43" s="122">
        <f>IFERROR('Tablas evol IO zona'!F43/'Tablas evol IO zona'!F56-1,"-")</f>
        <v>-2.4233358264771687E-2</v>
      </c>
      <c r="G43" s="122">
        <f>IFERROR('Tablas evol IO zona'!G43/'Tablas evol IO zona'!G56-1,"-")</f>
        <v>-4.3978607458272978E-2</v>
      </c>
      <c r="H43" s="122">
        <f>IFERROR('Tablas evol IO zona'!H43/'Tablas evol IO zona'!H56-1,"-")</f>
        <v>-9.2595585336073483E-2</v>
      </c>
      <c r="I43" s="122">
        <f>IFERROR('Tablas evol IO zona'!I43/'Tablas evol IO zona'!I56-1,"-")</f>
        <v>-6.6851573103631878E-2</v>
      </c>
      <c r="J43" s="122">
        <f>IFERROR('Tablas evol IO zona'!J43/'Tablas evol IO zona'!J56-1,"-")</f>
        <v>-6.5320015462092651E-2</v>
      </c>
      <c r="K43" s="122">
        <f>IFERROR('Tablas evol IO zona'!K43/'Tablas evol IO zona'!K56-1,"-")</f>
        <v>-8.0034199743010848E-2</v>
      </c>
      <c r="L43" s="122">
        <f>IFERROR('Tablas evol IO zona'!L43/'Tablas evol IO zona'!L56-1,"-")</f>
        <v>-7.0934011952755394E-2</v>
      </c>
    </row>
    <row r="44" spans="3:12" hidden="1" outlineLevel="1">
      <c r="C44" s="41" t="s">
        <v>75</v>
      </c>
      <c r="D44" s="122">
        <f>IFERROR('Tablas evol IO zona'!D44/'Tablas evol IO zona'!D57-1,"-")</f>
        <v>-2.7535860655737543E-2</v>
      </c>
      <c r="E44" s="122">
        <f>IFERROR('Tablas evol IO zona'!E44/'Tablas evol IO zona'!E57-1,"-")</f>
        <v>-0.1067460317460317</v>
      </c>
      <c r="F44" s="122">
        <f>IFERROR('Tablas evol IO zona'!F44/'Tablas evol IO zona'!F57-1,"-")</f>
        <v>-5.7067738942158996E-2</v>
      </c>
      <c r="G44" s="122">
        <f>IFERROR('Tablas evol IO zona'!G44/'Tablas evol IO zona'!G57-1,"-")</f>
        <v>-3.3694116848220879E-2</v>
      </c>
      <c r="H44" s="122">
        <f>IFERROR('Tablas evol IO zona'!H44/'Tablas evol IO zona'!H57-1,"-")</f>
        <v>-0.11697165877441273</v>
      </c>
      <c r="I44" s="122">
        <f>IFERROR('Tablas evol IO zona'!I44/'Tablas evol IO zona'!I57-1,"-")</f>
        <v>-7.2186884105331361E-2</v>
      </c>
      <c r="J44" s="122">
        <f>IFERROR('Tablas evol IO zona'!J44/'Tablas evol IO zona'!J57-1,"-")</f>
        <v>-6.1958876115664308E-2</v>
      </c>
      <c r="K44" s="122">
        <f>IFERROR('Tablas evol IO zona'!K44/'Tablas evol IO zona'!K57-1,"-")</f>
        <v>-0.11001242145335932</v>
      </c>
      <c r="L44" s="122">
        <f>IFERROR('Tablas evol IO zona'!L44/'Tablas evol IO zona'!L57-1,"-")</f>
        <v>-8.1787987863093048E-2</v>
      </c>
    </row>
    <row r="45" spans="3:12" hidden="1" outlineLevel="1">
      <c r="C45" s="41" t="s">
        <v>76</v>
      </c>
      <c r="D45" s="122">
        <f>IFERROR('Tablas evol IO zona'!D45/'Tablas evol IO zona'!D58-1,"-")</f>
        <v>-3.7324542747766976E-2</v>
      </c>
      <c r="E45" s="122">
        <f>IFERROR('Tablas evol IO zona'!E45/'Tablas evol IO zona'!E58-1,"-")</f>
        <v>-8.7576665240336582E-2</v>
      </c>
      <c r="F45" s="122">
        <f>IFERROR('Tablas evol IO zona'!F45/'Tablas evol IO zona'!F58-1,"-")</f>
        <v>-5.7738961669092537E-2</v>
      </c>
      <c r="G45" s="122">
        <f>IFERROR('Tablas evol IO zona'!G45/'Tablas evol IO zona'!G58-1,"-")</f>
        <v>-4.2404381611645836E-2</v>
      </c>
      <c r="H45" s="122">
        <f>IFERROR('Tablas evol IO zona'!H45/'Tablas evol IO zona'!H58-1,"-")</f>
        <v>-0.12223608780803275</v>
      </c>
      <c r="I45" s="122">
        <f>IFERROR('Tablas evol IO zona'!I45/'Tablas evol IO zona'!I58-1,"-")</f>
        <v>-8.2207033557385123E-2</v>
      </c>
      <c r="J45" s="122">
        <f>IFERROR('Tablas evol IO zona'!J45/'Tablas evol IO zona'!J58-1,"-")</f>
        <v>-4.9180490591834047E-2</v>
      </c>
      <c r="K45" s="122">
        <f>IFERROR('Tablas evol IO zona'!K45/'Tablas evol IO zona'!K58-1,"-")</f>
        <v>-0.10494243483596644</v>
      </c>
      <c r="L45" s="122">
        <f>IFERROR('Tablas evol IO zona'!L45/'Tablas evol IO zona'!L58-1,"-")</f>
        <v>-7.486000149323413E-2</v>
      </c>
    </row>
    <row r="46" spans="3:12" hidden="1" outlineLevel="1">
      <c r="C46" s="41" t="s">
        <v>77</v>
      </c>
      <c r="D46" s="122">
        <f>IFERROR('Tablas evol IO zona'!D46/'Tablas evol IO zona'!D59-1,"-")</f>
        <v>-3.5567071016370244E-2</v>
      </c>
      <c r="E46" s="122">
        <f>IFERROR('Tablas evol IO zona'!E46/'Tablas evol IO zona'!E59-1,"-")</f>
        <v>-0.13946837146702551</v>
      </c>
      <c r="F46" s="122">
        <f>IFERROR('Tablas evol IO zona'!F46/'Tablas evol IO zona'!F59-1,"-")</f>
        <v>-7.661568141105124E-2</v>
      </c>
      <c r="G46" s="122">
        <f>IFERROR('Tablas evol IO zona'!G46/'Tablas evol IO zona'!G59-1,"-")</f>
        <v>-6.0362182136041498E-2</v>
      </c>
      <c r="H46" s="122">
        <f>IFERROR('Tablas evol IO zona'!H46/'Tablas evol IO zona'!H59-1,"-")</f>
        <v>-0.12144073727494675</v>
      </c>
      <c r="I46" s="122">
        <f>IFERROR('Tablas evol IO zona'!I46/'Tablas evol IO zona'!I59-1,"-")</f>
        <v>-8.955520114844806E-2</v>
      </c>
      <c r="J46" s="122">
        <f>IFERROR('Tablas evol IO zona'!J46/'Tablas evol IO zona'!J59-1,"-")</f>
        <v>-7.7529898212994941E-2</v>
      </c>
      <c r="K46" s="122">
        <f>IFERROR('Tablas evol IO zona'!K46/'Tablas evol IO zona'!K59-1,"-")</f>
        <v>-0.10856922991970563</v>
      </c>
      <c r="L46" s="122">
        <f>IFERROR('Tablas evol IO zona'!L46/'Tablas evol IO zona'!L59-1,"-")</f>
        <v>-9.0719090399179803E-2</v>
      </c>
    </row>
    <row r="47" spans="3:12" hidden="1" outlineLevel="1">
      <c r="C47" s="41" t="s">
        <v>78</v>
      </c>
      <c r="D47" s="122">
        <f>IFERROR('Tablas evol IO zona'!D47/'Tablas evol IO zona'!D60-1,"-")</f>
        <v>-7.6529200110711293E-2</v>
      </c>
      <c r="E47" s="122">
        <f>IFERROR('Tablas evol IO zona'!E47/'Tablas evol IO zona'!E60-1,"-")</f>
        <v>-0.11382650814619111</v>
      </c>
      <c r="F47" s="122">
        <f>IFERROR('Tablas evol IO zona'!F47/'Tablas evol IO zona'!F60-1,"-")</f>
        <v>-9.0033783783783905E-2</v>
      </c>
      <c r="G47" s="122">
        <f>IFERROR('Tablas evol IO zona'!G47/'Tablas evol IO zona'!G60-1,"-")</f>
        <v>-7.9346817484283627E-2</v>
      </c>
      <c r="H47" s="122">
        <f>IFERROR('Tablas evol IO zona'!H47/'Tablas evol IO zona'!H60-1,"-")</f>
        <v>-0.10912027644325517</v>
      </c>
      <c r="I47" s="122">
        <f>IFERROR('Tablas evol IO zona'!I47/'Tablas evol IO zona'!I60-1,"-")</f>
        <v>-9.2762211458369825E-2</v>
      </c>
      <c r="J47" s="122">
        <f>IFERROR('Tablas evol IO zona'!J47/'Tablas evol IO zona'!J60-1,"-")</f>
        <v>-7.7589670126598342E-2</v>
      </c>
      <c r="K47" s="122">
        <f>IFERROR('Tablas evol IO zona'!K47/'Tablas evol IO zona'!K60-1,"-")</f>
        <v>-8.7333390097681818E-2</v>
      </c>
      <c r="L47" s="122">
        <f>IFERROR('Tablas evol IO zona'!L47/'Tablas evol IO zona'!L60-1,"-")</f>
        <v>-8.1411747683396096E-2</v>
      </c>
    </row>
    <row r="48" spans="3:12" hidden="1" outlineLevel="1">
      <c r="C48" s="41" t="s">
        <v>79</v>
      </c>
      <c r="D48" s="122">
        <f>IFERROR('Tablas evol IO zona'!D48/'Tablas evol IO zona'!D61-1,"-")</f>
        <v>-0.11826008155867684</v>
      </c>
      <c r="E48" s="122">
        <f>IFERROR('Tablas evol IO zona'!E48/'Tablas evol IO zona'!E61-1,"-")</f>
        <v>-0.10948191593352896</v>
      </c>
      <c r="F48" s="122">
        <f>IFERROR('Tablas evol IO zona'!F48/'Tablas evol IO zona'!F61-1,"-")</f>
        <v>-0.11447124304267164</v>
      </c>
      <c r="G48" s="122">
        <f>IFERROR('Tablas evol IO zona'!G48/'Tablas evol IO zona'!G61-1,"-")</f>
        <v>-9.380756858039685E-2</v>
      </c>
      <c r="H48" s="122">
        <f>IFERROR('Tablas evol IO zona'!H48/'Tablas evol IO zona'!H61-1,"-")</f>
        <v>-8.7900098793264103E-2</v>
      </c>
      <c r="I48" s="122">
        <f>IFERROR('Tablas evol IO zona'!I48/'Tablas evol IO zona'!I61-1,"-")</f>
        <v>-9.0631619111755213E-2</v>
      </c>
      <c r="J48" s="122">
        <f>IFERROR('Tablas evol IO zona'!J48/'Tablas evol IO zona'!J61-1,"-")</f>
        <v>-0.11339864201582606</v>
      </c>
      <c r="K48" s="122">
        <f>IFERROR('Tablas evol IO zona'!K48/'Tablas evol IO zona'!K61-1,"-")</f>
        <v>-7.1795887953440385E-2</v>
      </c>
      <c r="L48" s="122">
        <f>IFERROR('Tablas evol IO zona'!L48/'Tablas evol IO zona'!L61-1,"-")</f>
        <v>-9.5136023733904174E-2</v>
      </c>
    </row>
    <row r="49" spans="3:12" hidden="1" outlineLevel="1">
      <c r="C49" s="41" t="s">
        <v>80</v>
      </c>
      <c r="D49" s="122">
        <f>IFERROR('Tablas evol IO zona'!D49/'Tablas evol IO zona'!D62-1,"-")</f>
        <v>-7.4929715193741586E-2</v>
      </c>
      <c r="E49" s="122">
        <f>IFERROR('Tablas evol IO zona'!E49/'Tablas evol IO zona'!E62-1,"-")</f>
        <v>-9.222261862290404E-2</v>
      </c>
      <c r="F49" s="122">
        <f>IFERROR('Tablas evol IO zona'!F49/'Tablas evol IO zona'!F62-1,"-")</f>
        <v>-8.1408775981524295E-2</v>
      </c>
      <c r="G49" s="122">
        <f>IFERROR('Tablas evol IO zona'!G49/'Tablas evol IO zona'!G62-1,"-")</f>
        <v>-8.7205542378807732E-2</v>
      </c>
      <c r="H49" s="122">
        <f>IFERROR('Tablas evol IO zona'!H49/'Tablas evol IO zona'!H62-1,"-")</f>
        <v>-0.10102916104848425</v>
      </c>
      <c r="I49" s="122">
        <f>IFERROR('Tablas evol IO zona'!I49/'Tablas evol IO zona'!I62-1,"-")</f>
        <v>-9.3481139252529433E-2</v>
      </c>
      <c r="J49" s="122">
        <f>IFERROR('Tablas evol IO zona'!J49/'Tablas evol IO zona'!J62-1,"-")</f>
        <v>-6.3330440317017289E-2</v>
      </c>
      <c r="K49" s="122">
        <f>IFERROR('Tablas evol IO zona'!K49/'Tablas evol IO zona'!K62-1,"-")</f>
        <v>-0.10122017137004513</v>
      </c>
      <c r="L49" s="122">
        <f>IFERROR('Tablas evol IO zona'!L49/'Tablas evol IO zona'!L62-1,"-")</f>
        <v>-8.0337278871136064E-2</v>
      </c>
    </row>
    <row r="50" spans="3:12" hidden="1" outlineLevel="1">
      <c r="C50" s="41" t="s">
        <v>81</v>
      </c>
      <c r="D50" s="122">
        <f>IFERROR('Tablas evol IO zona'!D50/'Tablas evol IO zona'!D63-1,"-")</f>
        <v>-3.2898105478750717E-2</v>
      </c>
      <c r="E50" s="122">
        <f>IFERROR('Tablas evol IO zona'!E50/'Tablas evol IO zona'!E63-1,"-")</f>
        <v>1.7061934823403568E-4</v>
      </c>
      <c r="F50" s="122">
        <f>IFERROR('Tablas evol IO zona'!F50/'Tablas evol IO zona'!F63-1,"-")</f>
        <v>-1.8942153577152787E-2</v>
      </c>
      <c r="G50" s="122">
        <f>IFERROR('Tablas evol IO zona'!G50/'Tablas evol IO zona'!G63-1,"-")</f>
        <v>-4.8398254948665009E-3</v>
      </c>
      <c r="H50" s="122">
        <f>IFERROR('Tablas evol IO zona'!H50/'Tablas evol IO zona'!H63-1,"-")</f>
        <v>-7.767099678828826E-3</v>
      </c>
      <c r="I50" s="122">
        <f>IFERROR('Tablas evol IO zona'!I50/'Tablas evol IO zona'!I63-1,"-")</f>
        <v>-6.0085892997129298E-3</v>
      </c>
      <c r="J50" s="122">
        <f>IFERROR('Tablas evol IO zona'!J50/'Tablas evol IO zona'!J63-1,"-")</f>
        <v>-1.8179552732657811E-3</v>
      </c>
      <c r="K50" s="122">
        <f>IFERROR('Tablas evol IO zona'!K50/'Tablas evol IO zona'!K63-1,"-")</f>
        <v>-5.2454357014952713E-3</v>
      </c>
      <c r="L50" s="122">
        <f>IFERROR('Tablas evol IO zona'!L50/'Tablas evol IO zona'!L63-1,"-")</f>
        <v>-3.1740398771837874E-3</v>
      </c>
    </row>
    <row r="51" spans="3:12" hidden="1" outlineLevel="1">
      <c r="C51" s="41" t="s">
        <v>82</v>
      </c>
      <c r="D51" s="122">
        <f>IFERROR('Tablas evol IO zona'!D51/'Tablas evol IO zona'!D64-1,"-")</f>
        <v>-3.0044557606619948E-2</v>
      </c>
      <c r="E51" s="122">
        <f>IFERROR('Tablas evol IO zona'!E51/'Tablas evol IO zona'!E64-1,"-")</f>
        <v>-3.2231540864989361E-2</v>
      </c>
      <c r="F51" s="122">
        <f>IFERROR('Tablas evol IO zona'!F51/'Tablas evol IO zona'!F64-1,"-")</f>
        <v>-3.0749427917620253E-2</v>
      </c>
      <c r="G51" s="122">
        <f>IFERROR('Tablas evol IO zona'!G51/'Tablas evol IO zona'!G64-1,"-")</f>
        <v>1.0397759808900009E-3</v>
      </c>
      <c r="H51" s="122">
        <f>IFERROR('Tablas evol IO zona'!H51/'Tablas evol IO zona'!H64-1,"-")</f>
        <v>-2.7787890828657402E-2</v>
      </c>
      <c r="I51" s="122">
        <f>IFERROR('Tablas evol IO zona'!I51/'Tablas evol IO zona'!I64-1,"-")</f>
        <v>-1.3668524047150687E-2</v>
      </c>
      <c r="J51" s="122">
        <f>IFERROR('Tablas evol IO zona'!J51/'Tablas evol IO zona'!J64-1,"-")</f>
        <v>2.9355350128563718E-3</v>
      </c>
      <c r="K51" s="122">
        <f>IFERROR('Tablas evol IO zona'!K51/'Tablas evol IO zona'!K64-1,"-")</f>
        <v>-2.7174367393778431E-2</v>
      </c>
      <c r="L51" s="122">
        <f>IFERROR('Tablas evol IO zona'!L51/'Tablas evol IO zona'!L64-1,"-")</f>
        <v>-1.1654096319740681E-2</v>
      </c>
    </row>
    <row r="52" spans="3:12" hidden="1" outlineLevel="1">
      <c r="C52" s="41" t="s">
        <v>83</v>
      </c>
      <c r="D52" s="122">
        <f>IFERROR('Tablas evol IO zona'!D52/'Tablas evol IO zona'!D65-1,"-")</f>
        <v>-4.8565395603030859E-2</v>
      </c>
      <c r="E52" s="122">
        <f>IFERROR('Tablas evol IO zona'!E52/'Tablas evol IO zona'!E65-1,"-")</f>
        <v>-4.1126279863481274E-2</v>
      </c>
      <c r="F52" s="122">
        <f>IFERROR('Tablas evol IO zona'!F52/'Tablas evol IO zona'!F65-1,"-")</f>
        <v>-4.5239799570508166E-2</v>
      </c>
      <c r="G52" s="122">
        <f>IFERROR('Tablas evol IO zona'!G52/'Tablas evol IO zona'!G65-1,"-")</f>
        <v>-7.7886388380079552E-3</v>
      </c>
      <c r="H52" s="122">
        <f>IFERROR('Tablas evol IO zona'!H52/'Tablas evol IO zona'!H65-1,"-")</f>
        <v>-3.1852376885829869E-2</v>
      </c>
      <c r="I52" s="122">
        <f>IFERROR('Tablas evol IO zona'!I52/'Tablas evol IO zona'!I65-1,"-")</f>
        <v>-1.9475228570778103E-2</v>
      </c>
      <c r="J52" s="122">
        <f>IFERROR('Tablas evol IO zona'!J52/'Tablas evol IO zona'!J65-1,"-")</f>
        <v>1.0119877698535396E-2</v>
      </c>
      <c r="K52" s="122">
        <f>IFERROR('Tablas evol IO zona'!K52/'Tablas evol IO zona'!K65-1,"-")</f>
        <v>-2.5133105556031543E-2</v>
      </c>
      <c r="L52" s="122">
        <f>IFERROR('Tablas evol IO zona'!L52/'Tablas evol IO zona'!L65-1,"-")</f>
        <v>-6.6156871770760572E-3</v>
      </c>
    </row>
    <row r="53" spans="3:12" collapsed="1">
      <c r="C53" s="48">
        <v>2007</v>
      </c>
      <c r="D53" s="125">
        <f>IFERROR('Tablas evol IO zona'!D53/'Tablas evol IO zona'!D66-1,"-")</f>
        <v>-3.4283895177019019E-2</v>
      </c>
      <c r="E53" s="125">
        <f>IFERROR('Tablas evol IO zona'!E53/'Tablas evol IO zona'!E66-1,"-")</f>
        <v>-5.6566521614661247E-2</v>
      </c>
      <c r="F53" s="125">
        <f>IFERROR('Tablas evol IO zona'!F53/'Tablas evol IO zona'!F66-1,"-")</f>
        <v>-4.2822574517340728E-2</v>
      </c>
      <c r="G53" s="125">
        <f>IFERROR('Tablas evol IO zona'!G53/'Tablas evol IO zona'!G66-1,"-")</f>
        <v>-3.5094376091625801E-2</v>
      </c>
      <c r="H53" s="125">
        <f>IFERROR('Tablas evol IO zona'!H53/'Tablas evol IO zona'!H66-1,"-")</f>
        <v>-6.5538722352820988E-2</v>
      </c>
      <c r="I53" s="125">
        <f>IFERROR('Tablas evol IO zona'!I53/'Tablas evol IO zona'!I66-1,"-")</f>
        <v>-4.9469028989391761E-2</v>
      </c>
      <c r="J53" s="125">
        <f>IFERROR('Tablas evol IO zona'!J53/'Tablas evol IO zona'!J66-1,"-")</f>
        <v>-4.097905965887827E-2</v>
      </c>
      <c r="K53" s="125">
        <f>IFERROR('Tablas evol IO zona'!K53/'Tablas evol IO zona'!K66-1,"-")</f>
        <v>-5.7281679505599481E-2</v>
      </c>
      <c r="L53" s="125">
        <f>IFERROR('Tablas evol IO zona'!L53/'Tablas evol IO zona'!L66-1,"-")</f>
        <v>-4.782533547071699E-2</v>
      </c>
    </row>
    <row r="54" spans="3:12" ht="15" customHeight="1">
      <c r="C54" s="532" t="s">
        <v>111</v>
      </c>
      <c r="D54" s="533"/>
      <c r="E54" s="533"/>
      <c r="F54" s="533"/>
      <c r="G54" s="533"/>
      <c r="H54" s="533"/>
      <c r="I54" s="533"/>
      <c r="J54" s="533"/>
      <c r="K54" s="533"/>
      <c r="L54" s="534"/>
    </row>
  </sheetData>
  <mergeCells count="6">
    <mergeCell ref="C54:L54"/>
    <mergeCell ref="C3:L3"/>
    <mergeCell ref="C4:C5"/>
    <mergeCell ref="D4:F4"/>
    <mergeCell ref="G4:I4"/>
    <mergeCell ref="J4:L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C2:J70"/>
  <sheetViews>
    <sheetView showGridLines="0" showRowColHeaders="0" topLeftCell="B1" zoomScaleNormal="100" workbookViewId="0">
      <selection activeCell="A3" sqref="A3"/>
    </sheetView>
  </sheetViews>
  <sheetFormatPr baseColWidth="10" defaultRowHeight="15" outlineLevelRow="1"/>
  <cols>
    <col min="1" max="1" width="14.28515625" style="91" customWidth="1"/>
    <col min="2" max="8" width="11.42578125" style="91"/>
    <col min="9" max="9" width="14" style="91" customWidth="1"/>
    <col min="10" max="11" width="11.42578125" style="91"/>
    <col min="12" max="12" width="14.28515625" style="91" customWidth="1"/>
    <col min="13" max="16384" width="11.42578125" style="91"/>
  </cols>
  <sheetData>
    <row r="2" spans="3:10" ht="42.75" customHeight="1"/>
    <row r="3" spans="3:10" ht="35.25" customHeight="1">
      <c r="C3" s="541" t="s">
        <v>259</v>
      </c>
      <c r="D3" s="541"/>
      <c r="E3" s="541"/>
      <c r="F3" s="541"/>
      <c r="G3" s="541"/>
      <c r="H3" s="541"/>
      <c r="I3" s="541"/>
      <c r="J3" s="541"/>
    </row>
    <row r="4" spans="3:10" ht="45" customHeight="1">
      <c r="C4" s="117"/>
      <c r="D4" s="93" t="s">
        <v>260</v>
      </c>
      <c r="E4" s="93" t="s">
        <v>142</v>
      </c>
      <c r="F4" s="93" t="s">
        <v>143</v>
      </c>
      <c r="G4" s="93" t="s">
        <v>144</v>
      </c>
      <c r="H4" s="118" t="s">
        <v>69</v>
      </c>
      <c r="I4" s="118" t="s">
        <v>145</v>
      </c>
      <c r="J4" s="119" t="s">
        <v>71</v>
      </c>
    </row>
    <row r="5" spans="3:10">
      <c r="C5" s="41" t="s">
        <v>76</v>
      </c>
      <c r="D5" s="249">
        <v>71.455044612216881</v>
      </c>
      <c r="E5" s="249">
        <v>70.41464109080556</v>
      </c>
      <c r="F5" s="249">
        <v>90.87753412153674</v>
      </c>
      <c r="G5" s="249">
        <v>78.176374216145987</v>
      </c>
      <c r="H5" s="249">
        <v>85.023343037098499</v>
      </c>
      <c r="I5" s="249">
        <v>56.379658824480558</v>
      </c>
      <c r="J5" s="249">
        <v>71.369914396407324</v>
      </c>
    </row>
    <row r="6" spans="3:10">
      <c r="C6" s="41" t="s">
        <v>77</v>
      </c>
      <c r="D6" s="249">
        <v>74.749485243651336</v>
      </c>
      <c r="E6" s="249">
        <v>60.431408113551761</v>
      </c>
      <c r="F6" s="249">
        <v>88.945826253328164</v>
      </c>
      <c r="G6" s="249">
        <v>76.279588723800913</v>
      </c>
      <c r="H6" s="249">
        <v>81.671960373292222</v>
      </c>
      <c r="I6" s="249">
        <v>51.150887972619721</v>
      </c>
      <c r="J6" s="249">
        <v>67.123647350193707</v>
      </c>
    </row>
    <row r="7" spans="3:10">
      <c r="C7" s="41" t="s">
        <v>78</v>
      </c>
      <c r="D7" s="249">
        <v>65.914893617021278</v>
      </c>
      <c r="E7" s="249">
        <v>50.203770295303478</v>
      </c>
      <c r="F7" s="249">
        <v>70.755027113384642</v>
      </c>
      <c r="G7" s="249">
        <v>61.487886748394629</v>
      </c>
      <c r="H7" s="249">
        <v>65.570435753056358</v>
      </c>
      <c r="I7" s="249">
        <v>38.195257563368763</v>
      </c>
      <c r="J7" s="249">
        <v>52.37484891481423</v>
      </c>
    </row>
    <row r="8" spans="3:10">
      <c r="C8" s="41" t="s">
        <v>79</v>
      </c>
      <c r="D8" s="249">
        <v>56.410432395332876</v>
      </c>
      <c r="E8" s="249">
        <v>58.874922228432233</v>
      </c>
      <c r="F8" s="249">
        <v>63.416331063271834</v>
      </c>
      <c r="G8" s="249">
        <v>60.59615275973109</v>
      </c>
      <c r="H8" s="249">
        <v>62.078340312516872</v>
      </c>
      <c r="I8" s="249">
        <v>33.790942420805528</v>
      </c>
      <c r="J8" s="249">
        <v>48.443038554057559</v>
      </c>
    </row>
    <row r="9" spans="3:10">
      <c r="C9" s="41" t="s">
        <v>80</v>
      </c>
      <c r="D9" s="249">
        <v>58.468085106382979</v>
      </c>
      <c r="E9" s="249">
        <v>58.509861610548107</v>
      </c>
      <c r="F9" s="249">
        <v>72.485367989308259</v>
      </c>
      <c r="G9" s="249">
        <v>69.451984821949793</v>
      </c>
      <c r="H9" s="249">
        <v>69.260690914624874</v>
      </c>
      <c r="I9" s="249">
        <v>41.276860179885524</v>
      </c>
      <c r="J9" s="249">
        <v>55.771716853224028</v>
      </c>
    </row>
    <row r="10" spans="3:10">
      <c r="C10" s="41" t="s">
        <v>81</v>
      </c>
      <c r="D10" s="249">
        <v>75.943719972546333</v>
      </c>
      <c r="E10" s="249">
        <v>65.583840386379691</v>
      </c>
      <c r="F10" s="249">
        <v>68.755955752383414</v>
      </c>
      <c r="G10" s="249">
        <v>69.573752895316645</v>
      </c>
      <c r="H10" s="249">
        <v>68.381794885641213</v>
      </c>
      <c r="I10" s="249">
        <v>46.607865375992404</v>
      </c>
      <c r="J10" s="249">
        <v>57.886163563593087</v>
      </c>
    </row>
    <row r="11" spans="3:10">
      <c r="C11" s="41" t="s">
        <v>82</v>
      </c>
      <c r="D11" s="249">
        <v>83.541033434650458</v>
      </c>
      <c r="E11" s="249">
        <v>70.75</v>
      </c>
      <c r="F11" s="249">
        <v>72.5</v>
      </c>
      <c r="G11" s="249">
        <v>65.27</v>
      </c>
      <c r="H11" s="249">
        <v>71.33</v>
      </c>
      <c r="I11" s="249">
        <v>49.64</v>
      </c>
      <c r="J11" s="249">
        <v>60.88</v>
      </c>
    </row>
    <row r="12" spans="3:10">
      <c r="C12" s="41" t="s">
        <v>83</v>
      </c>
      <c r="D12" s="249">
        <v>75.586822237474266</v>
      </c>
      <c r="E12" s="249">
        <v>69.900000000000006</v>
      </c>
      <c r="F12" s="249">
        <v>73.709999999999994</v>
      </c>
      <c r="G12" s="249">
        <v>54.87</v>
      </c>
      <c r="H12" s="249">
        <v>70.41</v>
      </c>
      <c r="I12" s="249">
        <v>46.97</v>
      </c>
      <c r="J12" s="249">
        <v>59.11</v>
      </c>
    </row>
    <row r="13" spans="3:10" ht="30">
      <c r="C13" s="44" t="str">
        <f>actualizaciones!$A$2</f>
        <v xml:space="preserve">acumulado agosto 2010 </v>
      </c>
      <c r="D13" s="250">
        <v>70.161106733210758</v>
      </c>
      <c r="E13" s="250">
        <v>63.060563378386924</v>
      </c>
      <c r="F13" s="250">
        <v>75.243933222539511</v>
      </c>
      <c r="G13" s="250">
        <v>66.997109972396999</v>
      </c>
      <c r="H13" s="250">
        <v>71.755932194898023</v>
      </c>
      <c r="I13" s="250">
        <v>45.45367197041719</v>
      </c>
      <c r="J13" s="250">
        <v>59.113235444302717</v>
      </c>
    </row>
    <row r="14" spans="3:10" hidden="1" outlineLevel="1">
      <c r="C14" s="41" t="s">
        <v>72</v>
      </c>
      <c r="D14" s="249">
        <v>73.424845573095396</v>
      </c>
      <c r="E14" s="249">
        <v>57.139072095685989</v>
      </c>
      <c r="F14" s="249">
        <v>69.723444963273167</v>
      </c>
      <c r="G14" s="249">
        <v>56.988295746502999</v>
      </c>
      <c r="H14" s="249">
        <v>65.496761870653899</v>
      </c>
      <c r="I14" s="249">
        <v>44.785032258064518</v>
      </c>
      <c r="J14" s="249">
        <v>55.501833903122694</v>
      </c>
    </row>
    <row r="15" spans="3:10" hidden="1" outlineLevel="1">
      <c r="C15" s="41" t="s">
        <v>73</v>
      </c>
      <c r="D15" s="249">
        <v>69.950354609929079</v>
      </c>
      <c r="E15" s="249">
        <v>62.613669697858612</v>
      </c>
      <c r="F15" s="249">
        <v>71.410049618261979</v>
      </c>
      <c r="G15" s="249">
        <v>78.974188790560476</v>
      </c>
      <c r="H15" s="249">
        <v>70.620069438226835</v>
      </c>
      <c r="I15" s="249">
        <v>45.956053333333337</v>
      </c>
      <c r="J15" s="249">
        <v>58.71787348600666</v>
      </c>
    </row>
    <row r="16" spans="3:10" hidden="1" outlineLevel="1">
      <c r="C16" s="41" t="s">
        <v>74</v>
      </c>
      <c r="D16" s="249">
        <v>57.741935483870968</v>
      </c>
      <c r="E16" s="249">
        <v>46.813463412787783</v>
      </c>
      <c r="F16" s="249">
        <v>73.323581137230946</v>
      </c>
      <c r="G16" s="249">
        <v>69.9892948900942</v>
      </c>
      <c r="H16" s="249">
        <v>67.260957508156693</v>
      </c>
      <c r="I16" s="249">
        <v>41.265135483870971</v>
      </c>
      <c r="J16" s="249">
        <v>54.716067561758173</v>
      </c>
    </row>
    <row r="17" spans="3:10" hidden="1" outlineLevel="1">
      <c r="C17" s="41" t="s">
        <v>75</v>
      </c>
      <c r="D17" s="249">
        <v>63.113475177304963</v>
      </c>
      <c r="E17" s="249">
        <v>43.63</v>
      </c>
      <c r="F17" s="249">
        <v>71.569999999999993</v>
      </c>
      <c r="G17" s="249">
        <v>72.34</v>
      </c>
      <c r="H17" s="249">
        <v>65.87</v>
      </c>
      <c r="I17" s="249">
        <v>42.19</v>
      </c>
      <c r="J17" s="249">
        <v>54.44</v>
      </c>
    </row>
    <row r="18" spans="3:10" hidden="1" outlineLevel="1">
      <c r="C18" s="41" t="s">
        <v>76</v>
      </c>
      <c r="D18" s="249">
        <v>71.228551818805769</v>
      </c>
      <c r="E18" s="249">
        <v>65.61</v>
      </c>
      <c r="F18" s="249">
        <v>86.56</v>
      </c>
      <c r="G18" s="249">
        <v>72.39</v>
      </c>
      <c r="H18" s="249">
        <v>80.17</v>
      </c>
      <c r="I18" s="249">
        <v>58.23</v>
      </c>
      <c r="J18" s="249">
        <v>69.58</v>
      </c>
    </row>
    <row r="19" spans="3:10" hidden="1" outlineLevel="1">
      <c r="C19" s="41" t="s">
        <v>77</v>
      </c>
      <c r="D19" s="249">
        <v>71.393273850377483</v>
      </c>
      <c r="E19" s="249">
        <v>64.260000000000005</v>
      </c>
      <c r="F19" s="249">
        <v>81.42</v>
      </c>
      <c r="G19" s="249">
        <v>62.78</v>
      </c>
      <c r="H19" s="249">
        <v>75.27</v>
      </c>
      <c r="I19" s="249">
        <v>46.19</v>
      </c>
      <c r="J19" s="249">
        <v>61.24</v>
      </c>
    </row>
    <row r="20" spans="3:10" hidden="1" outlineLevel="1">
      <c r="C20" s="41" t="s">
        <v>78</v>
      </c>
      <c r="D20" s="249">
        <v>55.382978723404257</v>
      </c>
      <c r="E20" s="249">
        <v>55.848426637394802</v>
      </c>
      <c r="F20" s="249">
        <v>63.411063489868965</v>
      </c>
      <c r="G20" s="249">
        <v>53.96828908554572</v>
      </c>
      <c r="H20" s="249">
        <v>60.421657788111567</v>
      </c>
      <c r="I20" s="249">
        <v>37.339780173324876</v>
      </c>
      <c r="J20" s="249">
        <v>49.310000966670231</v>
      </c>
    </row>
    <row r="21" spans="3:10" hidden="1" outlineLevel="1">
      <c r="C21" s="41" t="s">
        <v>79</v>
      </c>
      <c r="D21" s="249">
        <v>58.764584763212078</v>
      </c>
      <c r="E21" s="249">
        <v>48.95</v>
      </c>
      <c r="F21" s="249">
        <v>57.25</v>
      </c>
      <c r="G21" s="249">
        <v>57.45</v>
      </c>
      <c r="H21" s="249">
        <v>55.52</v>
      </c>
      <c r="I21" s="249">
        <v>32.450000000000003</v>
      </c>
      <c r="J21" s="249">
        <v>44.41</v>
      </c>
    </row>
    <row r="22" spans="3:10" hidden="1" outlineLevel="1">
      <c r="C22" s="41" t="s">
        <v>80</v>
      </c>
      <c r="D22" s="249">
        <v>67.056737588652481</v>
      </c>
      <c r="E22" s="249">
        <v>58.013629710940357</v>
      </c>
      <c r="F22" s="249">
        <v>70.183725824538769</v>
      </c>
      <c r="G22" s="249">
        <v>65.856194690265482</v>
      </c>
      <c r="H22" s="249">
        <v>66.954312230822808</v>
      </c>
      <c r="I22" s="249">
        <v>44.254597336715285</v>
      </c>
      <c r="J22" s="249">
        <v>56.026629220914671</v>
      </c>
    </row>
    <row r="23" spans="3:10" hidden="1" outlineLevel="1">
      <c r="C23" s="41" t="s">
        <v>81</v>
      </c>
      <c r="D23" s="249">
        <v>87.577213452299247</v>
      </c>
      <c r="E23" s="249">
        <v>67.680000000000007</v>
      </c>
      <c r="F23" s="249">
        <v>65.73</v>
      </c>
      <c r="G23" s="249">
        <v>60</v>
      </c>
      <c r="H23" s="249">
        <v>65.680000000000007</v>
      </c>
      <c r="I23" s="249">
        <v>47.69</v>
      </c>
      <c r="J23" s="249">
        <v>57.02</v>
      </c>
    </row>
    <row r="24" spans="3:10" hidden="1" outlineLevel="1">
      <c r="C24" s="41" t="s">
        <v>82</v>
      </c>
      <c r="D24" s="249">
        <v>74.316109422492403</v>
      </c>
      <c r="E24" s="249">
        <v>71.73</v>
      </c>
      <c r="F24" s="249">
        <v>68.62</v>
      </c>
      <c r="G24" s="249">
        <v>62.97</v>
      </c>
      <c r="H24" s="249">
        <v>68.61</v>
      </c>
      <c r="I24" s="249">
        <v>51.66</v>
      </c>
      <c r="J24" s="249">
        <v>60.45</v>
      </c>
    </row>
    <row r="25" spans="3:10" hidden="1" outlineLevel="1">
      <c r="C25" s="41" t="s">
        <v>83</v>
      </c>
      <c r="D25" s="249">
        <v>69.842141386410432</v>
      </c>
      <c r="E25" s="249">
        <v>70.790000000000006</v>
      </c>
      <c r="F25" s="249">
        <v>73.17</v>
      </c>
      <c r="G25" s="249">
        <v>62.8</v>
      </c>
      <c r="H25" s="249">
        <v>71.239999999999995</v>
      </c>
      <c r="I25" s="249">
        <v>50.38</v>
      </c>
      <c r="J25" s="249">
        <v>61.2</v>
      </c>
    </row>
    <row r="26" spans="3:10" collapsed="1">
      <c r="C26" s="46">
        <v>2009</v>
      </c>
      <c r="D26" s="252">
        <v>68.315359953366368</v>
      </c>
      <c r="E26" s="252">
        <v>59.459908922770865</v>
      </c>
      <c r="F26" s="252">
        <v>71.07107391477544</v>
      </c>
      <c r="G26" s="252">
        <v>64.688689538125828</v>
      </c>
      <c r="H26" s="252">
        <v>67.751143411049412</v>
      </c>
      <c r="I26" s="252">
        <v>45.169416532707785</v>
      </c>
      <c r="J26" s="252">
        <v>56.867000801089773</v>
      </c>
    </row>
    <row r="27" spans="3:10" hidden="1" outlineLevel="1">
      <c r="C27" s="41" t="s">
        <v>72</v>
      </c>
      <c r="D27" s="249">
        <v>74.939068100358426</v>
      </c>
      <c r="E27" s="249">
        <v>71.209999999999994</v>
      </c>
      <c r="F27" s="249">
        <v>70.86</v>
      </c>
      <c r="G27" s="249">
        <v>61.45</v>
      </c>
      <c r="H27" s="249">
        <v>69.77</v>
      </c>
      <c r="I27" s="249">
        <v>48.71</v>
      </c>
      <c r="J27" s="249">
        <v>59.57</v>
      </c>
    </row>
    <row r="28" spans="3:10" hidden="1" outlineLevel="1">
      <c r="C28" s="41" t="s">
        <v>73</v>
      </c>
      <c r="D28" s="249">
        <v>66.246117084826764</v>
      </c>
      <c r="E28" s="249">
        <v>75.989999999999995</v>
      </c>
      <c r="F28" s="249">
        <v>77.39</v>
      </c>
      <c r="G28" s="249">
        <v>69.2</v>
      </c>
      <c r="H28" s="249">
        <v>75.819999999999993</v>
      </c>
      <c r="I28" s="249">
        <v>49.37</v>
      </c>
      <c r="J28" s="249">
        <v>63.01</v>
      </c>
    </row>
    <row r="29" spans="3:10" hidden="1" outlineLevel="1">
      <c r="C29" s="41" t="s">
        <v>74</v>
      </c>
      <c r="D29" s="249">
        <v>68.611708482676221</v>
      </c>
      <c r="E29" s="249">
        <v>73.489999999999995</v>
      </c>
      <c r="F29" s="249">
        <v>76.41</v>
      </c>
      <c r="G29" s="249">
        <v>82.23</v>
      </c>
      <c r="H29" s="249">
        <v>76.39</v>
      </c>
      <c r="I29" s="249">
        <v>47.63</v>
      </c>
      <c r="J29" s="249">
        <v>62.45</v>
      </c>
    </row>
    <row r="30" spans="3:10" hidden="1" outlineLevel="1">
      <c r="C30" s="41" t="s">
        <v>75</v>
      </c>
      <c r="D30" s="249">
        <v>62.556750298685785</v>
      </c>
      <c r="E30" s="249">
        <v>59.31</v>
      </c>
      <c r="F30" s="249">
        <v>78</v>
      </c>
      <c r="G30" s="249">
        <v>81.52</v>
      </c>
      <c r="H30" s="249">
        <v>74.09</v>
      </c>
      <c r="I30" s="249">
        <v>44.62</v>
      </c>
      <c r="J30" s="249">
        <v>59.81</v>
      </c>
    </row>
    <row r="31" spans="3:10" hidden="1" outlineLevel="1">
      <c r="C31" s="41" t="s">
        <v>76</v>
      </c>
      <c r="D31" s="249">
        <v>72.143369175627242</v>
      </c>
      <c r="E31" s="249">
        <v>82.63</v>
      </c>
      <c r="F31" s="249">
        <v>93.86</v>
      </c>
      <c r="G31" s="249">
        <v>85.81</v>
      </c>
      <c r="H31" s="249">
        <v>89.9</v>
      </c>
      <c r="I31" s="249">
        <v>64.55</v>
      </c>
      <c r="J31" s="249">
        <v>77.61</v>
      </c>
    </row>
    <row r="32" spans="3:10" hidden="1" outlineLevel="1">
      <c r="C32" s="41" t="s">
        <v>77</v>
      </c>
      <c r="D32" s="249">
        <v>65.902031063321388</v>
      </c>
      <c r="E32" s="249">
        <v>72.77</v>
      </c>
      <c r="F32" s="249">
        <v>94.27</v>
      </c>
      <c r="G32" s="249">
        <v>88.48</v>
      </c>
      <c r="H32" s="249">
        <v>88.22</v>
      </c>
      <c r="I32" s="249">
        <v>55.91</v>
      </c>
      <c r="J32" s="249">
        <v>72.56</v>
      </c>
    </row>
    <row r="33" spans="3:10" hidden="1" outlineLevel="1">
      <c r="C33" s="41" t="s">
        <v>78</v>
      </c>
      <c r="D33" s="249">
        <v>61.223416965352449</v>
      </c>
      <c r="E33" s="249">
        <v>63.63</v>
      </c>
      <c r="F33" s="249">
        <v>75.16</v>
      </c>
      <c r="G33" s="249">
        <v>82.8</v>
      </c>
      <c r="H33" s="249">
        <v>73.180000000000007</v>
      </c>
      <c r="I33" s="249">
        <v>45.76</v>
      </c>
      <c r="J33" s="249">
        <v>59.98</v>
      </c>
    </row>
    <row r="34" spans="3:10" hidden="1" outlineLevel="1">
      <c r="C34" s="41" t="s">
        <v>79</v>
      </c>
      <c r="D34" s="249">
        <v>64.152927120669062</v>
      </c>
      <c r="E34" s="249">
        <v>67.099999999999994</v>
      </c>
      <c r="F34" s="249">
        <v>68.45</v>
      </c>
      <c r="G34" s="249">
        <v>87.35</v>
      </c>
      <c r="H34" s="249">
        <v>70.489999999999995</v>
      </c>
      <c r="I34" s="249">
        <v>42.96</v>
      </c>
      <c r="J34" s="249">
        <v>57.23</v>
      </c>
    </row>
    <row r="35" spans="3:10" hidden="1" outlineLevel="1">
      <c r="C35" s="41" t="s">
        <v>80</v>
      </c>
      <c r="D35" s="249">
        <v>63.221027479091994</v>
      </c>
      <c r="E35" s="249">
        <v>76.099999999999994</v>
      </c>
      <c r="F35" s="249">
        <v>80.459999999999994</v>
      </c>
      <c r="G35" s="249">
        <v>90.05</v>
      </c>
      <c r="H35" s="249">
        <v>80.37</v>
      </c>
      <c r="I35" s="249">
        <v>48.32</v>
      </c>
      <c r="J35" s="249">
        <v>64.94</v>
      </c>
    </row>
    <row r="36" spans="3:10" hidden="1" outlineLevel="1">
      <c r="C36" s="41" t="s">
        <v>81</v>
      </c>
      <c r="D36" s="249">
        <v>74.026284348864991</v>
      </c>
      <c r="E36" s="249">
        <v>80.5</v>
      </c>
      <c r="F36" s="249">
        <v>84.01</v>
      </c>
      <c r="G36" s="249">
        <v>91.93</v>
      </c>
      <c r="H36" s="249">
        <v>84.01</v>
      </c>
      <c r="I36" s="249">
        <v>59.2</v>
      </c>
      <c r="J36" s="249">
        <v>72.06</v>
      </c>
    </row>
    <row r="37" spans="3:10" hidden="1" outlineLevel="1">
      <c r="C37" s="41" t="s">
        <v>82</v>
      </c>
      <c r="D37" s="249">
        <v>72.53524492234169</v>
      </c>
      <c r="E37" s="249">
        <v>84.18</v>
      </c>
      <c r="F37" s="249">
        <v>79.94</v>
      </c>
      <c r="G37" s="249">
        <v>87.77</v>
      </c>
      <c r="H37" s="249">
        <v>81.91</v>
      </c>
      <c r="I37" s="249">
        <v>59.72</v>
      </c>
      <c r="J37" s="249">
        <v>71.23</v>
      </c>
    </row>
    <row r="38" spans="3:10" hidden="1" outlineLevel="1">
      <c r="C38" s="41" t="s">
        <v>83</v>
      </c>
      <c r="D38" s="249">
        <v>76.955794504181597</v>
      </c>
      <c r="E38" s="249">
        <v>80.709999999999994</v>
      </c>
      <c r="F38" s="249">
        <v>81.44</v>
      </c>
      <c r="G38" s="249">
        <v>79.989999999999995</v>
      </c>
      <c r="H38" s="249">
        <v>81</v>
      </c>
      <c r="I38" s="249">
        <v>56.51</v>
      </c>
      <c r="J38" s="249">
        <v>69.2</v>
      </c>
    </row>
    <row r="39" spans="3:10" collapsed="1">
      <c r="C39" s="48">
        <v>2008</v>
      </c>
      <c r="D39" s="253">
        <v>69.666464278486146</v>
      </c>
      <c r="E39" s="253">
        <v>74.037409195882049</v>
      </c>
      <c r="F39" s="253">
        <v>80.046452278958554</v>
      </c>
      <c r="G39" s="253">
        <v>82.368074228274594</v>
      </c>
      <c r="H39" s="253">
        <v>78.772487923790777</v>
      </c>
      <c r="I39" s="253">
        <v>51.951141874959497</v>
      </c>
      <c r="J39" s="253">
        <v>65.817717394308161</v>
      </c>
    </row>
    <row r="40" spans="3:10" hidden="1" outlineLevel="1">
      <c r="C40" s="41" t="s">
        <v>72</v>
      </c>
      <c r="D40" s="249">
        <v>75.031239875966122</v>
      </c>
      <c r="E40" s="249">
        <v>71.34</v>
      </c>
      <c r="F40" s="249">
        <v>75.77</v>
      </c>
      <c r="G40" s="249">
        <v>78.84</v>
      </c>
      <c r="H40" s="249">
        <v>75.099999999999994</v>
      </c>
      <c r="I40" s="249">
        <v>53.27</v>
      </c>
      <c r="J40" s="249">
        <v>64.53</v>
      </c>
    </row>
    <row r="41" spans="3:10" hidden="1" outlineLevel="1">
      <c r="C41" s="41" t="s">
        <v>73</v>
      </c>
      <c r="D41" s="249">
        <v>76.179016059610305</v>
      </c>
      <c r="E41" s="249">
        <v>75.540000000000006</v>
      </c>
      <c r="F41" s="249">
        <v>81.13</v>
      </c>
      <c r="G41" s="249">
        <v>83.02</v>
      </c>
      <c r="H41" s="249">
        <v>80</v>
      </c>
      <c r="I41" s="249">
        <v>54.88</v>
      </c>
      <c r="J41" s="249">
        <v>67.84</v>
      </c>
    </row>
    <row r="42" spans="3:10" hidden="1" outlineLevel="1">
      <c r="C42" s="41" t="s">
        <v>74</v>
      </c>
      <c r="D42" s="249">
        <v>72.596843615494976</v>
      </c>
      <c r="E42" s="249">
        <v>65.959999999999994</v>
      </c>
      <c r="F42" s="249">
        <v>81.96</v>
      </c>
      <c r="G42" s="249">
        <v>86.58</v>
      </c>
      <c r="H42" s="249">
        <v>78.569999999999993</v>
      </c>
      <c r="I42" s="249">
        <v>51</v>
      </c>
      <c r="J42" s="249">
        <v>65.23</v>
      </c>
    </row>
    <row r="43" spans="3:10" hidden="1" outlineLevel="1">
      <c r="C43" s="41" t="s">
        <v>75</v>
      </c>
      <c r="D43" s="249">
        <v>70.329060026843152</v>
      </c>
      <c r="E43" s="249">
        <v>66.2</v>
      </c>
      <c r="F43" s="249">
        <v>78.400000000000006</v>
      </c>
      <c r="G43" s="249">
        <v>82.58</v>
      </c>
      <c r="H43" s="249">
        <v>75.930000000000007</v>
      </c>
      <c r="I43" s="249">
        <v>45.02</v>
      </c>
      <c r="J43" s="249">
        <v>60.97</v>
      </c>
    </row>
    <row r="44" spans="3:10" hidden="1" outlineLevel="1">
      <c r="C44" s="41" t="s">
        <v>76</v>
      </c>
      <c r="D44" s="249">
        <v>51.599018836488177</v>
      </c>
      <c r="E44" s="249">
        <v>88.1</v>
      </c>
      <c r="F44" s="249">
        <v>93.01</v>
      </c>
      <c r="G44" s="249">
        <v>89.2</v>
      </c>
      <c r="H44" s="249">
        <v>90.53</v>
      </c>
      <c r="I44" s="249">
        <v>63.97</v>
      </c>
      <c r="J44" s="249">
        <v>77.680000000000007</v>
      </c>
    </row>
    <row r="45" spans="3:10" hidden="1" outlineLevel="1">
      <c r="C45" s="41" t="s">
        <v>77</v>
      </c>
      <c r="D45" s="249">
        <v>51.418521775350584</v>
      </c>
      <c r="E45" s="249">
        <v>70.11</v>
      </c>
      <c r="F45" s="249">
        <v>89.5</v>
      </c>
      <c r="G45" s="249">
        <v>72.11</v>
      </c>
      <c r="H45" s="249">
        <v>81.89</v>
      </c>
      <c r="I45" s="249">
        <v>51.15</v>
      </c>
      <c r="J45" s="249">
        <v>67.010000000000005</v>
      </c>
    </row>
    <row r="46" spans="3:10" hidden="1" outlineLevel="1">
      <c r="C46" s="41" t="s">
        <v>78</v>
      </c>
      <c r="D46" s="249">
        <v>38.612066561308914</v>
      </c>
      <c r="E46" s="249">
        <v>56.47</v>
      </c>
      <c r="F46" s="249">
        <v>72.37</v>
      </c>
      <c r="G46" s="249">
        <v>63.62</v>
      </c>
      <c r="H46" s="249">
        <v>66.73</v>
      </c>
      <c r="I46" s="249">
        <v>40.25</v>
      </c>
      <c r="J46" s="249">
        <v>53.87</v>
      </c>
    </row>
    <row r="47" spans="3:10" hidden="1" outlineLevel="1">
      <c r="C47" s="41" t="s">
        <v>79</v>
      </c>
      <c r="D47" s="249">
        <v>39.527749372501624</v>
      </c>
      <c r="E47" s="249">
        <v>43.7</v>
      </c>
      <c r="F47" s="249">
        <v>63.81</v>
      </c>
      <c r="G47" s="249">
        <v>63.49</v>
      </c>
      <c r="H47" s="249">
        <v>58.38</v>
      </c>
      <c r="I47" s="249">
        <v>36.44</v>
      </c>
      <c r="J47" s="249">
        <v>47.73</v>
      </c>
    </row>
    <row r="48" spans="3:10" hidden="1" outlineLevel="1">
      <c r="C48" s="41" t="s">
        <v>80</v>
      </c>
      <c r="D48" s="249">
        <v>38.849121502277583</v>
      </c>
      <c r="E48" s="249">
        <v>62.19</v>
      </c>
      <c r="F48" s="249">
        <v>80.459999999999994</v>
      </c>
      <c r="G48" s="249">
        <v>84.13</v>
      </c>
      <c r="H48" s="249">
        <v>75.680000000000007</v>
      </c>
      <c r="I48" s="249">
        <v>50.89</v>
      </c>
      <c r="J48" s="249">
        <v>63.64</v>
      </c>
    </row>
    <row r="49" spans="3:10" hidden="1" outlineLevel="1">
      <c r="C49" s="41" t="s">
        <v>81</v>
      </c>
      <c r="D49" s="249">
        <v>77.591335874314396</v>
      </c>
      <c r="E49" s="249">
        <v>70.91</v>
      </c>
      <c r="F49" s="249">
        <v>76.53</v>
      </c>
      <c r="G49" s="249">
        <v>79.39</v>
      </c>
      <c r="H49" s="249">
        <v>75.55</v>
      </c>
      <c r="I49" s="249">
        <v>58.62</v>
      </c>
      <c r="J49" s="249">
        <v>67.33</v>
      </c>
    </row>
    <row r="50" spans="3:10" hidden="1" outlineLevel="1">
      <c r="C50" s="41" t="s">
        <v>82</v>
      </c>
      <c r="D50" s="249">
        <v>75.857581109974902</v>
      </c>
      <c r="E50" s="249">
        <v>71.92</v>
      </c>
      <c r="F50" s="249">
        <v>75.67</v>
      </c>
      <c r="G50" s="249">
        <v>85.62</v>
      </c>
      <c r="H50" s="249">
        <v>76.19</v>
      </c>
      <c r="I50" s="249">
        <v>58.85</v>
      </c>
      <c r="J50" s="249">
        <v>67.77</v>
      </c>
    </row>
    <row r="51" spans="3:10" hidden="1" outlineLevel="1">
      <c r="C51" s="41" t="s">
        <v>83</v>
      </c>
      <c r="D51" s="249">
        <v>77.721483685042301</v>
      </c>
      <c r="E51" s="249">
        <v>68.88</v>
      </c>
      <c r="F51" s="249">
        <v>78.63</v>
      </c>
      <c r="G51" s="249">
        <v>81.53</v>
      </c>
      <c r="H51" s="249">
        <v>76.599999999999994</v>
      </c>
      <c r="I51" s="249">
        <v>56.19</v>
      </c>
      <c r="J51" s="249">
        <v>66.69</v>
      </c>
    </row>
    <row r="52" spans="3:10" collapsed="1">
      <c r="C52" s="48">
        <v>2007</v>
      </c>
      <c r="D52" s="253">
        <v>63.308411656726882</v>
      </c>
      <c r="E52" s="253">
        <v>67.544029920870187</v>
      </c>
      <c r="F52" s="253">
        <v>78.999061269308896</v>
      </c>
      <c r="G52" s="253">
        <v>79.155343210309454</v>
      </c>
      <c r="H52" s="253">
        <v>75.950608009765716</v>
      </c>
      <c r="I52" s="253">
        <v>51.692424559519125</v>
      </c>
      <c r="J52" s="253">
        <v>64.189503599483345</v>
      </c>
    </row>
    <row r="53" spans="3:10" hidden="1" outlineLevel="1">
      <c r="C53" s="41" t="s">
        <v>72</v>
      </c>
      <c r="D53" s="249">
        <v>71.125778562796313</v>
      </c>
      <c r="E53" s="249">
        <v>63.53</v>
      </c>
      <c r="F53" s="249">
        <v>73.78</v>
      </c>
      <c r="G53" s="249">
        <v>80.7</v>
      </c>
      <c r="H53" s="249">
        <v>72.099999999999994</v>
      </c>
      <c r="I53" s="249">
        <v>51.89</v>
      </c>
      <c r="J53" s="249">
        <v>62.31</v>
      </c>
    </row>
    <row r="54" spans="3:10" hidden="1" outlineLevel="1">
      <c r="C54" s="41" t="s">
        <v>73</v>
      </c>
      <c r="D54" s="249">
        <v>68.429859626289854</v>
      </c>
      <c r="E54" s="249">
        <v>64.58</v>
      </c>
      <c r="F54" s="249">
        <v>77.930000000000007</v>
      </c>
      <c r="G54" s="249">
        <v>93.12</v>
      </c>
      <c r="H54" s="249">
        <v>76.459999999999994</v>
      </c>
      <c r="I54" s="249">
        <v>52.9</v>
      </c>
      <c r="J54" s="249">
        <v>65.040000000000006</v>
      </c>
    </row>
    <row r="55" spans="3:10" hidden="1" outlineLevel="1">
      <c r="C55" s="41" t="s">
        <v>74</v>
      </c>
      <c r="D55" s="249">
        <v>68.090545691177837</v>
      </c>
      <c r="E55" s="249">
        <v>65.05</v>
      </c>
      <c r="F55" s="249">
        <v>87.2</v>
      </c>
      <c r="G55" s="249">
        <v>79.349999999999994</v>
      </c>
      <c r="H55" s="249">
        <v>80.400000000000006</v>
      </c>
      <c r="I55" s="249">
        <v>52.45</v>
      </c>
      <c r="J55" s="249">
        <v>66.849999999999994</v>
      </c>
    </row>
    <row r="56" spans="3:10" hidden="1" outlineLevel="1">
      <c r="C56" s="41" t="s">
        <v>75</v>
      </c>
      <c r="D56" s="249">
        <v>50.585665148275538</v>
      </c>
      <c r="E56" s="249">
        <v>60.34</v>
      </c>
      <c r="F56" s="249">
        <v>83.62</v>
      </c>
      <c r="G56" s="249">
        <v>89.7</v>
      </c>
      <c r="H56" s="249">
        <v>78.08</v>
      </c>
      <c r="I56" s="249">
        <v>50.4</v>
      </c>
      <c r="J56" s="249">
        <v>64.66</v>
      </c>
    </row>
    <row r="57" spans="3:10" hidden="1" outlineLevel="1">
      <c r="C57" s="41" t="s">
        <v>76</v>
      </c>
      <c r="D57" s="249">
        <v>67.267825601933623</v>
      </c>
      <c r="E57" s="249">
        <v>89.38</v>
      </c>
      <c r="F57" s="249">
        <v>96.1</v>
      </c>
      <c r="G57" s="249">
        <v>97.34</v>
      </c>
      <c r="H57" s="249">
        <v>94.04</v>
      </c>
      <c r="I57" s="249">
        <v>70.11</v>
      </c>
      <c r="J57" s="249">
        <v>82.44</v>
      </c>
    </row>
    <row r="58" spans="3:10" hidden="1" outlineLevel="1">
      <c r="C58" s="41" t="s">
        <v>77</v>
      </c>
      <c r="D58" s="249">
        <v>62.419819652319418</v>
      </c>
      <c r="E58" s="249">
        <v>75.5</v>
      </c>
      <c r="F58" s="249">
        <v>89.94</v>
      </c>
      <c r="G58" s="249">
        <v>82.5</v>
      </c>
      <c r="H58" s="249">
        <v>84.91</v>
      </c>
      <c r="I58" s="249">
        <v>59.44</v>
      </c>
      <c r="J58" s="249">
        <v>72.569999999999993</v>
      </c>
    </row>
    <row r="59" spans="3:10" hidden="1" outlineLevel="1">
      <c r="C59" s="41" t="s">
        <v>78</v>
      </c>
      <c r="D59" s="249">
        <v>61.419249592169656</v>
      </c>
      <c r="E59" s="249">
        <v>62.69</v>
      </c>
      <c r="F59" s="249">
        <v>76.44</v>
      </c>
      <c r="G59" s="249">
        <v>72.16</v>
      </c>
      <c r="H59" s="249">
        <v>72.260000000000005</v>
      </c>
      <c r="I59" s="249">
        <v>45.42</v>
      </c>
      <c r="J59" s="249">
        <v>59.2</v>
      </c>
    </row>
    <row r="60" spans="3:10" hidden="1" outlineLevel="1">
      <c r="C60" s="41" t="s">
        <v>79</v>
      </c>
      <c r="D60" s="249">
        <v>58.232910593064254</v>
      </c>
      <c r="E60" s="249">
        <v>57.09</v>
      </c>
      <c r="F60" s="249">
        <v>69.27</v>
      </c>
      <c r="G60" s="249">
        <v>70.36</v>
      </c>
      <c r="H60" s="249">
        <v>66.209999999999994</v>
      </c>
      <c r="I60" s="249">
        <v>40.92</v>
      </c>
      <c r="J60" s="249">
        <v>53.9</v>
      </c>
    </row>
    <row r="61" spans="3:10" hidden="1" outlineLevel="1">
      <c r="C61" s="41" t="s">
        <v>80</v>
      </c>
      <c r="D61" s="249">
        <v>71.625883632408915</v>
      </c>
      <c r="E61" s="249">
        <v>72.849999999999994</v>
      </c>
      <c r="F61" s="249">
        <v>84.75</v>
      </c>
      <c r="G61" s="249">
        <v>86.53</v>
      </c>
      <c r="H61" s="249">
        <v>81.81</v>
      </c>
      <c r="I61" s="249">
        <v>56.06</v>
      </c>
      <c r="J61" s="249">
        <v>69.28</v>
      </c>
    </row>
    <row r="62" spans="3:10" hidden="1" outlineLevel="1">
      <c r="C62" s="41" t="s">
        <v>81</v>
      </c>
      <c r="D62" s="249">
        <v>75.814345103404719</v>
      </c>
      <c r="E62" s="249">
        <v>75</v>
      </c>
      <c r="F62" s="249">
        <v>77.58</v>
      </c>
      <c r="G62" s="249">
        <v>87.38</v>
      </c>
      <c r="H62" s="249">
        <v>78.12</v>
      </c>
      <c r="I62" s="249">
        <v>58.61</v>
      </c>
      <c r="J62" s="249">
        <v>68.63</v>
      </c>
    </row>
    <row r="63" spans="3:10" hidden="1" outlineLevel="1">
      <c r="C63" s="41" t="s">
        <v>82</v>
      </c>
      <c r="D63" s="249">
        <v>84.251922628757868</v>
      </c>
      <c r="E63" s="249">
        <v>78.25</v>
      </c>
      <c r="F63" s="249">
        <v>76.7</v>
      </c>
      <c r="G63" s="249">
        <v>87.57</v>
      </c>
      <c r="H63" s="249">
        <v>78.55</v>
      </c>
      <c r="I63" s="249">
        <v>60.81</v>
      </c>
      <c r="J63" s="249">
        <v>69.92</v>
      </c>
    </row>
    <row r="64" spans="3:10" hidden="1" outlineLevel="1">
      <c r="C64" s="41" t="s">
        <v>83</v>
      </c>
      <c r="D64" s="249">
        <v>80.813555754354581</v>
      </c>
      <c r="E64" s="249">
        <v>78.61</v>
      </c>
      <c r="F64" s="249">
        <v>81.56</v>
      </c>
      <c r="G64" s="249">
        <v>79.069999999999993</v>
      </c>
      <c r="H64" s="249">
        <v>80.510000000000005</v>
      </c>
      <c r="I64" s="249">
        <v>58.6</v>
      </c>
      <c r="J64" s="249">
        <v>69.849999999999994</v>
      </c>
    </row>
    <row r="65" spans="3:10" collapsed="1">
      <c r="C65" s="48">
        <v>2006</v>
      </c>
      <c r="D65" s="253">
        <v>68.391235664092449</v>
      </c>
      <c r="E65" s="253">
        <v>70.228139742996603</v>
      </c>
      <c r="F65" s="253">
        <v>81.282042858863591</v>
      </c>
      <c r="G65" s="253">
        <v>83.839711756873186</v>
      </c>
      <c r="H65" s="253">
        <v>78.646931153423935</v>
      </c>
      <c r="I65" s="253">
        <v>54.79180646418159</v>
      </c>
      <c r="J65" s="253">
        <v>67.06123848158623</v>
      </c>
    </row>
    <row r="66" spans="3:10" ht="15" customHeight="1">
      <c r="C66" s="542" t="s">
        <v>67</v>
      </c>
      <c r="D66" s="542"/>
      <c r="E66" s="542"/>
      <c r="F66" s="542"/>
      <c r="G66" s="542"/>
      <c r="H66" s="542"/>
      <c r="I66" s="542"/>
      <c r="J66" s="542"/>
    </row>
    <row r="68" spans="3:10" ht="30" customHeight="1"/>
    <row r="70" spans="3:10" ht="30" customHeight="1"/>
  </sheetData>
  <mergeCells count="2">
    <mergeCell ref="C3:J3"/>
    <mergeCell ref="C66:J6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C3:J53"/>
  <sheetViews>
    <sheetView showGridLines="0" showRowColHeaders="0" zoomScaleNormal="100" workbookViewId="0">
      <selection activeCell="A3" sqref="A3"/>
    </sheetView>
  </sheetViews>
  <sheetFormatPr baseColWidth="10" defaultRowHeight="15" outlineLevelRow="1"/>
  <cols>
    <col min="1" max="1" width="14.28515625" style="91" customWidth="1"/>
    <col min="2" max="8" width="11.42578125" style="91"/>
    <col min="9" max="9" width="14" style="91" customWidth="1"/>
    <col min="10" max="11" width="11.42578125" style="91"/>
    <col min="12" max="12" width="14.28515625" style="91" customWidth="1"/>
    <col min="13" max="16384" width="11.42578125" style="91"/>
  </cols>
  <sheetData>
    <row r="3" spans="3:10" ht="38.25" customHeight="1">
      <c r="C3" s="541" t="s">
        <v>261</v>
      </c>
      <c r="D3" s="541"/>
      <c r="E3" s="541"/>
      <c r="F3" s="541"/>
      <c r="G3" s="541"/>
      <c r="H3" s="541"/>
      <c r="I3" s="541"/>
      <c r="J3" s="541"/>
    </row>
    <row r="4" spans="3:10" ht="30">
      <c r="C4" s="117"/>
      <c r="D4" s="93" t="s">
        <v>262</v>
      </c>
      <c r="E4" s="93" t="s">
        <v>142</v>
      </c>
      <c r="F4" s="93" t="s">
        <v>143</v>
      </c>
      <c r="G4" s="93" t="s">
        <v>144</v>
      </c>
      <c r="H4" s="118" t="s">
        <v>69</v>
      </c>
      <c r="I4" s="118" t="s">
        <v>145</v>
      </c>
      <c r="J4" s="119" t="s">
        <v>71</v>
      </c>
    </row>
    <row r="5" spans="3:10">
      <c r="C5" s="41" t="s">
        <v>76</v>
      </c>
      <c r="D5" s="122">
        <f>IFERROR('tablas evol IO CAT '!D5/'tablas evol IO CAT '!D18-1,"-")</f>
        <v>3.1798034303331946E-3</v>
      </c>
      <c r="E5" s="122">
        <f>IFERROR('tablas evol IO CAT '!E5/'tablas evol IO CAT '!E18-1,"-")</f>
        <v>7.3230316884705937E-2</v>
      </c>
      <c r="F5" s="122">
        <f>IFERROR('tablas evol IO CAT '!F5/'tablas evol IO CAT '!F18-1,"-")</f>
        <v>4.9879091052873692E-2</v>
      </c>
      <c r="G5" s="122">
        <f>IFERROR('tablas evol IO CAT '!G5/'tablas evol IO CAT '!G18-1,"-")</f>
        <v>7.9933336319187642E-2</v>
      </c>
      <c r="H5" s="122">
        <f>IFERROR('tablas evol IO CAT '!H5/'tablas evol IO CAT '!H18-1,"-")</f>
        <v>6.0538144406866667E-2</v>
      </c>
      <c r="I5" s="122">
        <f>IFERROR('tablas evol IO CAT '!I5/'tablas evol IO CAT '!I18-1,"-")</f>
        <v>-3.1776424103030054E-2</v>
      </c>
      <c r="J5" s="122">
        <f>IFERROR('tablas evol IO CAT '!J5/'tablas evol IO CAT '!J18-1,"-")</f>
        <v>2.5724552980846971E-2</v>
      </c>
    </row>
    <row r="6" spans="3:10">
      <c r="C6" s="41" t="s">
        <v>77</v>
      </c>
      <c r="D6" s="122">
        <f>IFERROR('tablas evol IO CAT '!D6/'tablas evol IO CAT '!D19-1,"-")</f>
        <v>4.7010190348010017E-2</v>
      </c>
      <c r="E6" s="122">
        <f>IFERROR('tablas evol IO CAT '!E6/'tablas evol IO CAT '!E19-1,"-")</f>
        <v>-5.9579705671463534E-2</v>
      </c>
      <c r="F6" s="122">
        <f>IFERROR('tablas evol IO CAT '!F6/'tablas evol IO CAT '!F19-1,"-")</f>
        <v>9.2432157373227186E-2</v>
      </c>
      <c r="G6" s="122">
        <f>IFERROR('tablas evol IO CAT '!G6/'tablas evol IO CAT '!G19-1,"-")</f>
        <v>0.21503008480090657</v>
      </c>
      <c r="H6" s="122">
        <f>IFERROR('tablas evol IO CAT '!H6/'tablas evol IO CAT '!H19-1,"-")</f>
        <v>8.5053279836484919E-2</v>
      </c>
      <c r="I6" s="122">
        <f>IFERROR('tablas evol IO CAT '!I6/'tablas evol IO CAT '!I19-1,"-")</f>
        <v>0.10740177468325873</v>
      </c>
      <c r="J6" s="122">
        <f>IFERROR('tablas evol IO CAT '!J6/'tablas evol IO CAT '!J19-1,"-")</f>
        <v>9.6075234327134273E-2</v>
      </c>
    </row>
    <row r="7" spans="3:10">
      <c r="C7" s="41" t="s">
        <v>78</v>
      </c>
      <c r="D7" s="122">
        <f>IFERROR('tablas evol IO CAT '!D7/'tablas evol IO CAT '!D20-1,"-")</f>
        <v>0.19016519400691512</v>
      </c>
      <c r="E7" s="122">
        <f>IFERROR('tablas evol IO CAT '!E7/'tablas evol IO CAT '!E20-1,"-")</f>
        <v>-0.10107100024035043</v>
      </c>
      <c r="F7" s="122">
        <f>IFERROR('tablas evol IO CAT '!F7/'tablas evol IO CAT '!F20-1,"-")</f>
        <v>0.11581517828807586</v>
      </c>
      <c r="G7" s="122">
        <f>IFERROR('tablas evol IO CAT '!G7/'tablas evol IO CAT '!G20-1,"-")</f>
        <v>0.13933363073506944</v>
      </c>
      <c r="H7" s="122">
        <f>IFERROR('tablas evol IO CAT '!H7/'tablas evol IO CAT '!H20-1,"-")</f>
        <v>8.5214112843455592E-2</v>
      </c>
      <c r="I7" s="122">
        <f>IFERROR('tablas evol IO CAT '!I7/'tablas evol IO CAT '!I20-1,"-")</f>
        <v>2.291061666868166E-2</v>
      </c>
      <c r="J7" s="122">
        <f>IFERROR('tablas evol IO CAT '!J7/'tablas evol IO CAT '!J20-1,"-")</f>
        <v>6.2154692517966126E-2</v>
      </c>
    </row>
    <row r="8" spans="3:10">
      <c r="C8" s="41" t="s">
        <v>79</v>
      </c>
      <c r="D8" s="122">
        <f>IFERROR('tablas evol IO CAT '!D8/'tablas evol IO CAT '!D21-1,"-")</f>
        <v>-4.0060733473487486E-2</v>
      </c>
      <c r="E8" s="122">
        <f>IFERROR('tablas evol IO CAT '!E8/'tablas evol IO CAT '!E21-1,"-")</f>
        <v>0.20275632744498928</v>
      </c>
      <c r="F8" s="122">
        <f>IFERROR('tablas evol IO CAT '!F8/'tablas evol IO CAT '!F21-1,"-")</f>
        <v>0.10770883953313248</v>
      </c>
      <c r="G8" s="122">
        <f>IFERROR('tablas evol IO CAT '!G8/'tablas evol IO CAT '!G21-1,"-")</f>
        <v>5.4763320447886565E-2</v>
      </c>
      <c r="H8" s="122">
        <f>IFERROR('tablas evol IO CAT '!H8/'tablas evol IO CAT '!H21-1,"-")</f>
        <v>0.11812572609000127</v>
      </c>
      <c r="I8" s="122">
        <f>IFERROR('tablas evol IO CAT '!I8/'tablas evol IO CAT '!I21-1,"-")</f>
        <v>4.1323341165039329E-2</v>
      </c>
      <c r="J8" s="122">
        <f>IFERROR('tablas evol IO CAT '!J8/'tablas evol IO CAT '!J21-1,"-")</f>
        <v>9.0813748121088889E-2</v>
      </c>
    </row>
    <row r="9" spans="3:10">
      <c r="C9" s="41" t="s">
        <v>80</v>
      </c>
      <c r="D9" s="122">
        <f>IFERROR('tablas evol IO CAT '!D9/'tablas evol IO CAT '!D22-1,"-")</f>
        <v>-0.12808038075092543</v>
      </c>
      <c r="E9" s="122">
        <f>IFERROR('tablas evol IO CAT '!E9/'tablas evol IO CAT '!E22-1,"-")</f>
        <v>8.5537123272632076E-3</v>
      </c>
      <c r="F9" s="122">
        <f>IFERROR('tablas evol IO CAT '!F9/'tablas evol IO CAT '!F22-1,"-")</f>
        <v>3.2794528043775584E-2</v>
      </c>
      <c r="G9" s="122">
        <f>IFERROR('tablas evol IO CAT '!G9/'tablas evol IO CAT '!G22-1,"-")</f>
        <v>5.4600636258988366E-2</v>
      </c>
      <c r="H9" s="122">
        <f>IFERROR('tablas evol IO CAT '!H9/'tablas evol IO CAT '!H22-1,"-")</f>
        <v>3.4447052130875511E-2</v>
      </c>
      <c r="I9" s="122">
        <f>IFERROR('tablas evol IO CAT '!I9/'tablas evol IO CAT '!I22-1,"-")</f>
        <v>-6.7286504364131194E-2</v>
      </c>
      <c r="J9" s="122">
        <f>IFERROR('tablas evol IO CAT '!J9/'tablas evol IO CAT '!J22-1,"-")</f>
        <v>-4.5498430163541936E-3</v>
      </c>
    </row>
    <row r="10" spans="3:10">
      <c r="C10" s="41" t="s">
        <v>81</v>
      </c>
      <c r="D10" s="122">
        <f>IFERROR('tablas evol IO CAT '!D10/'tablas evol IO CAT '!D23-1,"-")</f>
        <v>-0.13283699059561127</v>
      </c>
      <c r="E10" s="122">
        <f>IFERROR('tablas evol IO CAT '!E10/'tablas evol IO CAT '!E23-1,"-")</f>
        <v>-3.0971625496754029E-2</v>
      </c>
      <c r="F10" s="122">
        <f>IFERROR('tablas evol IO CAT '!F10/'tablas evol IO CAT '!F23-1,"-")</f>
        <v>4.6036144110503718E-2</v>
      </c>
      <c r="G10" s="122">
        <f>IFERROR('tablas evol IO CAT '!G10/'tablas evol IO CAT '!G23-1,"-")</f>
        <v>0.15956254825527738</v>
      </c>
      <c r="H10" s="122">
        <f>IFERROR('tablas evol IO CAT '!H10/'tablas evol IO CAT '!H23-1,"-")</f>
        <v>4.1135732119994106E-2</v>
      </c>
      <c r="I10" s="122">
        <f>IFERROR('tablas evol IO CAT '!I10/'tablas evol IO CAT '!I23-1,"-")</f>
        <v>-2.2691017488102205E-2</v>
      </c>
      <c r="J10" s="122">
        <f>IFERROR('tablas evol IO CAT '!J10/'tablas evol IO CAT '!J23-1,"-")</f>
        <v>1.5190521985146921E-2</v>
      </c>
    </row>
    <row r="11" spans="3:10">
      <c r="C11" s="41" t="s">
        <v>82</v>
      </c>
      <c r="D11" s="122">
        <f>IFERROR('tablas evol IO CAT '!D11/'tablas evol IO CAT '!D24-1,"-")</f>
        <v>0.1241308793456033</v>
      </c>
      <c r="E11" s="122">
        <f>IFERROR('tablas evol IO CAT '!E11/'tablas evol IO CAT '!E24-1,"-")</f>
        <v>-1.3662344904503021E-2</v>
      </c>
      <c r="F11" s="122">
        <f>IFERROR('tablas evol IO CAT '!F11/'tablas evol IO CAT '!F24-1,"-")</f>
        <v>5.6543281842028392E-2</v>
      </c>
      <c r="G11" s="122">
        <f>IFERROR('tablas evol IO CAT '!G11/'tablas evol IO CAT '!G24-1,"-")</f>
        <v>3.6525329521994498E-2</v>
      </c>
      <c r="H11" s="122">
        <f>IFERROR('tablas evol IO CAT '!H11/'tablas evol IO CAT '!H24-1,"-")</f>
        <v>3.9644366710392065E-2</v>
      </c>
      <c r="I11" s="122">
        <f>IFERROR('tablas evol IO CAT '!I11/'tablas evol IO CAT '!I24-1,"-")</f>
        <v>-3.9101819589624442E-2</v>
      </c>
      <c r="J11" s="122">
        <f>IFERROR('tablas evol IO CAT '!J11/'tablas evol IO CAT '!J24-1,"-")</f>
        <v>7.1133167907362349E-3</v>
      </c>
    </row>
    <row r="12" spans="3:10">
      <c r="C12" s="41" t="s">
        <v>83</v>
      </c>
      <c r="D12" s="122">
        <f>IFERROR('tablas evol IO CAT '!D12/'tablas evol IO CAT '!D25-1,"-")</f>
        <v>8.2252358490566113E-2</v>
      </c>
      <c r="E12" s="122">
        <f>IFERROR('tablas evol IO CAT '!E12/'tablas evol IO CAT '!E25-1,"-")</f>
        <v>-1.2572397231247368E-2</v>
      </c>
      <c r="F12" s="122">
        <f>IFERROR('tablas evol IO CAT '!F12/'tablas evol IO CAT '!F25-1,"-")</f>
        <v>7.3800738007379074E-3</v>
      </c>
      <c r="G12" s="122">
        <f>IFERROR('tablas evol IO CAT '!G12/'tablas evol IO CAT '!G25-1,"-")</f>
        <v>-0.12627388535031847</v>
      </c>
      <c r="H12" s="122">
        <f>IFERROR('tablas evol IO CAT '!H12/'tablas evol IO CAT '!H25-1,"-")</f>
        <v>-1.1650758001122918E-2</v>
      </c>
      <c r="I12" s="122">
        <f>IFERROR('tablas evol IO CAT '!I12/'tablas evol IO CAT '!I25-1,"-")</f>
        <v>-6.7685589519650757E-2</v>
      </c>
      <c r="J12" s="122">
        <f>IFERROR('tablas evol IO CAT '!J12/'tablas evol IO CAT '!J25-1,"-")</f>
        <v>-3.4150326797385722E-2</v>
      </c>
    </row>
    <row r="13" spans="3:10" ht="30">
      <c r="C13" s="44" t="str">
        <f>actualizaciones!$A$2</f>
        <v xml:space="preserve">acumulado agosto 2010 </v>
      </c>
      <c r="D13" s="123">
        <v>1.0198935982451252E-2</v>
      </c>
      <c r="E13" s="123">
        <v>4.7231881116538421E-3</v>
      </c>
      <c r="F13" s="123">
        <v>6.1982209043339287E-2</v>
      </c>
      <c r="G13" s="123">
        <v>7.5634396431095707E-2</v>
      </c>
      <c r="H13" s="123">
        <v>5.5592846648295335E-2</v>
      </c>
      <c r="I13" s="123">
        <v>-1.1480869365513513E-2</v>
      </c>
      <c r="J13" s="123">
        <v>3.0173985800447278E-2</v>
      </c>
    </row>
    <row r="14" spans="3:10" hidden="1" outlineLevel="1">
      <c r="C14" s="41" t="s">
        <v>72</v>
      </c>
      <c r="D14" s="122">
        <f>IFERROR('tablas evol IO CAT '!D14/'tablas evol IO CAT '!D27-1,"-")</f>
        <v>-2.0206049603328169E-2</v>
      </c>
      <c r="E14" s="122">
        <f>IFERROR('tablas evol IO CAT '!E14/'tablas evol IO CAT '!E27-1,"-")</f>
        <v>-0.19759763943707354</v>
      </c>
      <c r="F14" s="122">
        <f>IFERROR('tablas evol IO CAT '!F14/'tablas evol IO CAT '!F27-1,"-")</f>
        <v>-1.6039444492334631E-2</v>
      </c>
      <c r="G14" s="122">
        <f>IFERROR('tablas evol IO CAT '!G14/'tablas evol IO CAT '!G27-1,"-")</f>
        <v>-7.2607066777819473E-2</v>
      </c>
      <c r="H14" s="122">
        <f>IFERROR('tablas evol IO CAT '!H14/'tablas evol IO CAT '!H27-1,"-")</f>
        <v>-6.1247500778932151E-2</v>
      </c>
      <c r="I14" s="122">
        <f>IFERROR('tablas evol IO CAT '!I14/'tablas evol IO CAT '!I27-1,"-")</f>
        <v>-8.0578274316064125E-2</v>
      </c>
      <c r="J14" s="122">
        <f>IFERROR('tablas evol IO CAT '!J14/'tablas evol IO CAT '!J27-1,"-")</f>
        <v>-6.8292195683688162E-2</v>
      </c>
    </row>
    <row r="15" spans="3:10" hidden="1" outlineLevel="1">
      <c r="C15" s="41" t="s">
        <v>73</v>
      </c>
      <c r="D15" s="122">
        <f>IFERROR('tablas evol IO CAT '!D15/'tablas evol IO CAT '!D28-1,"-")</f>
        <v>5.5916296503221607E-2</v>
      </c>
      <c r="E15" s="122">
        <f>IFERROR('tablas evol IO CAT '!E15/'tablas evol IO CAT '!E28-1,"-")</f>
        <v>-0.17602750759496488</v>
      </c>
      <c r="F15" s="122">
        <f>IFERROR('tablas evol IO CAT '!F15/'tablas evol IO CAT '!F28-1,"-")</f>
        <v>-7.727032409533563E-2</v>
      </c>
      <c r="G15" s="122">
        <f>IFERROR('tablas evol IO CAT '!G15/'tablas evol IO CAT '!G28-1,"-")</f>
        <v>0.14124550275376402</v>
      </c>
      <c r="H15" s="122">
        <f>IFERROR('tablas evol IO CAT '!H15/'tablas evol IO CAT '!H28-1,"-")</f>
        <v>-6.8582571376591406E-2</v>
      </c>
      <c r="I15" s="122">
        <f>IFERROR('tablas evol IO CAT '!I15/'tablas evol IO CAT '!I28-1,"-")</f>
        <v>-6.9150226183242069E-2</v>
      </c>
      <c r="J15" s="122">
        <f>IFERROR('tablas evol IO CAT '!J15/'tablas evol IO CAT '!J28-1,"-")</f>
        <v>-6.8118179876104357E-2</v>
      </c>
    </row>
    <row r="16" spans="3:10" hidden="1" outlineLevel="1">
      <c r="C16" s="41" t="s">
        <v>74</v>
      </c>
      <c r="D16" s="122">
        <f>IFERROR('tablas evol IO CAT '!D16/'tablas evol IO CAT '!D29-1,"-")</f>
        <v>-0.15842446193494453</v>
      </c>
      <c r="E16" s="122">
        <f>IFERROR('tablas evol IO CAT '!E16/'tablas evol IO CAT '!E29-1,"-")</f>
        <v>-0.36299546315433684</v>
      </c>
      <c r="F16" s="122">
        <f>IFERROR('tablas evol IO CAT '!F16/'tablas evol IO CAT '!F29-1,"-")</f>
        <v>-4.0392865629748087E-2</v>
      </c>
      <c r="G16" s="122">
        <f>IFERROR('tablas evol IO CAT '!G16/'tablas evol IO CAT '!G29-1,"-")</f>
        <v>-0.14885935923514293</v>
      </c>
      <c r="H16" s="122">
        <f>IFERROR('tablas evol IO CAT '!H16/'tablas evol IO CAT '!H29-1,"-")</f>
        <v>-0.11950572708264573</v>
      </c>
      <c r="I16" s="122">
        <f>IFERROR('tablas evol IO CAT '!I16/'tablas evol IO CAT '!I29-1,"-")</f>
        <v>-0.13363141961219882</v>
      </c>
      <c r="J16" s="122">
        <f>IFERROR('tablas evol IO CAT '!J16/'tablas evol IO CAT '!J29-1,"-")</f>
        <v>-0.12384199260595408</v>
      </c>
    </row>
    <row r="17" spans="3:10" hidden="1" outlineLevel="1">
      <c r="C17" s="41" t="s">
        <v>75</v>
      </c>
      <c r="D17" s="122">
        <f>IFERROR('tablas evol IO CAT '!D17/'tablas evol IO CAT '!D30-1,"-")</f>
        <v>8.8995172537098544E-3</v>
      </c>
      <c r="E17" s="122">
        <f>IFERROR('tablas evol IO CAT '!E17/'tablas evol IO CAT '!E30-1,"-")</f>
        <v>-0.26437363007924464</v>
      </c>
      <c r="F17" s="122">
        <f>IFERROR('tablas evol IO CAT '!F17/'tablas evol IO CAT '!F30-1,"-")</f>
        <v>-8.2435897435897521E-2</v>
      </c>
      <c r="G17" s="122">
        <f>IFERROR('tablas evol IO CAT '!G17/'tablas evol IO CAT '!G30-1,"-")</f>
        <v>-0.11261040235525011</v>
      </c>
      <c r="H17" s="122">
        <f>IFERROR('tablas evol IO CAT '!H17/'tablas evol IO CAT '!H30-1,"-")</f>
        <v>-0.11094614657848556</v>
      </c>
      <c r="I17" s="122">
        <f>IFERROR('tablas evol IO CAT '!I17/'tablas evol IO CAT '!I30-1,"-")</f>
        <v>-5.4459883460331704E-2</v>
      </c>
      <c r="J17" s="122">
        <f>IFERROR('tablas evol IO CAT '!J17/'tablas evol IO CAT '!J30-1,"-")</f>
        <v>-8.9784317003845593E-2</v>
      </c>
    </row>
    <row r="18" spans="3:10" hidden="1" outlineLevel="1">
      <c r="C18" s="41" t="s">
        <v>76</v>
      </c>
      <c r="D18" s="122">
        <f>IFERROR('tablas evol IO CAT '!D18/'tablas evol IO CAT '!D31-1,"-")</f>
        <v>-1.2680546629232459E-2</v>
      </c>
      <c r="E18" s="122">
        <f>IFERROR('tablas evol IO CAT '!E18/'tablas evol IO CAT '!E31-1,"-")</f>
        <v>-0.20597845818709903</v>
      </c>
      <c r="F18" s="122">
        <f>IFERROR('tablas evol IO CAT '!F18/'tablas evol IO CAT '!F31-1,"-")</f>
        <v>-7.7775410185382476E-2</v>
      </c>
      <c r="G18" s="122">
        <f>IFERROR('tablas evol IO CAT '!G18/'tablas evol IO CAT '!G31-1,"-")</f>
        <v>-0.15639202890106052</v>
      </c>
      <c r="H18" s="122">
        <f>IFERROR('tablas evol IO CAT '!H18/'tablas evol IO CAT '!H31-1,"-")</f>
        <v>-0.10823136818687429</v>
      </c>
      <c r="I18" s="122">
        <f>IFERROR('tablas evol IO CAT '!I18/'tablas evol IO CAT '!I31-1,"-")</f>
        <v>-9.7908597986057333E-2</v>
      </c>
      <c r="J18" s="122">
        <f>IFERROR('tablas evol IO CAT '!J18/'tablas evol IO CAT '!J31-1,"-")</f>
        <v>-0.10346604818966632</v>
      </c>
    </row>
    <row r="19" spans="3:10" hidden="1" outlineLevel="1">
      <c r="C19" s="41" t="s">
        <v>77</v>
      </c>
      <c r="D19" s="122">
        <f>IFERROR('tablas evol IO CAT '!D19/'tablas evol IO CAT '!D32-1,"-")</f>
        <v>8.3324333081326252E-2</v>
      </c>
      <c r="E19" s="122">
        <f>IFERROR('tablas evol IO CAT '!E19/'tablas evol IO CAT '!E32-1,"-")</f>
        <v>-0.11694379552013179</v>
      </c>
      <c r="F19" s="122">
        <f>IFERROR('tablas evol IO CAT '!F19/'tablas evol IO CAT '!F32-1,"-")</f>
        <v>-0.1363105972207489</v>
      </c>
      <c r="G19" s="122">
        <f>IFERROR('tablas evol IO CAT '!G19/'tablas evol IO CAT '!G32-1,"-")</f>
        <v>-0.2904611211573237</v>
      </c>
      <c r="H19" s="122">
        <f>IFERROR('tablas evol IO CAT '!H19/'tablas evol IO CAT '!H32-1,"-")</f>
        <v>-0.14679211063250963</v>
      </c>
      <c r="I19" s="122">
        <f>IFERROR('tablas evol IO CAT '!I19/'tablas evol IO CAT '!I32-1,"-")</f>
        <v>-0.17385083169379356</v>
      </c>
      <c r="J19" s="122">
        <f>IFERROR('tablas evol IO CAT '!J19/'tablas evol IO CAT '!J32-1,"-")</f>
        <v>-0.1560088202866593</v>
      </c>
    </row>
    <row r="20" spans="3:10" hidden="1" outlineLevel="1">
      <c r="C20" s="41" t="s">
        <v>78</v>
      </c>
      <c r="D20" s="122">
        <f>IFERROR('tablas evol IO CAT '!D20/'tablas evol IO CAT '!D33-1,"-")</f>
        <v>-9.5395496224155774E-2</v>
      </c>
      <c r="E20" s="122">
        <f>IFERROR('tablas evol IO CAT '!E20/'tablas evol IO CAT '!E33-1,"-")</f>
        <v>-0.12229409653630674</v>
      </c>
      <c r="F20" s="122">
        <f>IFERROR('tablas evol IO CAT '!F20/'tablas evol IO CAT '!F33-1,"-")</f>
        <v>-0.15631900625506956</v>
      </c>
      <c r="G20" s="122">
        <f>IFERROR('tablas evol IO CAT '!G20/'tablas evol IO CAT '!G33-1,"-")</f>
        <v>-0.34820906901514825</v>
      </c>
      <c r="H20" s="122">
        <f>IFERROR('tablas evol IO CAT '!H20/'tablas evol IO CAT '!H33-1,"-")</f>
        <v>-0.174341926918399</v>
      </c>
      <c r="I20" s="122">
        <f>IFERROR('tablas evol IO CAT '!I20/'tablas evol IO CAT '!I33-1,"-")</f>
        <v>-0.18400830040811023</v>
      </c>
      <c r="J20" s="122">
        <f>IFERROR('tablas evol IO CAT '!J20/'tablas evol IO CAT '!J33-1,"-")</f>
        <v>-0.17789261476041629</v>
      </c>
    </row>
    <row r="21" spans="3:10" hidden="1" outlineLevel="1">
      <c r="C21" s="41" t="s">
        <v>79</v>
      </c>
      <c r="D21" s="122">
        <f>IFERROR('tablas evol IO CAT '!D21/'tablas evol IO CAT '!D34-1,"-")</f>
        <v>-8.3992151243882152E-2</v>
      </c>
      <c r="E21" s="122">
        <f>IFERROR('tablas evol IO CAT '!E21/'tablas evol IO CAT '!E34-1,"-")</f>
        <v>-0.27049180327868838</v>
      </c>
      <c r="F21" s="122">
        <f>IFERROR('tablas evol IO CAT '!F21/'tablas evol IO CAT '!F34-1,"-")</f>
        <v>-0.16362308254200153</v>
      </c>
      <c r="G21" s="122">
        <f>IFERROR('tablas evol IO CAT '!G21/'tablas evol IO CAT '!G34-1,"-")</f>
        <v>-0.34230108757870625</v>
      </c>
      <c r="H21" s="122">
        <f>IFERROR('tablas evol IO CAT '!H21/'tablas evol IO CAT '!H34-1,"-")</f>
        <v>-0.2123705490140444</v>
      </c>
      <c r="I21" s="122">
        <f>IFERROR('tablas evol IO CAT '!I21/'tablas evol IO CAT '!I34-1,"-")</f>
        <v>-0.24464618249534442</v>
      </c>
      <c r="J21" s="122">
        <f>IFERROR('tablas evol IO CAT '!J21/'tablas evol IO CAT '!J34-1,"-")</f>
        <v>-0.22400838720950556</v>
      </c>
    </row>
    <row r="22" spans="3:10" hidden="1" outlineLevel="1">
      <c r="C22" s="41" t="s">
        <v>80</v>
      </c>
      <c r="D22" s="122">
        <f>IFERROR('tablas evol IO CAT '!D22/'tablas evol IO CAT '!D35-1,"-")</f>
        <v>6.067142946749815E-2</v>
      </c>
      <c r="E22" s="122">
        <f>IFERROR('tablas evol IO CAT '!E22/'tablas evol IO CAT '!E35-1,"-")</f>
        <v>-0.2376658382268021</v>
      </c>
      <c r="F22" s="122">
        <f>IFERROR('tablas evol IO CAT '!F22/'tablas evol IO CAT '!F35-1,"-")</f>
        <v>-0.12771904269775325</v>
      </c>
      <c r="G22" s="122">
        <f>IFERROR('tablas evol IO CAT '!G22/'tablas evol IO CAT '!G35-1,"-")</f>
        <v>-0.26867079744291522</v>
      </c>
      <c r="H22" s="122">
        <f>IFERROR('tablas evol IO CAT '!H22/'tablas evol IO CAT '!H35-1,"-")</f>
        <v>-0.16692407327581427</v>
      </c>
      <c r="I22" s="122">
        <f>IFERROR('tablas evol IO CAT '!I22/'tablas evol IO CAT '!I35-1,"-")</f>
        <v>-8.4134988892481721E-2</v>
      </c>
      <c r="J22" s="122">
        <f>IFERROR('tablas evol IO CAT '!J22/'tablas evol IO CAT '!J35-1,"-")</f>
        <v>-0.13725547858154186</v>
      </c>
    </row>
    <row r="23" spans="3:10" hidden="1" outlineLevel="1">
      <c r="C23" s="41" t="s">
        <v>81</v>
      </c>
      <c r="D23" s="122">
        <f>IFERROR('tablas evol IO CAT '!D23/'tablas evol IO CAT '!D36-1,"-")</f>
        <v>0.18305564331140212</v>
      </c>
      <c r="E23" s="122">
        <f>IFERROR('tablas evol IO CAT '!E23/'tablas evol IO CAT '!E36-1,"-")</f>
        <v>-0.15925465838509312</v>
      </c>
      <c r="F23" s="122">
        <f>IFERROR('tablas evol IO CAT '!F23/'tablas evol IO CAT '!F36-1,"-")</f>
        <v>-0.21759314367337224</v>
      </c>
      <c r="G23" s="122">
        <f>IFERROR('tablas evol IO CAT '!G23/'tablas evol IO CAT '!G36-1,"-")</f>
        <v>-0.34732948982921796</v>
      </c>
      <c r="H23" s="122">
        <f>IFERROR('tablas evol IO CAT '!H23/'tablas evol IO CAT '!H36-1,"-")</f>
        <v>-0.21818831091536717</v>
      </c>
      <c r="I23" s="122">
        <f>IFERROR('tablas evol IO CAT '!I23/'tablas evol IO CAT '!I36-1,"-")</f>
        <v>-0.1944256756756757</v>
      </c>
      <c r="J23" s="122">
        <f>IFERROR('tablas evol IO CAT '!J23/'tablas evol IO CAT '!J36-1,"-")</f>
        <v>-0.20871495975575904</v>
      </c>
    </row>
    <row r="24" spans="3:10" hidden="1" outlineLevel="1">
      <c r="C24" s="41" t="s">
        <v>82</v>
      </c>
      <c r="D24" s="122">
        <f>IFERROR('tablas evol IO CAT '!D24/'tablas evol IO CAT '!D37-1,"-")</f>
        <v>2.4551712785382485E-2</v>
      </c>
      <c r="E24" s="122">
        <f>IFERROR('tablas evol IO CAT '!E24/'tablas evol IO CAT '!E37-1,"-")</f>
        <v>-0.14789736279401289</v>
      </c>
      <c r="F24" s="122">
        <f>IFERROR('tablas evol IO CAT '!F24/'tablas evol IO CAT '!F37-1,"-")</f>
        <v>-0.14160620465349005</v>
      </c>
      <c r="G24" s="122">
        <f>IFERROR('tablas evol IO CAT '!G24/'tablas evol IO CAT '!G37-1,"-")</f>
        <v>-0.28255668223766661</v>
      </c>
      <c r="H24" s="122">
        <f>IFERROR('tablas evol IO CAT '!H24/'tablas evol IO CAT '!H37-1,"-")</f>
        <v>-0.16237333658893904</v>
      </c>
      <c r="I24" s="122">
        <f>IFERROR('tablas evol IO CAT '!I24/'tablas evol IO CAT '!I37-1,"-")</f>
        <v>-0.1349631614199599</v>
      </c>
      <c r="J24" s="122">
        <f>IFERROR('tablas evol IO CAT '!J24/'tablas evol IO CAT '!J37-1,"-")</f>
        <v>-0.15134072722167624</v>
      </c>
    </row>
    <row r="25" spans="3:10" hidden="1" outlineLevel="1">
      <c r="C25" s="41" t="s">
        <v>83</v>
      </c>
      <c r="D25" s="122">
        <f>IFERROR('tablas evol IO CAT '!D25/'tablas evol IO CAT '!D38-1,"-")</f>
        <v>-9.243817393613718E-2</v>
      </c>
      <c r="E25" s="122">
        <f>IFERROR('tablas evol IO CAT '!E25/'tablas evol IO CAT '!E38-1,"-")</f>
        <v>-0.12290918101846104</v>
      </c>
      <c r="F25" s="122">
        <f>IFERROR('tablas evol IO CAT '!F25/'tablas evol IO CAT '!F38-1,"-")</f>
        <v>-0.10154715127701375</v>
      </c>
      <c r="G25" s="122">
        <f>IFERROR('tablas evol IO CAT '!G25/'tablas evol IO CAT '!G38-1,"-")</f>
        <v>-0.21490186273284162</v>
      </c>
      <c r="H25" s="122">
        <f>IFERROR('tablas evol IO CAT '!H25/'tablas evol IO CAT '!H38-1,"-")</f>
        <v>-0.12049382716049384</v>
      </c>
      <c r="I25" s="122">
        <f>IFERROR('tablas evol IO CAT '!I25/'tablas evol IO CAT '!I38-1,"-")</f>
        <v>-0.10847637586267911</v>
      </c>
      <c r="J25" s="122">
        <f>IFERROR('tablas evol IO CAT '!J25/'tablas evol IO CAT '!J38-1,"-")</f>
        <v>-0.11560693641618491</v>
      </c>
    </row>
    <row r="26" spans="3:10" collapsed="1">
      <c r="C26" s="46">
        <v>2009</v>
      </c>
      <c r="D26" s="124">
        <f>IFERROR('tablas evol IO CAT '!D26/'tablas evol IO CAT '!D39-1,"-")</f>
        <v>-1.9393898328453174E-2</v>
      </c>
      <c r="E26" s="124">
        <f>IFERROR('tablas evol IO CAT '!E26/'tablas evol IO CAT '!E39-1,"-")</f>
        <v>-0.19689371132022249</v>
      </c>
      <c r="F26" s="124">
        <f>IFERROR('tablas evol IO CAT '!F26/'tablas evol IO CAT '!F39-1,"-")</f>
        <v>-0.11212712254759638</v>
      </c>
      <c r="G26" s="124">
        <f>IFERROR('tablas evol IO CAT '!G26/'tablas evol IO CAT '!G39-1,"-")</f>
        <v>-0.21463880096494892</v>
      </c>
      <c r="H26" s="124">
        <f>IFERROR('tablas evol IO CAT '!H26/'tablas evol IO CAT '!H39-1,"-")</f>
        <v>-0.13991362724767653</v>
      </c>
      <c r="I26" s="124">
        <f>IFERROR('tablas evol IO CAT '!I26/'tablas evol IO CAT '!I39-1,"-")</f>
        <v>-0.13054044814981269</v>
      </c>
      <c r="J26" s="124">
        <f>IFERROR('tablas evol IO CAT '!J26/'tablas evol IO CAT '!J39-1,"-")</f>
        <v>-0.13599251003488055</v>
      </c>
    </row>
    <row r="27" spans="3:10" hidden="1" outlineLevel="1">
      <c r="C27" s="41" t="s">
        <v>72</v>
      </c>
      <c r="D27" s="122">
        <f>IFERROR('tablas evol IO CAT '!D27/'tablas evol IO CAT '!D40-1,"-")</f>
        <v>-1.2284453217095148E-3</v>
      </c>
      <c r="E27" s="122">
        <f>IFERROR('tablas evol IO CAT '!E27/'tablas evol IO CAT '!E40-1,"-")</f>
        <v>-1.8222596019065174E-3</v>
      </c>
      <c r="F27" s="122">
        <f>IFERROR('tablas evol IO CAT '!F27/'tablas evol IO CAT '!F40-1,"-")</f>
        <v>-6.4801372574897709E-2</v>
      </c>
      <c r="G27" s="122">
        <f>IFERROR('tablas evol IO CAT '!G27/'tablas evol IO CAT '!G40-1,"-")</f>
        <v>-0.22057331303906647</v>
      </c>
      <c r="H27" s="122">
        <f>IFERROR('tablas evol IO CAT '!H27/'tablas evol IO CAT '!H40-1,"-")</f>
        <v>-7.0972037283621781E-2</v>
      </c>
      <c r="I27" s="122">
        <f>IFERROR('tablas evol IO CAT '!I27/'tablas evol IO CAT '!I40-1,"-")</f>
        <v>-8.560165196170455E-2</v>
      </c>
      <c r="J27" s="122">
        <f>IFERROR('tablas evol IO CAT '!J27/'tablas evol IO CAT '!J40-1,"-")</f>
        <v>-7.6863474353014105E-2</v>
      </c>
    </row>
    <row r="28" spans="3:10" hidden="1" outlineLevel="1">
      <c r="C28" s="41" t="s">
        <v>73</v>
      </c>
      <c r="D28" s="122">
        <f>IFERROR('tablas evol IO CAT '!D28/'tablas evol IO CAT '!D41-1,"-")</f>
        <v>-0.13038891139012632</v>
      </c>
      <c r="E28" s="122">
        <f>IFERROR('tablas evol IO CAT '!E28/'tablas evol IO CAT '!E41-1,"-")</f>
        <v>5.9571088165208952E-3</v>
      </c>
      <c r="F28" s="122">
        <f>IFERROR('tablas evol IO CAT '!F28/'tablas evol IO CAT '!F41-1,"-")</f>
        <v>-4.6098853691606045E-2</v>
      </c>
      <c r="G28" s="122">
        <f>IFERROR('tablas evol IO CAT '!G28/'tablas evol IO CAT '!G41-1,"-")</f>
        <v>-0.16646591182847503</v>
      </c>
      <c r="H28" s="122">
        <f>IFERROR('tablas evol IO CAT '!H28/'tablas evol IO CAT '!H41-1,"-")</f>
        <v>-5.225000000000013E-2</v>
      </c>
      <c r="I28" s="122">
        <f>IFERROR('tablas evol IO CAT '!I28/'tablas evol IO CAT '!I41-1,"-")</f>
        <v>-0.10040087463556857</v>
      </c>
      <c r="J28" s="122">
        <f>IFERROR('tablas evol IO CAT '!J28/'tablas evol IO CAT '!J41-1,"-")</f>
        <v>-7.1196933962264231E-2</v>
      </c>
    </row>
    <row r="29" spans="3:10" hidden="1" outlineLevel="1">
      <c r="C29" s="41" t="s">
        <v>74</v>
      </c>
      <c r="D29" s="122">
        <f>IFERROR('tablas evol IO CAT '!D29/'tablas evol IO CAT '!D42-1,"-")</f>
        <v>-5.4894055090408567E-2</v>
      </c>
      <c r="E29" s="122">
        <f>IFERROR('tablas evol IO CAT '!E29/'tablas evol IO CAT '!E42-1,"-")</f>
        <v>0.11416009702850216</v>
      </c>
      <c r="F29" s="122">
        <f>IFERROR('tablas evol IO CAT '!F29/'tablas evol IO CAT '!F42-1,"-")</f>
        <v>-6.7715959004392312E-2</v>
      </c>
      <c r="G29" s="122">
        <f>IFERROR('tablas evol IO CAT '!G29/'tablas evol IO CAT '!G42-1,"-")</f>
        <v>-5.0242550242550199E-2</v>
      </c>
      <c r="H29" s="122">
        <f>IFERROR('tablas evol IO CAT '!H29/'tablas evol IO CAT '!H42-1,"-")</f>
        <v>-2.7745959017436594E-2</v>
      </c>
      <c r="I29" s="122">
        <f>IFERROR('tablas evol IO CAT '!I29/'tablas evol IO CAT '!I42-1,"-")</f>
        <v>-6.6078431372548985E-2</v>
      </c>
      <c r="J29" s="122">
        <f>IFERROR('tablas evol IO CAT '!J29/'tablas evol IO CAT '!J42-1,"-")</f>
        <v>-4.2618427104093248E-2</v>
      </c>
    </row>
    <row r="30" spans="3:10" hidden="1" outlineLevel="1">
      <c r="C30" s="41" t="s">
        <v>75</v>
      </c>
      <c r="D30" s="122">
        <f>IFERROR('tablas evol IO CAT '!D30/'tablas evol IO CAT '!D43-1,"-")</f>
        <v>-0.11051348795491989</v>
      </c>
      <c r="E30" s="122">
        <f>IFERROR('tablas evol IO CAT '!E30/'tablas evol IO CAT '!E43-1,"-")</f>
        <v>-0.1040785498489426</v>
      </c>
      <c r="F30" s="122">
        <f>IFERROR('tablas evol IO CAT '!F30/'tablas evol IO CAT '!F43-1,"-")</f>
        <v>-5.1020408163265918E-3</v>
      </c>
      <c r="G30" s="122">
        <f>IFERROR('tablas evol IO CAT '!G30/'tablas evol IO CAT '!G43-1,"-")</f>
        <v>-1.2836037781545184E-2</v>
      </c>
      <c r="H30" s="122">
        <f>IFERROR('tablas evol IO CAT '!H30/'tablas evol IO CAT '!H43-1,"-")</f>
        <v>-2.4232846042407497E-2</v>
      </c>
      <c r="I30" s="122">
        <f>IFERROR('tablas evol IO CAT '!I30/'tablas evol IO CAT '!I43-1,"-")</f>
        <v>-8.8849400266549639E-3</v>
      </c>
      <c r="J30" s="122">
        <f>IFERROR('tablas evol IO CAT '!J30/'tablas evol IO CAT '!J43-1,"-")</f>
        <v>-1.9025750369033867E-2</v>
      </c>
    </row>
    <row r="31" spans="3:10" hidden="1" outlineLevel="1">
      <c r="C31" s="41" t="s">
        <v>76</v>
      </c>
      <c r="D31" s="122">
        <f>IFERROR('tablas evol IO CAT '!D31/'tablas evol IO CAT '!D44-1,"-")</f>
        <v>0.39815389521730893</v>
      </c>
      <c r="E31" s="122">
        <f>IFERROR('tablas evol IO CAT '!E31/'tablas evol IO CAT '!E44-1,"-")</f>
        <v>-6.2088535754824092E-2</v>
      </c>
      <c r="F31" s="122">
        <f>IFERROR('tablas evol IO CAT '!F31/'tablas evol IO CAT '!F44-1,"-")</f>
        <v>9.1388022793248425E-3</v>
      </c>
      <c r="G31" s="122">
        <f>IFERROR('tablas evol IO CAT '!G31/'tablas evol IO CAT '!G44-1,"-")</f>
        <v>-3.8004484304932751E-2</v>
      </c>
      <c r="H31" s="122">
        <f>IFERROR('tablas evol IO CAT '!H31/'tablas evol IO CAT '!H44-1,"-")</f>
        <v>-6.9590191096873255E-3</v>
      </c>
      <c r="I31" s="122">
        <f>IFERROR('tablas evol IO CAT '!I31/'tablas evol IO CAT '!I44-1,"-")</f>
        <v>9.066750039080862E-3</v>
      </c>
      <c r="J31" s="122">
        <f>IFERROR('tablas evol IO CAT '!J31/'tablas evol IO CAT '!J44-1,"-")</f>
        <v>-9.0113285272919175E-4</v>
      </c>
    </row>
    <row r="32" spans="3:10" hidden="1" outlineLevel="1">
      <c r="C32" s="41" t="s">
        <v>77</v>
      </c>
      <c r="D32" s="122">
        <f>IFERROR('tablas evol IO CAT '!D32/'tablas evol IO CAT '!D45-1,"-")</f>
        <v>0.28167883455012155</v>
      </c>
      <c r="E32" s="122">
        <f>IFERROR('tablas evol IO CAT '!E32/'tablas evol IO CAT '!E45-1,"-")</f>
        <v>3.7940379403794022E-2</v>
      </c>
      <c r="F32" s="122">
        <f>IFERROR('tablas evol IO CAT '!F32/'tablas evol IO CAT '!F45-1,"-")</f>
        <v>5.329608938547481E-2</v>
      </c>
      <c r="G32" s="122">
        <f>IFERROR('tablas evol IO CAT '!G32/'tablas evol IO CAT '!G45-1,"-")</f>
        <v>0.22701428373318544</v>
      </c>
      <c r="H32" s="122">
        <f>IFERROR('tablas evol IO CAT '!H32/'tablas evol IO CAT '!H45-1,"-")</f>
        <v>7.7298815484186045E-2</v>
      </c>
      <c r="I32" s="122">
        <f>IFERROR('tablas evol IO CAT '!I32/'tablas evol IO CAT '!I45-1,"-")</f>
        <v>9.3059628543499473E-2</v>
      </c>
      <c r="J32" s="122">
        <f>IFERROR('tablas evol IO CAT '!J32/'tablas evol IO CAT '!J45-1,"-")</f>
        <v>8.282345918519618E-2</v>
      </c>
    </row>
    <row r="33" spans="3:10" hidden="1" outlineLevel="1">
      <c r="C33" s="41" t="s">
        <v>78</v>
      </c>
      <c r="D33" s="122">
        <f>IFERROR('tablas evol IO CAT '!D33/'tablas evol IO CAT '!D46-1,"-")</f>
        <v>0.58560321727770859</v>
      </c>
      <c r="E33" s="122">
        <f>IFERROR('tablas evol IO CAT '!E33/'tablas evol IO CAT '!E46-1,"-")</f>
        <v>0.12679298742695244</v>
      </c>
      <c r="F33" s="122">
        <f>IFERROR('tablas evol IO CAT '!F33/'tablas evol IO CAT '!F46-1,"-")</f>
        <v>3.8551886140665959E-2</v>
      </c>
      <c r="G33" s="122">
        <f>IFERROR('tablas evol IO CAT '!G33/'tablas evol IO CAT '!G46-1,"-")</f>
        <v>0.30147752279157491</v>
      </c>
      <c r="H33" s="122">
        <f>IFERROR('tablas evol IO CAT '!H33/'tablas evol IO CAT '!H46-1,"-")</f>
        <v>9.6658174734002733E-2</v>
      </c>
      <c r="I33" s="122">
        <f>IFERROR('tablas evol IO CAT '!I33/'tablas evol IO CAT '!I46-1,"-")</f>
        <v>0.13689440993788815</v>
      </c>
      <c r="J33" s="122">
        <f>IFERROR('tablas evol IO CAT '!J33/'tablas evol IO CAT '!J46-1,"-")</f>
        <v>0.1134211991832188</v>
      </c>
    </row>
    <row r="34" spans="3:10" hidden="1" outlineLevel="1">
      <c r="C34" s="41" t="s">
        <v>79</v>
      </c>
      <c r="D34" s="122">
        <f>IFERROR('tablas evol IO CAT '!D34/'tablas evol IO CAT '!D47-1,"-")</f>
        <v>0.62298456499773547</v>
      </c>
      <c r="E34" s="122">
        <f>IFERROR('tablas evol IO CAT '!E34/'tablas evol IO CAT '!E47-1,"-")</f>
        <v>0.53546910755148724</v>
      </c>
      <c r="F34" s="122">
        <f>IFERROR('tablas evol IO CAT '!F34/'tablas evol IO CAT '!F47-1,"-")</f>
        <v>7.2715875254662388E-2</v>
      </c>
      <c r="G34" s="122">
        <f>IFERROR('tablas evol IO CAT '!G34/'tablas evol IO CAT '!G47-1,"-")</f>
        <v>0.37580721373444614</v>
      </c>
      <c r="H34" s="122">
        <f>IFERROR('tablas evol IO CAT '!H34/'tablas evol IO CAT '!H47-1,"-")</f>
        <v>0.20743405275779359</v>
      </c>
      <c r="I34" s="122">
        <f>IFERROR('tablas evol IO CAT '!I34/'tablas evol IO CAT '!I47-1,"-")</f>
        <v>0.17892425905598253</v>
      </c>
      <c r="J34" s="122">
        <f>IFERROR('tablas evol IO CAT '!J34/'tablas evol IO CAT '!J47-1,"-")</f>
        <v>0.19903624554787336</v>
      </c>
    </row>
    <row r="35" spans="3:10" hidden="1" outlineLevel="1">
      <c r="C35" s="41" t="s">
        <v>80</v>
      </c>
      <c r="D35" s="122">
        <f>IFERROR('tablas evol IO CAT '!D35/'tablas evol IO CAT '!D48-1,"-")</f>
        <v>0.62734767310981732</v>
      </c>
      <c r="E35" s="122">
        <f>IFERROR('tablas evol IO CAT '!E35/'tablas evol IO CAT '!E48-1,"-")</f>
        <v>0.2236694002251165</v>
      </c>
      <c r="F35" s="122">
        <f>IFERROR('tablas evol IO CAT '!F35/'tablas evol IO CAT '!F48-1,"-")</f>
        <v>0</v>
      </c>
      <c r="G35" s="122">
        <f>IFERROR('tablas evol IO CAT '!G35/'tablas evol IO CAT '!G48-1,"-")</f>
        <v>7.0367288719838328E-2</v>
      </c>
      <c r="H35" s="122">
        <f>IFERROR('tablas evol IO CAT '!H35/'tablas evol IO CAT '!H48-1,"-")</f>
        <v>6.1971458773784294E-2</v>
      </c>
      <c r="I35" s="122">
        <f>IFERROR('tablas evol IO CAT '!I35/'tablas evol IO CAT '!I48-1,"-")</f>
        <v>-5.0501080762428763E-2</v>
      </c>
      <c r="J35" s="122">
        <f>IFERROR('tablas evol IO CAT '!J35/'tablas evol IO CAT '!J48-1,"-")</f>
        <v>2.0427404148334327E-2</v>
      </c>
    </row>
    <row r="36" spans="3:10" hidden="1" outlineLevel="1">
      <c r="C36" s="41" t="s">
        <v>81</v>
      </c>
      <c r="D36" s="122">
        <f>IFERROR('tablas evol IO CAT '!D36/'tablas evol IO CAT '!D49-1,"-")</f>
        <v>-4.5946515616437145E-2</v>
      </c>
      <c r="E36" s="122">
        <f>IFERROR('tablas evol IO CAT '!E36/'tablas evol IO CAT '!E49-1,"-")</f>
        <v>0.13524185587364279</v>
      </c>
      <c r="F36" s="122">
        <f>IFERROR('tablas evol IO CAT '!F36/'tablas evol IO CAT '!F49-1,"-")</f>
        <v>9.7739448582255362E-2</v>
      </c>
      <c r="G36" s="122">
        <f>IFERROR('tablas evol IO CAT '!G36/'tablas evol IO CAT '!G49-1,"-")</f>
        <v>0.15795440231767244</v>
      </c>
      <c r="H36" s="122">
        <f>IFERROR('tablas evol IO CAT '!H36/'tablas evol IO CAT '!H49-1,"-")</f>
        <v>0.11197882197220399</v>
      </c>
      <c r="I36" s="122">
        <f>IFERROR('tablas evol IO CAT '!I36/'tablas evol IO CAT '!I49-1,"-")</f>
        <v>9.8942340498124892E-3</v>
      </c>
      <c r="J36" s="122">
        <f>IFERROR('tablas evol IO CAT '!J36/'tablas evol IO CAT '!J49-1,"-")</f>
        <v>7.0251002524877482E-2</v>
      </c>
    </row>
    <row r="37" spans="3:10" hidden="1" outlineLevel="1">
      <c r="C37" s="41" t="s">
        <v>82</v>
      </c>
      <c r="D37" s="122">
        <f>IFERROR('tablas evol IO CAT '!D37/'tablas evol IO CAT '!D50-1,"-")</f>
        <v>-4.3797022512708894E-2</v>
      </c>
      <c r="E37" s="122">
        <f>IFERROR('tablas evol IO CAT '!E37/'tablas evol IO CAT '!E50-1,"-")</f>
        <v>0.17046718576195774</v>
      </c>
      <c r="F37" s="122">
        <f>IFERROR('tablas evol IO CAT '!F37/'tablas evol IO CAT '!F50-1,"-")</f>
        <v>5.6429232192414469E-2</v>
      </c>
      <c r="G37" s="122">
        <f>IFERROR('tablas evol IO CAT '!G37/'tablas evol IO CAT '!G50-1,"-")</f>
        <v>2.5110955384255895E-2</v>
      </c>
      <c r="H37" s="122">
        <f>IFERROR('tablas evol IO CAT '!H37/'tablas evol IO CAT '!H50-1,"-")</f>
        <v>7.5075469221682622E-2</v>
      </c>
      <c r="I37" s="122">
        <f>IFERROR('tablas evol IO CAT '!I37/'tablas evol IO CAT '!I50-1,"-")</f>
        <v>1.4783347493627863E-2</v>
      </c>
      <c r="J37" s="122">
        <f>IFERROR('tablas evol IO CAT '!J37/'tablas evol IO CAT '!J50-1,"-")</f>
        <v>5.1055039102847921E-2</v>
      </c>
    </row>
    <row r="38" spans="3:10" hidden="1" outlineLevel="1">
      <c r="C38" s="41" t="s">
        <v>83</v>
      </c>
      <c r="D38" s="122">
        <f>IFERROR('tablas evol IO CAT '!D38/'tablas evol IO CAT '!D51-1,"-")</f>
        <v>-9.8517056617649645E-3</v>
      </c>
      <c r="E38" s="122">
        <f>IFERROR('tablas evol IO CAT '!E38/'tablas evol IO CAT '!E51-1,"-")</f>
        <v>0.17174796747967469</v>
      </c>
      <c r="F38" s="122">
        <f>IFERROR('tablas evol IO CAT '!F38/'tablas evol IO CAT '!F51-1,"-")</f>
        <v>3.5736996057484482E-2</v>
      </c>
      <c r="G38" s="122">
        <f>IFERROR('tablas evol IO CAT '!G38/'tablas evol IO CAT '!G51-1,"-")</f>
        <v>-1.8888752606402659E-2</v>
      </c>
      <c r="H38" s="122">
        <f>IFERROR('tablas evol IO CAT '!H38/'tablas evol IO CAT '!H51-1,"-")</f>
        <v>5.7441253263707637E-2</v>
      </c>
      <c r="I38" s="122">
        <f>IFERROR('tablas evol IO CAT '!I38/'tablas evol IO CAT '!I51-1,"-")</f>
        <v>5.6949635166398949E-3</v>
      </c>
      <c r="J38" s="122">
        <f>IFERROR('tablas evol IO CAT '!J38/'tablas evol IO CAT '!J51-1,"-")</f>
        <v>3.7636827110511417E-2</v>
      </c>
    </row>
    <row r="39" spans="3:10" collapsed="1">
      <c r="C39" s="48">
        <v>2008</v>
      </c>
      <c r="D39" s="125">
        <f>IFERROR('tablas evol IO CAT '!D39/'tablas evol IO CAT '!D52-1,"-")</f>
        <v>0.1004298237054837</v>
      </c>
      <c r="E39" s="125">
        <f>IFERROR('tablas evol IO CAT '!E39/'tablas evol IO CAT '!E52-1,"-")</f>
        <v>9.6135502761961922E-2</v>
      </c>
      <c r="F39" s="125">
        <f>IFERROR('tablas evol IO CAT '!F39/'tablas evol IO CAT '!F52-1,"-")</f>
        <v>1.3258271589824178E-2</v>
      </c>
      <c r="G39" s="125">
        <f>IFERROR('tablas evol IO CAT '!G39/'tablas evol IO CAT '!G52-1,"-")</f>
        <v>4.0587670871809145E-2</v>
      </c>
      <c r="H39" s="125">
        <f>IFERROR('tablas evol IO CAT '!H39/'tablas evol IO CAT '!H52-1,"-")</f>
        <v>3.7154145147359818E-2</v>
      </c>
      <c r="I39" s="125">
        <f>IFERROR('tablas evol IO CAT '!I39/'tablas evol IO CAT '!I52-1,"-")</f>
        <v>5.0049367512734477E-3</v>
      </c>
      <c r="J39" s="125">
        <f>IFERROR('tablas evol IO CAT '!J39/'tablas evol IO CAT '!J52-1,"-")</f>
        <v>2.5365732768151794E-2</v>
      </c>
    </row>
    <row r="40" spans="3:10" hidden="1" outlineLevel="1">
      <c r="C40" s="41" t="s">
        <v>72</v>
      </c>
      <c r="D40" s="122">
        <f>IFERROR('tablas evol IO CAT '!D40/'tablas evol IO CAT '!D53-1,"-")</f>
        <v>5.4909224082822616E-2</v>
      </c>
      <c r="E40" s="122">
        <f>IFERROR('tablas evol IO CAT '!E40/'tablas evol IO CAT '!E53-1,"-")</f>
        <v>0.12293404690697307</v>
      </c>
      <c r="F40" s="122">
        <f>IFERROR('tablas evol IO CAT '!F40/'tablas evol IO CAT '!F53-1,"-")</f>
        <v>2.6972079154242268E-2</v>
      </c>
      <c r="G40" s="122">
        <f>IFERROR('tablas evol IO CAT '!G40/'tablas evol IO CAT '!G53-1,"-")</f>
        <v>-2.3048327137546454E-2</v>
      </c>
      <c r="H40" s="122">
        <f>IFERROR('tablas evol IO CAT '!H40/'tablas evol IO CAT '!H53-1,"-")</f>
        <v>4.1608876560332853E-2</v>
      </c>
      <c r="I40" s="122">
        <f>IFERROR('tablas evol IO CAT '!I40/'tablas evol IO CAT '!I53-1,"-")</f>
        <v>2.659471959915205E-2</v>
      </c>
      <c r="J40" s="122">
        <f>IFERROR('tablas evol IO CAT '!J40/'tablas evol IO CAT '!J53-1,"-")</f>
        <v>3.5628310062590263E-2</v>
      </c>
    </row>
    <row r="41" spans="3:10" hidden="1" outlineLevel="1">
      <c r="C41" s="41" t="s">
        <v>73</v>
      </c>
      <c r="D41" s="122">
        <f>IFERROR('tablas evol IO CAT '!D41/'tablas evol IO CAT '!D54-1,"-")</f>
        <v>0.11324232543571267</v>
      </c>
      <c r="E41" s="122">
        <f>IFERROR('tablas evol IO CAT '!E41/'tablas evol IO CAT '!E54-1,"-")</f>
        <v>0.16971198513471686</v>
      </c>
      <c r="F41" s="122">
        <f>IFERROR('tablas evol IO CAT '!F41/'tablas evol IO CAT '!F54-1,"-")</f>
        <v>4.1062491979981797E-2</v>
      </c>
      <c r="G41" s="122">
        <f>IFERROR('tablas evol IO CAT '!G41/'tablas evol IO CAT '!G54-1,"-")</f>
        <v>-0.10846219931271484</v>
      </c>
      <c r="H41" s="122">
        <f>IFERROR('tablas evol IO CAT '!H41/'tablas evol IO CAT '!H54-1,"-")</f>
        <v>4.6298718284070173E-2</v>
      </c>
      <c r="I41" s="122">
        <f>IFERROR('tablas evol IO CAT '!I41/'tablas evol IO CAT '!I54-1,"-")</f>
        <v>3.7429111531191106E-2</v>
      </c>
      <c r="J41" s="122">
        <f>IFERROR('tablas evol IO CAT '!J41/'tablas evol IO CAT '!J54-1,"-")</f>
        <v>4.3050430504304904E-2</v>
      </c>
    </row>
    <row r="42" spans="3:10" hidden="1" outlineLevel="1">
      <c r="C42" s="41" t="s">
        <v>74</v>
      </c>
      <c r="D42" s="122">
        <f>IFERROR('tablas evol IO CAT '!D42/'tablas evol IO CAT '!D55-1,"-")</f>
        <v>6.618096357687131E-2</v>
      </c>
      <c r="E42" s="122">
        <f>IFERROR('tablas evol IO CAT '!E42/'tablas evol IO CAT '!E55-1,"-")</f>
        <v>1.3989239046886981E-2</v>
      </c>
      <c r="F42" s="122">
        <f>IFERROR('tablas evol IO CAT '!F42/'tablas evol IO CAT '!F55-1,"-")</f>
        <v>-6.0091743119266128E-2</v>
      </c>
      <c r="G42" s="122">
        <f>IFERROR('tablas evol IO CAT '!G42/'tablas evol IO CAT '!G55-1,"-")</f>
        <v>9.1115311909262919E-2</v>
      </c>
      <c r="H42" s="122">
        <f>IFERROR('tablas evol IO CAT '!H42/'tablas evol IO CAT '!H55-1,"-")</f>
        <v>-2.2761194029850884E-2</v>
      </c>
      <c r="I42" s="122">
        <f>IFERROR('tablas evol IO CAT '!I42/'tablas evol IO CAT '!I55-1,"-")</f>
        <v>-2.764537654909438E-2</v>
      </c>
      <c r="J42" s="122">
        <f>IFERROR('tablas evol IO CAT '!J42/'tablas evol IO CAT '!J55-1,"-")</f>
        <v>-2.4233358264771687E-2</v>
      </c>
    </row>
    <row r="43" spans="3:10" hidden="1" outlineLevel="1">
      <c r="C43" s="41" t="s">
        <v>75</v>
      </c>
      <c r="D43" s="122">
        <f>IFERROR('tablas evol IO CAT '!D43/'tablas evol IO CAT '!D56-1,"-")</f>
        <v>0.39029623947211589</v>
      </c>
      <c r="E43" s="122">
        <f>IFERROR('tablas evol IO CAT '!E43/'tablas evol IO CAT '!E56-1,"-")</f>
        <v>9.7116340735830198E-2</v>
      </c>
      <c r="F43" s="122">
        <f>IFERROR('tablas evol IO CAT '!F43/'tablas evol IO CAT '!F56-1,"-")</f>
        <v>-6.2425257115522603E-2</v>
      </c>
      <c r="G43" s="122">
        <f>IFERROR('tablas evol IO CAT '!G43/'tablas evol IO CAT '!G56-1,"-")</f>
        <v>-7.937569676700118E-2</v>
      </c>
      <c r="H43" s="122">
        <f>IFERROR('tablas evol IO CAT '!H43/'tablas evol IO CAT '!H56-1,"-")</f>
        <v>-2.7535860655737543E-2</v>
      </c>
      <c r="I43" s="122">
        <f>IFERROR('tablas evol IO CAT '!I43/'tablas evol IO CAT '!I56-1,"-")</f>
        <v>-0.1067460317460317</v>
      </c>
      <c r="J43" s="122">
        <f>IFERROR('tablas evol IO CAT '!J43/'tablas evol IO CAT '!J56-1,"-")</f>
        <v>-5.7067738942158996E-2</v>
      </c>
    </row>
    <row r="44" spans="3:10" hidden="1" outlineLevel="1">
      <c r="C44" s="41" t="s">
        <v>76</v>
      </c>
      <c r="D44" s="122">
        <f>IFERROR('tablas evol IO CAT '!D44/'tablas evol IO CAT '!D57-1,"-")</f>
        <v>-0.23293166718614799</v>
      </c>
      <c r="E44" s="122">
        <f>IFERROR('tablas evol IO CAT '!E44/'tablas evol IO CAT '!E57-1,"-")</f>
        <v>-1.4320877153725653E-2</v>
      </c>
      <c r="F44" s="122">
        <f>IFERROR('tablas evol IO CAT '!F44/'tablas evol IO CAT '!F57-1,"-")</f>
        <v>-3.2154006243496291E-2</v>
      </c>
      <c r="G44" s="122">
        <f>IFERROR('tablas evol IO CAT '!G44/'tablas evol IO CAT '!G57-1,"-")</f>
        <v>-8.3624409287035184E-2</v>
      </c>
      <c r="H44" s="122">
        <f>IFERROR('tablas evol IO CAT '!H44/'tablas evol IO CAT '!H57-1,"-")</f>
        <v>-3.7324542747766976E-2</v>
      </c>
      <c r="I44" s="122">
        <f>IFERROR('tablas evol IO CAT '!I44/'tablas evol IO CAT '!I57-1,"-")</f>
        <v>-8.7576665240336582E-2</v>
      </c>
      <c r="J44" s="122">
        <f>IFERROR('tablas evol IO CAT '!J44/'tablas evol IO CAT '!J57-1,"-")</f>
        <v>-5.7738961669092537E-2</v>
      </c>
    </row>
    <row r="45" spans="3:10" hidden="1" outlineLevel="1">
      <c r="C45" s="41" t="s">
        <v>77</v>
      </c>
      <c r="D45" s="122">
        <f>IFERROR('tablas evol IO CAT '!D45/'tablas evol IO CAT '!D58-1,"-")</f>
        <v>-0.17624687059729505</v>
      </c>
      <c r="E45" s="122">
        <f>IFERROR('tablas evol IO CAT '!E45/'tablas evol IO CAT '!E58-1,"-")</f>
        <v>-7.1390728476821153E-2</v>
      </c>
      <c r="F45" s="122">
        <f>IFERROR('tablas evol IO CAT '!F45/'tablas evol IO CAT '!F58-1,"-")</f>
        <v>-4.8921503224371721E-3</v>
      </c>
      <c r="G45" s="122">
        <f>IFERROR('tablas evol IO CAT '!G45/'tablas evol IO CAT '!G58-1,"-")</f>
        <v>-0.12593939393939391</v>
      </c>
      <c r="H45" s="122">
        <f>IFERROR('tablas evol IO CAT '!H45/'tablas evol IO CAT '!H58-1,"-")</f>
        <v>-3.5567071016370244E-2</v>
      </c>
      <c r="I45" s="122">
        <f>IFERROR('tablas evol IO CAT '!I45/'tablas evol IO CAT '!I58-1,"-")</f>
        <v>-0.13946837146702551</v>
      </c>
      <c r="J45" s="122">
        <f>IFERROR('tablas evol IO CAT '!J45/'tablas evol IO CAT '!J58-1,"-")</f>
        <v>-7.661568141105124E-2</v>
      </c>
    </row>
    <row r="46" spans="3:10" hidden="1" outlineLevel="1">
      <c r="C46" s="41" t="s">
        <v>78</v>
      </c>
      <c r="D46" s="122">
        <f>IFERROR('tablas evol IO CAT '!D46/'tablas evol IO CAT '!D59-1,"-")</f>
        <v>-0.37133607431388138</v>
      </c>
      <c r="E46" s="122">
        <f>IFERROR('tablas evol IO CAT '!E46/'tablas evol IO CAT '!E59-1,"-")</f>
        <v>-9.9218376136544939E-2</v>
      </c>
      <c r="F46" s="122">
        <f>IFERROR('tablas evol IO CAT '!F46/'tablas evol IO CAT '!F59-1,"-")</f>
        <v>-5.324437467294596E-2</v>
      </c>
      <c r="G46" s="122">
        <f>IFERROR('tablas evol IO CAT '!G46/'tablas evol IO CAT '!G59-1,"-")</f>
        <v>-0.11834811529933476</v>
      </c>
      <c r="H46" s="122">
        <f>IFERROR('tablas evol IO CAT '!H46/'tablas evol IO CAT '!H59-1,"-")</f>
        <v>-7.6529200110711293E-2</v>
      </c>
      <c r="I46" s="122">
        <f>IFERROR('tablas evol IO CAT '!I46/'tablas evol IO CAT '!I59-1,"-")</f>
        <v>-0.11382650814619111</v>
      </c>
      <c r="J46" s="122">
        <f>IFERROR('tablas evol IO CAT '!J46/'tablas evol IO CAT '!J59-1,"-")</f>
        <v>-9.0033783783783905E-2</v>
      </c>
    </row>
    <row r="47" spans="3:10" hidden="1" outlineLevel="1">
      <c r="C47" s="41" t="s">
        <v>79</v>
      </c>
      <c r="D47" s="122">
        <f>IFERROR('tablas evol IO CAT '!D47/'tablas evol IO CAT '!D60-1,"-")</f>
        <v>-0.32121288512050572</v>
      </c>
      <c r="E47" s="122">
        <f>IFERROR('tablas evol IO CAT '!E47/'tablas evol IO CAT '!E60-1,"-")</f>
        <v>-0.23454195130495703</v>
      </c>
      <c r="F47" s="122">
        <f>IFERROR('tablas evol IO CAT '!F47/'tablas evol IO CAT '!F60-1,"-")</f>
        <v>-7.8822000866175745E-2</v>
      </c>
      <c r="G47" s="122">
        <f>IFERROR('tablas evol IO CAT '!G47/'tablas evol IO CAT '!G60-1,"-")</f>
        <v>-9.7640704945991974E-2</v>
      </c>
      <c r="H47" s="122">
        <f>IFERROR('tablas evol IO CAT '!H47/'tablas evol IO CAT '!H60-1,"-")</f>
        <v>-0.11826008155867684</v>
      </c>
      <c r="I47" s="122">
        <f>IFERROR('tablas evol IO CAT '!I47/'tablas evol IO CAT '!I60-1,"-")</f>
        <v>-0.10948191593352896</v>
      </c>
      <c r="J47" s="122">
        <f>IFERROR('tablas evol IO CAT '!J47/'tablas evol IO CAT '!J60-1,"-")</f>
        <v>-0.11447124304267164</v>
      </c>
    </row>
    <row r="48" spans="3:10" hidden="1" outlineLevel="1">
      <c r="C48" s="41" t="s">
        <v>80</v>
      </c>
      <c r="D48" s="122">
        <f>IFERROR('tablas evol IO CAT '!D48/'tablas evol IO CAT '!D61-1,"-")</f>
        <v>-0.45761057969413543</v>
      </c>
      <c r="E48" s="122">
        <f>IFERROR('tablas evol IO CAT '!E48/'tablas evol IO CAT '!E61-1,"-")</f>
        <v>-0.14632807137954695</v>
      </c>
      <c r="F48" s="122">
        <f>IFERROR('tablas evol IO CAT '!F48/'tablas evol IO CAT '!F61-1,"-")</f>
        <v>-5.0619469026548791E-2</v>
      </c>
      <c r="G48" s="122">
        <f>IFERROR('tablas evol IO CAT '!G48/'tablas evol IO CAT '!G61-1,"-")</f>
        <v>-2.7736045302207413E-2</v>
      </c>
      <c r="H48" s="122">
        <f>IFERROR('tablas evol IO CAT '!H48/'tablas evol IO CAT '!H61-1,"-")</f>
        <v>-7.4929715193741586E-2</v>
      </c>
      <c r="I48" s="122">
        <f>IFERROR('tablas evol IO CAT '!I48/'tablas evol IO CAT '!I61-1,"-")</f>
        <v>-9.222261862290404E-2</v>
      </c>
      <c r="J48" s="122">
        <f>IFERROR('tablas evol IO CAT '!J48/'tablas evol IO CAT '!J61-1,"-")</f>
        <v>-8.1408775981524295E-2</v>
      </c>
    </row>
    <row r="49" spans="3:10" hidden="1" outlineLevel="1">
      <c r="C49" s="41" t="s">
        <v>81</v>
      </c>
      <c r="D49" s="122">
        <f>IFERROR('tablas evol IO CAT '!D49/'tablas evol IO CAT '!D62-1,"-")</f>
        <v>2.3438714249737425E-2</v>
      </c>
      <c r="E49" s="122">
        <f>IFERROR('tablas evol IO CAT '!E49/'tablas evol IO CAT '!E62-1,"-")</f>
        <v>-5.4533333333333434E-2</v>
      </c>
      <c r="F49" s="122">
        <f>IFERROR('tablas evol IO CAT '!F49/'tablas evol IO CAT '!F62-1,"-")</f>
        <v>-1.3534416086620205E-2</v>
      </c>
      <c r="G49" s="122">
        <f>IFERROR('tablas evol IO CAT '!G49/'tablas evol IO CAT '!G62-1,"-")</f>
        <v>-9.1439688715953205E-2</v>
      </c>
      <c r="H49" s="122">
        <f>IFERROR('tablas evol IO CAT '!H49/'tablas evol IO CAT '!H62-1,"-")</f>
        <v>-3.2898105478750717E-2</v>
      </c>
      <c r="I49" s="122">
        <f>IFERROR('tablas evol IO CAT '!I49/'tablas evol IO CAT '!I62-1,"-")</f>
        <v>1.7061934823403568E-4</v>
      </c>
      <c r="J49" s="122">
        <f>IFERROR('tablas evol IO CAT '!J49/'tablas evol IO CAT '!J62-1,"-")</f>
        <v>-1.8942153577152787E-2</v>
      </c>
    </row>
    <row r="50" spans="3:10" hidden="1" outlineLevel="1">
      <c r="C50" s="41" t="s">
        <v>82</v>
      </c>
      <c r="D50" s="122">
        <f>IFERROR('tablas evol IO CAT '!D50/'tablas evol IO CAT '!D63-1,"-")</f>
        <v>-9.9633827417461296E-2</v>
      </c>
      <c r="E50" s="122">
        <f>IFERROR('tablas evol IO CAT '!E50/'tablas evol IO CAT '!E63-1,"-")</f>
        <v>-8.0894568690095814E-2</v>
      </c>
      <c r="F50" s="122">
        <f>IFERROR('tablas evol IO CAT '!F50/'tablas evol IO CAT '!F63-1,"-")</f>
        <v>-1.3428943937418558E-2</v>
      </c>
      <c r="G50" s="122">
        <f>IFERROR('tablas evol IO CAT '!G50/'tablas evol IO CAT '!G63-1,"-")</f>
        <v>-2.2267899965741522E-2</v>
      </c>
      <c r="H50" s="122">
        <f>IFERROR('tablas evol IO CAT '!H50/'tablas evol IO CAT '!H63-1,"-")</f>
        <v>-3.0044557606619948E-2</v>
      </c>
      <c r="I50" s="122">
        <f>IFERROR('tablas evol IO CAT '!I50/'tablas evol IO CAT '!I63-1,"-")</f>
        <v>-3.2231540864989361E-2</v>
      </c>
      <c r="J50" s="122">
        <f>IFERROR('tablas evol IO CAT '!J50/'tablas evol IO CAT '!J63-1,"-")</f>
        <v>-3.0749427917620253E-2</v>
      </c>
    </row>
    <row r="51" spans="3:10" hidden="1" outlineLevel="1">
      <c r="C51" s="41" t="s">
        <v>83</v>
      </c>
      <c r="D51" s="122">
        <f>IFERROR('tablas evol IO CAT '!D51/'tablas evol IO CAT '!D64-1,"-")</f>
        <v>-3.8261799526692175E-2</v>
      </c>
      <c r="E51" s="122">
        <f>IFERROR('tablas evol IO CAT '!E51/'tablas evol IO CAT '!E64-1,"-")</f>
        <v>-0.12377560106856644</v>
      </c>
      <c r="F51" s="122">
        <f>IFERROR('tablas evol IO CAT '!F51/'tablas evol IO CAT '!F64-1,"-")</f>
        <v>-3.592447278077493E-2</v>
      </c>
      <c r="G51" s="122">
        <f>IFERROR('tablas evol IO CAT '!G51/'tablas evol IO CAT '!G64-1,"-")</f>
        <v>3.111167320096131E-2</v>
      </c>
      <c r="H51" s="122">
        <f>IFERROR('tablas evol IO CAT '!H51/'tablas evol IO CAT '!H64-1,"-")</f>
        <v>-4.8565395603030859E-2</v>
      </c>
      <c r="I51" s="122">
        <f>IFERROR('tablas evol IO CAT '!I51/'tablas evol IO CAT '!I64-1,"-")</f>
        <v>-4.1126279863481274E-2</v>
      </c>
      <c r="J51" s="122">
        <f>IFERROR('tablas evol IO CAT '!J51/'tablas evol IO CAT '!J64-1,"-")</f>
        <v>-4.5239799570508166E-2</v>
      </c>
    </row>
    <row r="52" spans="3:10" collapsed="1">
      <c r="C52" s="48">
        <v>2007</v>
      </c>
      <c r="D52" s="125">
        <f>IFERROR('tablas evol IO CAT '!D52/'tablas evol IO CAT '!D65-1,"-")</f>
        <v>-7.4319815368304676E-2</v>
      </c>
      <c r="E52" s="125">
        <f>IFERROR('tablas evol IO CAT '!E52/'tablas evol IO CAT '!E65-1,"-")</f>
        <v>-3.8219862179876163E-2</v>
      </c>
      <c r="F52" s="125">
        <f>IFERROR('tablas evol IO CAT '!F52/'tablas evol IO CAT '!F65-1,"-")</f>
        <v>-2.8087158113370925E-2</v>
      </c>
      <c r="G52" s="125">
        <f>IFERROR('tablas evol IO CAT '!G52/'tablas evol IO CAT '!G65-1,"-")</f>
        <v>-5.5872908534656429E-2</v>
      </c>
      <c r="H52" s="125">
        <f>IFERROR('tablas evol IO CAT '!H52/'tablas evol IO CAT '!H65-1,"-")</f>
        <v>-3.4283895177019019E-2</v>
      </c>
      <c r="I52" s="125">
        <f>IFERROR('tablas evol IO CAT '!I52/'tablas evol IO CAT '!I65-1,"-")</f>
        <v>-5.6566521614661247E-2</v>
      </c>
      <c r="J52" s="125">
        <f>IFERROR('tablas evol IO CAT '!J52/'tablas evol IO CAT '!J65-1,"-")</f>
        <v>-4.2822574517340728E-2</v>
      </c>
    </row>
    <row r="53" spans="3:10" ht="15" customHeight="1">
      <c r="C53" s="542" t="s">
        <v>67</v>
      </c>
      <c r="D53" s="542"/>
      <c r="E53" s="542"/>
      <c r="F53" s="542"/>
      <c r="G53" s="542"/>
      <c r="H53" s="542"/>
      <c r="I53" s="542"/>
      <c r="J53" s="542"/>
    </row>
  </sheetData>
  <mergeCells count="2">
    <mergeCell ref="C3:J3"/>
    <mergeCell ref="C53:J53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7:L28"/>
  <sheetViews>
    <sheetView showGridLines="0" showRowColHeaders="0" showOutlineSymbols="0" zoomScaleNormal="100" workbookViewId="0">
      <selection activeCell="A3" sqref="A3"/>
    </sheetView>
  </sheetViews>
  <sheetFormatPr baseColWidth="10" defaultRowHeight="12.75"/>
  <cols>
    <col min="1" max="2" width="11.42578125" style="2"/>
    <col min="3" max="3" width="41" style="2" customWidth="1"/>
    <col min="4" max="4" width="12.7109375" style="2" customWidth="1"/>
    <col min="5" max="5" width="12.85546875" style="2" customWidth="1"/>
    <col min="6" max="6" width="10.5703125" style="2" customWidth="1"/>
    <col min="7" max="7" width="10.7109375" style="2" customWidth="1"/>
    <col min="8" max="13" width="11.42578125" style="2"/>
    <col min="14" max="14" width="13.7109375" style="2" customWidth="1"/>
    <col min="15" max="258" width="11.42578125" style="2"/>
    <col min="259" max="259" width="41" style="2" customWidth="1"/>
    <col min="260" max="260" width="12.7109375" style="2" customWidth="1"/>
    <col min="261" max="261" width="12.85546875" style="2" customWidth="1"/>
    <col min="262" max="262" width="10.5703125" style="2" customWidth="1"/>
    <col min="263" max="263" width="10.7109375" style="2" customWidth="1"/>
    <col min="264" max="269" width="11.42578125" style="2"/>
    <col min="270" max="270" width="13.7109375" style="2" customWidth="1"/>
    <col min="271" max="514" width="11.42578125" style="2"/>
    <col min="515" max="515" width="41" style="2" customWidth="1"/>
    <col min="516" max="516" width="12.7109375" style="2" customWidth="1"/>
    <col min="517" max="517" width="12.85546875" style="2" customWidth="1"/>
    <col min="518" max="518" width="10.5703125" style="2" customWidth="1"/>
    <col min="519" max="519" width="10.7109375" style="2" customWidth="1"/>
    <col min="520" max="525" width="11.42578125" style="2"/>
    <col min="526" max="526" width="13.7109375" style="2" customWidth="1"/>
    <col min="527" max="770" width="11.42578125" style="2"/>
    <col min="771" max="771" width="41" style="2" customWidth="1"/>
    <col min="772" max="772" width="12.7109375" style="2" customWidth="1"/>
    <col min="773" max="773" width="12.85546875" style="2" customWidth="1"/>
    <col min="774" max="774" width="10.5703125" style="2" customWidth="1"/>
    <col min="775" max="775" width="10.7109375" style="2" customWidth="1"/>
    <col min="776" max="781" width="11.42578125" style="2"/>
    <col min="782" max="782" width="13.7109375" style="2" customWidth="1"/>
    <col min="783" max="1026" width="11.42578125" style="2"/>
    <col min="1027" max="1027" width="41" style="2" customWidth="1"/>
    <col min="1028" max="1028" width="12.7109375" style="2" customWidth="1"/>
    <col min="1029" max="1029" width="12.85546875" style="2" customWidth="1"/>
    <col min="1030" max="1030" width="10.5703125" style="2" customWidth="1"/>
    <col min="1031" max="1031" width="10.7109375" style="2" customWidth="1"/>
    <col min="1032" max="1037" width="11.42578125" style="2"/>
    <col min="1038" max="1038" width="13.7109375" style="2" customWidth="1"/>
    <col min="1039" max="1282" width="11.42578125" style="2"/>
    <col min="1283" max="1283" width="41" style="2" customWidth="1"/>
    <col min="1284" max="1284" width="12.7109375" style="2" customWidth="1"/>
    <col min="1285" max="1285" width="12.85546875" style="2" customWidth="1"/>
    <col min="1286" max="1286" width="10.5703125" style="2" customWidth="1"/>
    <col min="1287" max="1287" width="10.7109375" style="2" customWidth="1"/>
    <col min="1288" max="1293" width="11.42578125" style="2"/>
    <col min="1294" max="1294" width="13.7109375" style="2" customWidth="1"/>
    <col min="1295" max="1538" width="11.42578125" style="2"/>
    <col min="1539" max="1539" width="41" style="2" customWidth="1"/>
    <col min="1540" max="1540" width="12.7109375" style="2" customWidth="1"/>
    <col min="1541" max="1541" width="12.85546875" style="2" customWidth="1"/>
    <col min="1542" max="1542" width="10.5703125" style="2" customWidth="1"/>
    <col min="1543" max="1543" width="10.7109375" style="2" customWidth="1"/>
    <col min="1544" max="1549" width="11.42578125" style="2"/>
    <col min="1550" max="1550" width="13.7109375" style="2" customWidth="1"/>
    <col min="1551" max="1794" width="11.42578125" style="2"/>
    <col min="1795" max="1795" width="41" style="2" customWidth="1"/>
    <col min="1796" max="1796" width="12.7109375" style="2" customWidth="1"/>
    <col min="1797" max="1797" width="12.85546875" style="2" customWidth="1"/>
    <col min="1798" max="1798" width="10.5703125" style="2" customWidth="1"/>
    <col min="1799" max="1799" width="10.7109375" style="2" customWidth="1"/>
    <col min="1800" max="1805" width="11.42578125" style="2"/>
    <col min="1806" max="1806" width="13.7109375" style="2" customWidth="1"/>
    <col min="1807" max="2050" width="11.42578125" style="2"/>
    <col min="2051" max="2051" width="41" style="2" customWidth="1"/>
    <col min="2052" max="2052" width="12.7109375" style="2" customWidth="1"/>
    <col min="2053" max="2053" width="12.85546875" style="2" customWidth="1"/>
    <col min="2054" max="2054" width="10.5703125" style="2" customWidth="1"/>
    <col min="2055" max="2055" width="10.7109375" style="2" customWidth="1"/>
    <col min="2056" max="2061" width="11.42578125" style="2"/>
    <col min="2062" max="2062" width="13.7109375" style="2" customWidth="1"/>
    <col min="2063" max="2306" width="11.42578125" style="2"/>
    <col min="2307" max="2307" width="41" style="2" customWidth="1"/>
    <col min="2308" max="2308" width="12.7109375" style="2" customWidth="1"/>
    <col min="2309" max="2309" width="12.85546875" style="2" customWidth="1"/>
    <col min="2310" max="2310" width="10.5703125" style="2" customWidth="1"/>
    <col min="2311" max="2311" width="10.7109375" style="2" customWidth="1"/>
    <col min="2312" max="2317" width="11.42578125" style="2"/>
    <col min="2318" max="2318" width="13.7109375" style="2" customWidth="1"/>
    <col min="2319" max="2562" width="11.42578125" style="2"/>
    <col min="2563" max="2563" width="41" style="2" customWidth="1"/>
    <col min="2564" max="2564" width="12.7109375" style="2" customWidth="1"/>
    <col min="2565" max="2565" width="12.85546875" style="2" customWidth="1"/>
    <col min="2566" max="2566" width="10.5703125" style="2" customWidth="1"/>
    <col min="2567" max="2567" width="10.7109375" style="2" customWidth="1"/>
    <col min="2568" max="2573" width="11.42578125" style="2"/>
    <col min="2574" max="2574" width="13.7109375" style="2" customWidth="1"/>
    <col min="2575" max="2818" width="11.42578125" style="2"/>
    <col min="2819" max="2819" width="41" style="2" customWidth="1"/>
    <col min="2820" max="2820" width="12.7109375" style="2" customWidth="1"/>
    <col min="2821" max="2821" width="12.85546875" style="2" customWidth="1"/>
    <col min="2822" max="2822" width="10.5703125" style="2" customWidth="1"/>
    <col min="2823" max="2823" width="10.7109375" style="2" customWidth="1"/>
    <col min="2824" max="2829" width="11.42578125" style="2"/>
    <col min="2830" max="2830" width="13.7109375" style="2" customWidth="1"/>
    <col min="2831" max="3074" width="11.42578125" style="2"/>
    <col min="3075" max="3075" width="41" style="2" customWidth="1"/>
    <col min="3076" max="3076" width="12.7109375" style="2" customWidth="1"/>
    <col min="3077" max="3077" width="12.85546875" style="2" customWidth="1"/>
    <col min="3078" max="3078" width="10.5703125" style="2" customWidth="1"/>
    <col min="3079" max="3079" width="10.7109375" style="2" customWidth="1"/>
    <col min="3080" max="3085" width="11.42578125" style="2"/>
    <col min="3086" max="3086" width="13.7109375" style="2" customWidth="1"/>
    <col min="3087" max="3330" width="11.42578125" style="2"/>
    <col min="3331" max="3331" width="41" style="2" customWidth="1"/>
    <col min="3332" max="3332" width="12.7109375" style="2" customWidth="1"/>
    <col min="3333" max="3333" width="12.85546875" style="2" customWidth="1"/>
    <col min="3334" max="3334" width="10.5703125" style="2" customWidth="1"/>
    <col min="3335" max="3335" width="10.7109375" style="2" customWidth="1"/>
    <col min="3336" max="3341" width="11.42578125" style="2"/>
    <col min="3342" max="3342" width="13.7109375" style="2" customWidth="1"/>
    <col min="3343" max="3586" width="11.42578125" style="2"/>
    <col min="3587" max="3587" width="41" style="2" customWidth="1"/>
    <col min="3588" max="3588" width="12.7109375" style="2" customWidth="1"/>
    <col min="3589" max="3589" width="12.85546875" style="2" customWidth="1"/>
    <col min="3590" max="3590" width="10.5703125" style="2" customWidth="1"/>
    <col min="3591" max="3591" width="10.7109375" style="2" customWidth="1"/>
    <col min="3592" max="3597" width="11.42578125" style="2"/>
    <col min="3598" max="3598" width="13.7109375" style="2" customWidth="1"/>
    <col min="3599" max="3842" width="11.42578125" style="2"/>
    <col min="3843" max="3843" width="41" style="2" customWidth="1"/>
    <col min="3844" max="3844" width="12.7109375" style="2" customWidth="1"/>
    <col min="3845" max="3845" width="12.85546875" style="2" customWidth="1"/>
    <col min="3846" max="3846" width="10.5703125" style="2" customWidth="1"/>
    <col min="3847" max="3847" width="10.7109375" style="2" customWidth="1"/>
    <col min="3848" max="3853" width="11.42578125" style="2"/>
    <col min="3854" max="3854" width="13.7109375" style="2" customWidth="1"/>
    <col min="3855" max="4098" width="11.42578125" style="2"/>
    <col min="4099" max="4099" width="41" style="2" customWidth="1"/>
    <col min="4100" max="4100" width="12.7109375" style="2" customWidth="1"/>
    <col min="4101" max="4101" width="12.85546875" style="2" customWidth="1"/>
    <col min="4102" max="4102" width="10.5703125" style="2" customWidth="1"/>
    <col min="4103" max="4103" width="10.7109375" style="2" customWidth="1"/>
    <col min="4104" max="4109" width="11.42578125" style="2"/>
    <col min="4110" max="4110" width="13.7109375" style="2" customWidth="1"/>
    <col min="4111" max="4354" width="11.42578125" style="2"/>
    <col min="4355" max="4355" width="41" style="2" customWidth="1"/>
    <col min="4356" max="4356" width="12.7109375" style="2" customWidth="1"/>
    <col min="4357" max="4357" width="12.85546875" style="2" customWidth="1"/>
    <col min="4358" max="4358" width="10.5703125" style="2" customWidth="1"/>
    <col min="4359" max="4359" width="10.7109375" style="2" customWidth="1"/>
    <col min="4360" max="4365" width="11.42578125" style="2"/>
    <col min="4366" max="4366" width="13.7109375" style="2" customWidth="1"/>
    <col min="4367" max="4610" width="11.42578125" style="2"/>
    <col min="4611" max="4611" width="41" style="2" customWidth="1"/>
    <col min="4612" max="4612" width="12.7109375" style="2" customWidth="1"/>
    <col min="4613" max="4613" width="12.85546875" style="2" customWidth="1"/>
    <col min="4614" max="4614" width="10.5703125" style="2" customWidth="1"/>
    <col min="4615" max="4615" width="10.7109375" style="2" customWidth="1"/>
    <col min="4616" max="4621" width="11.42578125" style="2"/>
    <col min="4622" max="4622" width="13.7109375" style="2" customWidth="1"/>
    <col min="4623" max="4866" width="11.42578125" style="2"/>
    <col min="4867" max="4867" width="41" style="2" customWidth="1"/>
    <col min="4868" max="4868" width="12.7109375" style="2" customWidth="1"/>
    <col min="4869" max="4869" width="12.85546875" style="2" customWidth="1"/>
    <col min="4870" max="4870" width="10.5703125" style="2" customWidth="1"/>
    <col min="4871" max="4871" width="10.7109375" style="2" customWidth="1"/>
    <col min="4872" max="4877" width="11.42578125" style="2"/>
    <col min="4878" max="4878" width="13.7109375" style="2" customWidth="1"/>
    <col min="4879" max="5122" width="11.42578125" style="2"/>
    <col min="5123" max="5123" width="41" style="2" customWidth="1"/>
    <col min="5124" max="5124" width="12.7109375" style="2" customWidth="1"/>
    <col min="5125" max="5125" width="12.85546875" style="2" customWidth="1"/>
    <col min="5126" max="5126" width="10.5703125" style="2" customWidth="1"/>
    <col min="5127" max="5127" width="10.7109375" style="2" customWidth="1"/>
    <col min="5128" max="5133" width="11.42578125" style="2"/>
    <col min="5134" max="5134" width="13.7109375" style="2" customWidth="1"/>
    <col min="5135" max="5378" width="11.42578125" style="2"/>
    <col min="5379" max="5379" width="41" style="2" customWidth="1"/>
    <col min="5380" max="5380" width="12.7109375" style="2" customWidth="1"/>
    <col min="5381" max="5381" width="12.85546875" style="2" customWidth="1"/>
    <col min="5382" max="5382" width="10.5703125" style="2" customWidth="1"/>
    <col min="5383" max="5383" width="10.7109375" style="2" customWidth="1"/>
    <col min="5384" max="5389" width="11.42578125" style="2"/>
    <col min="5390" max="5390" width="13.7109375" style="2" customWidth="1"/>
    <col min="5391" max="5634" width="11.42578125" style="2"/>
    <col min="5635" max="5635" width="41" style="2" customWidth="1"/>
    <col min="5636" max="5636" width="12.7109375" style="2" customWidth="1"/>
    <col min="5637" max="5637" width="12.85546875" style="2" customWidth="1"/>
    <col min="5638" max="5638" width="10.5703125" style="2" customWidth="1"/>
    <col min="5639" max="5639" width="10.7109375" style="2" customWidth="1"/>
    <col min="5640" max="5645" width="11.42578125" style="2"/>
    <col min="5646" max="5646" width="13.7109375" style="2" customWidth="1"/>
    <col min="5647" max="5890" width="11.42578125" style="2"/>
    <col min="5891" max="5891" width="41" style="2" customWidth="1"/>
    <col min="5892" max="5892" width="12.7109375" style="2" customWidth="1"/>
    <col min="5893" max="5893" width="12.85546875" style="2" customWidth="1"/>
    <col min="5894" max="5894" width="10.5703125" style="2" customWidth="1"/>
    <col min="5895" max="5895" width="10.7109375" style="2" customWidth="1"/>
    <col min="5896" max="5901" width="11.42578125" style="2"/>
    <col min="5902" max="5902" width="13.7109375" style="2" customWidth="1"/>
    <col min="5903" max="6146" width="11.42578125" style="2"/>
    <col min="6147" max="6147" width="41" style="2" customWidth="1"/>
    <col min="6148" max="6148" width="12.7109375" style="2" customWidth="1"/>
    <col min="6149" max="6149" width="12.85546875" style="2" customWidth="1"/>
    <col min="6150" max="6150" width="10.5703125" style="2" customWidth="1"/>
    <col min="6151" max="6151" width="10.7109375" style="2" customWidth="1"/>
    <col min="6152" max="6157" width="11.42578125" style="2"/>
    <col min="6158" max="6158" width="13.7109375" style="2" customWidth="1"/>
    <col min="6159" max="6402" width="11.42578125" style="2"/>
    <col min="6403" max="6403" width="41" style="2" customWidth="1"/>
    <col min="6404" max="6404" width="12.7109375" style="2" customWidth="1"/>
    <col min="6405" max="6405" width="12.85546875" style="2" customWidth="1"/>
    <col min="6406" max="6406" width="10.5703125" style="2" customWidth="1"/>
    <col min="6407" max="6407" width="10.7109375" style="2" customWidth="1"/>
    <col min="6408" max="6413" width="11.42578125" style="2"/>
    <col min="6414" max="6414" width="13.7109375" style="2" customWidth="1"/>
    <col min="6415" max="6658" width="11.42578125" style="2"/>
    <col min="6659" max="6659" width="41" style="2" customWidth="1"/>
    <col min="6660" max="6660" width="12.7109375" style="2" customWidth="1"/>
    <col min="6661" max="6661" width="12.85546875" style="2" customWidth="1"/>
    <col min="6662" max="6662" width="10.5703125" style="2" customWidth="1"/>
    <col min="6663" max="6663" width="10.7109375" style="2" customWidth="1"/>
    <col min="6664" max="6669" width="11.42578125" style="2"/>
    <col min="6670" max="6670" width="13.7109375" style="2" customWidth="1"/>
    <col min="6671" max="6914" width="11.42578125" style="2"/>
    <col min="6915" max="6915" width="41" style="2" customWidth="1"/>
    <col min="6916" max="6916" width="12.7109375" style="2" customWidth="1"/>
    <col min="6917" max="6917" width="12.85546875" style="2" customWidth="1"/>
    <col min="6918" max="6918" width="10.5703125" style="2" customWidth="1"/>
    <col min="6919" max="6919" width="10.7109375" style="2" customWidth="1"/>
    <col min="6920" max="6925" width="11.42578125" style="2"/>
    <col min="6926" max="6926" width="13.7109375" style="2" customWidth="1"/>
    <col min="6927" max="7170" width="11.42578125" style="2"/>
    <col min="7171" max="7171" width="41" style="2" customWidth="1"/>
    <col min="7172" max="7172" width="12.7109375" style="2" customWidth="1"/>
    <col min="7173" max="7173" width="12.85546875" style="2" customWidth="1"/>
    <col min="7174" max="7174" width="10.5703125" style="2" customWidth="1"/>
    <col min="7175" max="7175" width="10.7109375" style="2" customWidth="1"/>
    <col min="7176" max="7181" width="11.42578125" style="2"/>
    <col min="7182" max="7182" width="13.7109375" style="2" customWidth="1"/>
    <col min="7183" max="7426" width="11.42578125" style="2"/>
    <col min="7427" max="7427" width="41" style="2" customWidth="1"/>
    <col min="7428" max="7428" width="12.7109375" style="2" customWidth="1"/>
    <col min="7429" max="7429" width="12.85546875" style="2" customWidth="1"/>
    <col min="7430" max="7430" width="10.5703125" style="2" customWidth="1"/>
    <col min="7431" max="7431" width="10.7109375" style="2" customWidth="1"/>
    <col min="7432" max="7437" width="11.42578125" style="2"/>
    <col min="7438" max="7438" width="13.7109375" style="2" customWidth="1"/>
    <col min="7439" max="7682" width="11.42578125" style="2"/>
    <col min="7683" max="7683" width="41" style="2" customWidth="1"/>
    <col min="7684" max="7684" width="12.7109375" style="2" customWidth="1"/>
    <col min="7685" max="7685" width="12.85546875" style="2" customWidth="1"/>
    <col min="7686" max="7686" width="10.5703125" style="2" customWidth="1"/>
    <col min="7687" max="7687" width="10.7109375" style="2" customWidth="1"/>
    <col min="7688" max="7693" width="11.42578125" style="2"/>
    <col min="7694" max="7694" width="13.7109375" style="2" customWidth="1"/>
    <col min="7695" max="7938" width="11.42578125" style="2"/>
    <col min="7939" max="7939" width="41" style="2" customWidth="1"/>
    <col min="7940" max="7940" width="12.7109375" style="2" customWidth="1"/>
    <col min="7941" max="7941" width="12.85546875" style="2" customWidth="1"/>
    <col min="7942" max="7942" width="10.5703125" style="2" customWidth="1"/>
    <col min="7943" max="7943" width="10.7109375" style="2" customWidth="1"/>
    <col min="7944" max="7949" width="11.42578125" style="2"/>
    <col min="7950" max="7950" width="13.7109375" style="2" customWidth="1"/>
    <col min="7951" max="8194" width="11.42578125" style="2"/>
    <col min="8195" max="8195" width="41" style="2" customWidth="1"/>
    <col min="8196" max="8196" width="12.7109375" style="2" customWidth="1"/>
    <col min="8197" max="8197" width="12.85546875" style="2" customWidth="1"/>
    <col min="8198" max="8198" width="10.5703125" style="2" customWidth="1"/>
    <col min="8199" max="8199" width="10.7109375" style="2" customWidth="1"/>
    <col min="8200" max="8205" width="11.42578125" style="2"/>
    <col min="8206" max="8206" width="13.7109375" style="2" customWidth="1"/>
    <col min="8207" max="8450" width="11.42578125" style="2"/>
    <col min="8451" max="8451" width="41" style="2" customWidth="1"/>
    <col min="8452" max="8452" width="12.7109375" style="2" customWidth="1"/>
    <col min="8453" max="8453" width="12.85546875" style="2" customWidth="1"/>
    <col min="8454" max="8454" width="10.5703125" style="2" customWidth="1"/>
    <col min="8455" max="8455" width="10.7109375" style="2" customWidth="1"/>
    <col min="8456" max="8461" width="11.42578125" style="2"/>
    <col min="8462" max="8462" width="13.7109375" style="2" customWidth="1"/>
    <col min="8463" max="8706" width="11.42578125" style="2"/>
    <col min="8707" max="8707" width="41" style="2" customWidth="1"/>
    <col min="8708" max="8708" width="12.7109375" style="2" customWidth="1"/>
    <col min="8709" max="8709" width="12.85546875" style="2" customWidth="1"/>
    <col min="8710" max="8710" width="10.5703125" style="2" customWidth="1"/>
    <col min="8711" max="8711" width="10.7109375" style="2" customWidth="1"/>
    <col min="8712" max="8717" width="11.42578125" style="2"/>
    <col min="8718" max="8718" width="13.7109375" style="2" customWidth="1"/>
    <col min="8719" max="8962" width="11.42578125" style="2"/>
    <col min="8963" max="8963" width="41" style="2" customWidth="1"/>
    <col min="8964" max="8964" width="12.7109375" style="2" customWidth="1"/>
    <col min="8965" max="8965" width="12.85546875" style="2" customWidth="1"/>
    <col min="8966" max="8966" width="10.5703125" style="2" customWidth="1"/>
    <col min="8967" max="8967" width="10.7109375" style="2" customWidth="1"/>
    <col min="8968" max="8973" width="11.42578125" style="2"/>
    <col min="8974" max="8974" width="13.7109375" style="2" customWidth="1"/>
    <col min="8975" max="9218" width="11.42578125" style="2"/>
    <col min="9219" max="9219" width="41" style="2" customWidth="1"/>
    <col min="9220" max="9220" width="12.7109375" style="2" customWidth="1"/>
    <col min="9221" max="9221" width="12.85546875" style="2" customWidth="1"/>
    <col min="9222" max="9222" width="10.5703125" style="2" customWidth="1"/>
    <col min="9223" max="9223" width="10.7109375" style="2" customWidth="1"/>
    <col min="9224" max="9229" width="11.42578125" style="2"/>
    <col min="9230" max="9230" width="13.7109375" style="2" customWidth="1"/>
    <col min="9231" max="9474" width="11.42578125" style="2"/>
    <col min="9475" max="9475" width="41" style="2" customWidth="1"/>
    <col min="9476" max="9476" width="12.7109375" style="2" customWidth="1"/>
    <col min="9477" max="9477" width="12.85546875" style="2" customWidth="1"/>
    <col min="9478" max="9478" width="10.5703125" style="2" customWidth="1"/>
    <col min="9479" max="9479" width="10.7109375" style="2" customWidth="1"/>
    <col min="9480" max="9485" width="11.42578125" style="2"/>
    <col min="9486" max="9486" width="13.7109375" style="2" customWidth="1"/>
    <col min="9487" max="9730" width="11.42578125" style="2"/>
    <col min="9731" max="9731" width="41" style="2" customWidth="1"/>
    <col min="9732" max="9732" width="12.7109375" style="2" customWidth="1"/>
    <col min="9733" max="9733" width="12.85546875" style="2" customWidth="1"/>
    <col min="9734" max="9734" width="10.5703125" style="2" customWidth="1"/>
    <col min="9735" max="9735" width="10.7109375" style="2" customWidth="1"/>
    <col min="9736" max="9741" width="11.42578125" style="2"/>
    <col min="9742" max="9742" width="13.7109375" style="2" customWidth="1"/>
    <col min="9743" max="9986" width="11.42578125" style="2"/>
    <col min="9987" max="9987" width="41" style="2" customWidth="1"/>
    <col min="9988" max="9988" width="12.7109375" style="2" customWidth="1"/>
    <col min="9989" max="9989" width="12.85546875" style="2" customWidth="1"/>
    <col min="9990" max="9990" width="10.5703125" style="2" customWidth="1"/>
    <col min="9991" max="9991" width="10.7109375" style="2" customWidth="1"/>
    <col min="9992" max="9997" width="11.42578125" style="2"/>
    <col min="9998" max="9998" width="13.7109375" style="2" customWidth="1"/>
    <col min="9999" max="10242" width="11.42578125" style="2"/>
    <col min="10243" max="10243" width="41" style="2" customWidth="1"/>
    <col min="10244" max="10244" width="12.7109375" style="2" customWidth="1"/>
    <col min="10245" max="10245" width="12.85546875" style="2" customWidth="1"/>
    <col min="10246" max="10246" width="10.5703125" style="2" customWidth="1"/>
    <col min="10247" max="10247" width="10.7109375" style="2" customWidth="1"/>
    <col min="10248" max="10253" width="11.42578125" style="2"/>
    <col min="10254" max="10254" width="13.7109375" style="2" customWidth="1"/>
    <col min="10255" max="10498" width="11.42578125" style="2"/>
    <col min="10499" max="10499" width="41" style="2" customWidth="1"/>
    <col min="10500" max="10500" width="12.7109375" style="2" customWidth="1"/>
    <col min="10501" max="10501" width="12.85546875" style="2" customWidth="1"/>
    <col min="10502" max="10502" width="10.5703125" style="2" customWidth="1"/>
    <col min="10503" max="10503" width="10.7109375" style="2" customWidth="1"/>
    <col min="10504" max="10509" width="11.42578125" style="2"/>
    <col min="10510" max="10510" width="13.7109375" style="2" customWidth="1"/>
    <col min="10511" max="10754" width="11.42578125" style="2"/>
    <col min="10755" max="10755" width="41" style="2" customWidth="1"/>
    <col min="10756" max="10756" width="12.7109375" style="2" customWidth="1"/>
    <col min="10757" max="10757" width="12.85546875" style="2" customWidth="1"/>
    <col min="10758" max="10758" width="10.5703125" style="2" customWidth="1"/>
    <col min="10759" max="10759" width="10.7109375" style="2" customWidth="1"/>
    <col min="10760" max="10765" width="11.42578125" style="2"/>
    <col min="10766" max="10766" width="13.7109375" style="2" customWidth="1"/>
    <col min="10767" max="11010" width="11.42578125" style="2"/>
    <col min="11011" max="11011" width="41" style="2" customWidth="1"/>
    <col min="11012" max="11012" width="12.7109375" style="2" customWidth="1"/>
    <col min="11013" max="11013" width="12.85546875" style="2" customWidth="1"/>
    <col min="11014" max="11014" width="10.5703125" style="2" customWidth="1"/>
    <col min="11015" max="11015" width="10.7109375" style="2" customWidth="1"/>
    <col min="11016" max="11021" width="11.42578125" style="2"/>
    <col min="11022" max="11022" width="13.7109375" style="2" customWidth="1"/>
    <col min="11023" max="11266" width="11.42578125" style="2"/>
    <col min="11267" max="11267" width="41" style="2" customWidth="1"/>
    <col min="11268" max="11268" width="12.7109375" style="2" customWidth="1"/>
    <col min="11269" max="11269" width="12.85546875" style="2" customWidth="1"/>
    <col min="11270" max="11270" width="10.5703125" style="2" customWidth="1"/>
    <col min="11271" max="11271" width="10.7109375" style="2" customWidth="1"/>
    <col min="11272" max="11277" width="11.42578125" style="2"/>
    <col min="11278" max="11278" width="13.7109375" style="2" customWidth="1"/>
    <col min="11279" max="11522" width="11.42578125" style="2"/>
    <col min="11523" max="11523" width="41" style="2" customWidth="1"/>
    <col min="11524" max="11524" width="12.7109375" style="2" customWidth="1"/>
    <col min="11525" max="11525" width="12.85546875" style="2" customWidth="1"/>
    <col min="11526" max="11526" width="10.5703125" style="2" customWidth="1"/>
    <col min="11527" max="11527" width="10.7109375" style="2" customWidth="1"/>
    <col min="11528" max="11533" width="11.42578125" style="2"/>
    <col min="11534" max="11534" width="13.7109375" style="2" customWidth="1"/>
    <col min="11535" max="11778" width="11.42578125" style="2"/>
    <col min="11779" max="11779" width="41" style="2" customWidth="1"/>
    <col min="11780" max="11780" width="12.7109375" style="2" customWidth="1"/>
    <col min="11781" max="11781" width="12.85546875" style="2" customWidth="1"/>
    <col min="11782" max="11782" width="10.5703125" style="2" customWidth="1"/>
    <col min="11783" max="11783" width="10.7109375" style="2" customWidth="1"/>
    <col min="11784" max="11789" width="11.42578125" style="2"/>
    <col min="11790" max="11790" width="13.7109375" style="2" customWidth="1"/>
    <col min="11791" max="12034" width="11.42578125" style="2"/>
    <col min="12035" max="12035" width="41" style="2" customWidth="1"/>
    <col min="12036" max="12036" width="12.7109375" style="2" customWidth="1"/>
    <col min="12037" max="12037" width="12.85546875" style="2" customWidth="1"/>
    <col min="12038" max="12038" width="10.5703125" style="2" customWidth="1"/>
    <col min="12039" max="12039" width="10.7109375" style="2" customWidth="1"/>
    <col min="12040" max="12045" width="11.42578125" style="2"/>
    <col min="12046" max="12046" width="13.7109375" style="2" customWidth="1"/>
    <col min="12047" max="12290" width="11.42578125" style="2"/>
    <col min="12291" max="12291" width="41" style="2" customWidth="1"/>
    <col min="12292" max="12292" width="12.7109375" style="2" customWidth="1"/>
    <col min="12293" max="12293" width="12.85546875" style="2" customWidth="1"/>
    <col min="12294" max="12294" width="10.5703125" style="2" customWidth="1"/>
    <col min="12295" max="12295" width="10.7109375" style="2" customWidth="1"/>
    <col min="12296" max="12301" width="11.42578125" style="2"/>
    <col min="12302" max="12302" width="13.7109375" style="2" customWidth="1"/>
    <col min="12303" max="12546" width="11.42578125" style="2"/>
    <col min="12547" max="12547" width="41" style="2" customWidth="1"/>
    <col min="12548" max="12548" width="12.7109375" style="2" customWidth="1"/>
    <col min="12549" max="12549" width="12.85546875" style="2" customWidth="1"/>
    <col min="12550" max="12550" width="10.5703125" style="2" customWidth="1"/>
    <col min="12551" max="12551" width="10.7109375" style="2" customWidth="1"/>
    <col min="12552" max="12557" width="11.42578125" style="2"/>
    <col min="12558" max="12558" width="13.7109375" style="2" customWidth="1"/>
    <col min="12559" max="12802" width="11.42578125" style="2"/>
    <col min="12803" max="12803" width="41" style="2" customWidth="1"/>
    <col min="12804" max="12804" width="12.7109375" style="2" customWidth="1"/>
    <col min="12805" max="12805" width="12.85546875" style="2" customWidth="1"/>
    <col min="12806" max="12806" width="10.5703125" style="2" customWidth="1"/>
    <col min="12807" max="12807" width="10.7109375" style="2" customWidth="1"/>
    <col min="12808" max="12813" width="11.42578125" style="2"/>
    <col min="12814" max="12814" width="13.7109375" style="2" customWidth="1"/>
    <col min="12815" max="13058" width="11.42578125" style="2"/>
    <col min="13059" max="13059" width="41" style="2" customWidth="1"/>
    <col min="13060" max="13060" width="12.7109375" style="2" customWidth="1"/>
    <col min="13061" max="13061" width="12.85546875" style="2" customWidth="1"/>
    <col min="13062" max="13062" width="10.5703125" style="2" customWidth="1"/>
    <col min="13063" max="13063" width="10.7109375" style="2" customWidth="1"/>
    <col min="13064" max="13069" width="11.42578125" style="2"/>
    <col min="13070" max="13070" width="13.7109375" style="2" customWidth="1"/>
    <col min="13071" max="13314" width="11.42578125" style="2"/>
    <col min="13315" max="13315" width="41" style="2" customWidth="1"/>
    <col min="13316" max="13316" width="12.7109375" style="2" customWidth="1"/>
    <col min="13317" max="13317" width="12.85546875" style="2" customWidth="1"/>
    <col min="13318" max="13318" width="10.5703125" style="2" customWidth="1"/>
    <col min="13319" max="13319" width="10.7109375" style="2" customWidth="1"/>
    <col min="13320" max="13325" width="11.42578125" style="2"/>
    <col min="13326" max="13326" width="13.7109375" style="2" customWidth="1"/>
    <col min="13327" max="13570" width="11.42578125" style="2"/>
    <col min="13571" max="13571" width="41" style="2" customWidth="1"/>
    <col min="13572" max="13572" width="12.7109375" style="2" customWidth="1"/>
    <col min="13573" max="13573" width="12.85546875" style="2" customWidth="1"/>
    <col min="13574" max="13574" width="10.5703125" style="2" customWidth="1"/>
    <col min="13575" max="13575" width="10.7109375" style="2" customWidth="1"/>
    <col min="13576" max="13581" width="11.42578125" style="2"/>
    <col min="13582" max="13582" width="13.7109375" style="2" customWidth="1"/>
    <col min="13583" max="13826" width="11.42578125" style="2"/>
    <col min="13827" max="13827" width="41" style="2" customWidth="1"/>
    <col min="13828" max="13828" width="12.7109375" style="2" customWidth="1"/>
    <col min="13829" max="13829" width="12.85546875" style="2" customWidth="1"/>
    <col min="13830" max="13830" width="10.5703125" style="2" customWidth="1"/>
    <col min="13831" max="13831" width="10.7109375" style="2" customWidth="1"/>
    <col min="13832" max="13837" width="11.42578125" style="2"/>
    <col min="13838" max="13838" width="13.7109375" style="2" customWidth="1"/>
    <col min="13839" max="14082" width="11.42578125" style="2"/>
    <col min="14083" max="14083" width="41" style="2" customWidth="1"/>
    <col min="14084" max="14084" width="12.7109375" style="2" customWidth="1"/>
    <col min="14085" max="14085" width="12.85546875" style="2" customWidth="1"/>
    <col min="14086" max="14086" width="10.5703125" style="2" customWidth="1"/>
    <col min="14087" max="14087" width="10.7109375" style="2" customWidth="1"/>
    <col min="14088" max="14093" width="11.42578125" style="2"/>
    <col min="14094" max="14094" width="13.7109375" style="2" customWidth="1"/>
    <col min="14095" max="14338" width="11.42578125" style="2"/>
    <col min="14339" max="14339" width="41" style="2" customWidth="1"/>
    <col min="14340" max="14340" width="12.7109375" style="2" customWidth="1"/>
    <col min="14341" max="14341" width="12.85546875" style="2" customWidth="1"/>
    <col min="14342" max="14342" width="10.5703125" style="2" customWidth="1"/>
    <col min="14343" max="14343" width="10.7109375" style="2" customWidth="1"/>
    <col min="14344" max="14349" width="11.42578125" style="2"/>
    <col min="14350" max="14350" width="13.7109375" style="2" customWidth="1"/>
    <col min="14351" max="14594" width="11.42578125" style="2"/>
    <col min="14595" max="14595" width="41" style="2" customWidth="1"/>
    <col min="14596" max="14596" width="12.7109375" style="2" customWidth="1"/>
    <col min="14597" max="14597" width="12.85546875" style="2" customWidth="1"/>
    <col min="14598" max="14598" width="10.5703125" style="2" customWidth="1"/>
    <col min="14599" max="14599" width="10.7109375" style="2" customWidth="1"/>
    <col min="14600" max="14605" width="11.42578125" style="2"/>
    <col min="14606" max="14606" width="13.7109375" style="2" customWidth="1"/>
    <col min="14607" max="14850" width="11.42578125" style="2"/>
    <col min="14851" max="14851" width="41" style="2" customWidth="1"/>
    <col min="14852" max="14852" width="12.7109375" style="2" customWidth="1"/>
    <col min="14853" max="14853" width="12.85546875" style="2" customWidth="1"/>
    <col min="14854" max="14854" width="10.5703125" style="2" customWidth="1"/>
    <col min="14855" max="14855" width="10.7109375" style="2" customWidth="1"/>
    <col min="14856" max="14861" width="11.42578125" style="2"/>
    <col min="14862" max="14862" width="13.7109375" style="2" customWidth="1"/>
    <col min="14863" max="15106" width="11.42578125" style="2"/>
    <col min="15107" max="15107" width="41" style="2" customWidth="1"/>
    <col min="15108" max="15108" width="12.7109375" style="2" customWidth="1"/>
    <col min="15109" max="15109" width="12.85546875" style="2" customWidth="1"/>
    <col min="15110" max="15110" width="10.5703125" style="2" customWidth="1"/>
    <col min="15111" max="15111" width="10.7109375" style="2" customWidth="1"/>
    <col min="15112" max="15117" width="11.42578125" style="2"/>
    <col min="15118" max="15118" width="13.7109375" style="2" customWidth="1"/>
    <col min="15119" max="15362" width="11.42578125" style="2"/>
    <col min="15363" max="15363" width="41" style="2" customWidth="1"/>
    <col min="15364" max="15364" width="12.7109375" style="2" customWidth="1"/>
    <col min="15365" max="15365" width="12.85546875" style="2" customWidth="1"/>
    <col min="15366" max="15366" width="10.5703125" style="2" customWidth="1"/>
    <col min="15367" max="15367" width="10.7109375" style="2" customWidth="1"/>
    <col min="15368" max="15373" width="11.42578125" style="2"/>
    <col min="15374" max="15374" width="13.7109375" style="2" customWidth="1"/>
    <col min="15375" max="15618" width="11.42578125" style="2"/>
    <col min="15619" max="15619" width="41" style="2" customWidth="1"/>
    <col min="15620" max="15620" width="12.7109375" style="2" customWidth="1"/>
    <col min="15621" max="15621" width="12.85546875" style="2" customWidth="1"/>
    <col min="15622" max="15622" width="10.5703125" style="2" customWidth="1"/>
    <col min="15623" max="15623" width="10.7109375" style="2" customWidth="1"/>
    <col min="15624" max="15629" width="11.42578125" style="2"/>
    <col min="15630" max="15630" width="13.7109375" style="2" customWidth="1"/>
    <col min="15631" max="15874" width="11.42578125" style="2"/>
    <col min="15875" max="15875" width="41" style="2" customWidth="1"/>
    <col min="15876" max="15876" width="12.7109375" style="2" customWidth="1"/>
    <col min="15877" max="15877" width="12.85546875" style="2" customWidth="1"/>
    <col min="15878" max="15878" width="10.5703125" style="2" customWidth="1"/>
    <col min="15879" max="15879" width="10.7109375" style="2" customWidth="1"/>
    <col min="15880" max="15885" width="11.42578125" style="2"/>
    <col min="15886" max="15886" width="13.7109375" style="2" customWidth="1"/>
    <col min="15887" max="16130" width="11.42578125" style="2"/>
    <col min="16131" max="16131" width="41" style="2" customWidth="1"/>
    <col min="16132" max="16132" width="12.7109375" style="2" customWidth="1"/>
    <col min="16133" max="16133" width="12.85546875" style="2" customWidth="1"/>
    <col min="16134" max="16134" width="10.5703125" style="2" customWidth="1"/>
    <col min="16135" max="16135" width="10.7109375" style="2" customWidth="1"/>
    <col min="16136" max="16141" width="11.42578125" style="2"/>
    <col min="16142" max="16142" width="13.7109375" style="2" customWidth="1"/>
    <col min="16143" max="16384" width="11.42578125" style="2"/>
  </cols>
  <sheetData>
    <row r="7" spans="3:7" ht="25.5" customHeight="1">
      <c r="C7" s="560" t="s">
        <v>263</v>
      </c>
      <c r="D7" s="561"/>
      <c r="E7" s="561"/>
      <c r="F7" s="562"/>
    </row>
    <row r="8" spans="3:7" ht="37.5" customHeight="1">
      <c r="C8" s="21" t="s">
        <v>61</v>
      </c>
      <c r="D8" s="22" t="str">
        <f>actualizaciones!A3</f>
        <v>acumulado agosto 2009</v>
      </c>
      <c r="E8" s="22" t="str">
        <f>actualizaciones!A2</f>
        <v xml:space="preserve">acumulado agosto 2010 </v>
      </c>
      <c r="F8" s="254" t="s">
        <v>264</v>
      </c>
    </row>
    <row r="9" spans="3:7">
      <c r="C9" s="24" t="s">
        <v>265</v>
      </c>
      <c r="D9" s="255">
        <v>57.381797889578436</v>
      </c>
      <c r="E9" s="255">
        <v>59.113235444302717</v>
      </c>
      <c r="F9" s="27">
        <f>E9/D9-1</f>
        <v>3.0173985800447278E-2</v>
      </c>
      <c r="G9" s="256"/>
    </row>
    <row r="10" spans="3:7">
      <c r="C10" s="28" t="s">
        <v>266</v>
      </c>
      <c r="D10" s="257">
        <v>67.976902669183985</v>
      </c>
      <c r="E10" s="257">
        <v>71.755932194898023</v>
      </c>
      <c r="F10" s="31">
        <f>E10/D10-1</f>
        <v>5.5592846648295335E-2</v>
      </c>
      <c r="G10" s="256"/>
    </row>
    <row r="11" spans="3:7">
      <c r="C11" s="244" t="s">
        <v>267</v>
      </c>
      <c r="D11" s="258">
        <v>45.981580489233927</v>
      </c>
      <c r="E11" s="258">
        <v>45.45367197041719</v>
      </c>
      <c r="F11" s="239">
        <f>E11/D11-1</f>
        <v>-1.1480869365513513E-2</v>
      </c>
      <c r="G11" s="256"/>
    </row>
    <row r="12" spans="3:7">
      <c r="C12" s="33" t="s">
        <v>67</v>
      </c>
      <c r="D12" s="34"/>
      <c r="E12" s="34"/>
      <c r="F12" s="259"/>
    </row>
    <row r="28" spans="2:12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</sheetData>
  <mergeCells count="1">
    <mergeCell ref="C7:F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6:L22"/>
  <sheetViews>
    <sheetView showGridLines="0" showRowColHeaders="0" showOutlineSymbols="0" zoomScaleNormal="100" workbookViewId="0">
      <selection activeCell="A3" sqref="A3"/>
    </sheetView>
  </sheetViews>
  <sheetFormatPr baseColWidth="10" defaultRowHeight="12.75"/>
  <cols>
    <col min="1" max="1" width="13.28515625" style="144" customWidth="1"/>
    <col min="2" max="2" width="30.85546875" style="144" customWidth="1"/>
    <col min="3" max="5" width="12.7109375" style="144" customWidth="1"/>
    <col min="6" max="6" width="10.7109375" style="144" customWidth="1"/>
    <col min="7" max="12" width="11.42578125" style="144"/>
    <col min="13" max="13" width="13.7109375" style="144" customWidth="1"/>
    <col min="14" max="256" width="11.42578125" style="144"/>
    <col min="257" max="257" width="13.28515625" style="144" customWidth="1"/>
    <col min="258" max="258" width="30.85546875" style="144" customWidth="1"/>
    <col min="259" max="261" width="12.7109375" style="144" customWidth="1"/>
    <col min="262" max="262" width="10.7109375" style="144" customWidth="1"/>
    <col min="263" max="268" width="11.42578125" style="144"/>
    <col min="269" max="269" width="13.7109375" style="144" customWidth="1"/>
    <col min="270" max="512" width="11.42578125" style="144"/>
    <col min="513" max="513" width="13.28515625" style="144" customWidth="1"/>
    <col min="514" max="514" width="30.85546875" style="144" customWidth="1"/>
    <col min="515" max="517" width="12.7109375" style="144" customWidth="1"/>
    <col min="518" max="518" width="10.7109375" style="144" customWidth="1"/>
    <col min="519" max="524" width="11.42578125" style="144"/>
    <col min="525" max="525" width="13.7109375" style="144" customWidth="1"/>
    <col min="526" max="768" width="11.42578125" style="144"/>
    <col min="769" max="769" width="13.28515625" style="144" customWidth="1"/>
    <col min="770" max="770" width="30.85546875" style="144" customWidth="1"/>
    <col min="771" max="773" width="12.7109375" style="144" customWidth="1"/>
    <col min="774" max="774" width="10.7109375" style="144" customWidth="1"/>
    <col min="775" max="780" width="11.42578125" style="144"/>
    <col min="781" max="781" width="13.7109375" style="144" customWidth="1"/>
    <col min="782" max="1024" width="11.42578125" style="144"/>
    <col min="1025" max="1025" width="13.28515625" style="144" customWidth="1"/>
    <col min="1026" max="1026" width="30.85546875" style="144" customWidth="1"/>
    <col min="1027" max="1029" width="12.7109375" style="144" customWidth="1"/>
    <col min="1030" max="1030" width="10.7109375" style="144" customWidth="1"/>
    <col min="1031" max="1036" width="11.42578125" style="144"/>
    <col min="1037" max="1037" width="13.7109375" style="144" customWidth="1"/>
    <col min="1038" max="1280" width="11.42578125" style="144"/>
    <col min="1281" max="1281" width="13.28515625" style="144" customWidth="1"/>
    <col min="1282" max="1282" width="30.85546875" style="144" customWidth="1"/>
    <col min="1283" max="1285" width="12.7109375" style="144" customWidth="1"/>
    <col min="1286" max="1286" width="10.7109375" style="144" customWidth="1"/>
    <col min="1287" max="1292" width="11.42578125" style="144"/>
    <col min="1293" max="1293" width="13.7109375" style="144" customWidth="1"/>
    <col min="1294" max="1536" width="11.42578125" style="144"/>
    <col min="1537" max="1537" width="13.28515625" style="144" customWidth="1"/>
    <col min="1538" max="1538" width="30.85546875" style="144" customWidth="1"/>
    <col min="1539" max="1541" width="12.7109375" style="144" customWidth="1"/>
    <col min="1542" max="1542" width="10.7109375" style="144" customWidth="1"/>
    <col min="1543" max="1548" width="11.42578125" style="144"/>
    <col min="1549" max="1549" width="13.7109375" style="144" customWidth="1"/>
    <col min="1550" max="1792" width="11.42578125" style="144"/>
    <col min="1793" max="1793" width="13.28515625" style="144" customWidth="1"/>
    <col min="1794" max="1794" width="30.85546875" style="144" customWidth="1"/>
    <col min="1795" max="1797" width="12.7109375" style="144" customWidth="1"/>
    <col min="1798" max="1798" width="10.7109375" style="144" customWidth="1"/>
    <col min="1799" max="1804" width="11.42578125" style="144"/>
    <col min="1805" max="1805" width="13.7109375" style="144" customWidth="1"/>
    <col min="1806" max="2048" width="11.42578125" style="144"/>
    <col min="2049" max="2049" width="13.28515625" style="144" customWidth="1"/>
    <col min="2050" max="2050" width="30.85546875" style="144" customWidth="1"/>
    <col min="2051" max="2053" width="12.7109375" style="144" customWidth="1"/>
    <col min="2054" max="2054" width="10.7109375" style="144" customWidth="1"/>
    <col min="2055" max="2060" width="11.42578125" style="144"/>
    <col min="2061" max="2061" width="13.7109375" style="144" customWidth="1"/>
    <col min="2062" max="2304" width="11.42578125" style="144"/>
    <col min="2305" max="2305" width="13.28515625" style="144" customWidth="1"/>
    <col min="2306" max="2306" width="30.85546875" style="144" customWidth="1"/>
    <col min="2307" max="2309" width="12.7109375" style="144" customWidth="1"/>
    <col min="2310" max="2310" width="10.7109375" style="144" customWidth="1"/>
    <col min="2311" max="2316" width="11.42578125" style="144"/>
    <col min="2317" max="2317" width="13.7109375" style="144" customWidth="1"/>
    <col min="2318" max="2560" width="11.42578125" style="144"/>
    <col min="2561" max="2561" width="13.28515625" style="144" customWidth="1"/>
    <col min="2562" max="2562" width="30.85546875" style="144" customWidth="1"/>
    <col min="2563" max="2565" width="12.7109375" style="144" customWidth="1"/>
    <col min="2566" max="2566" width="10.7109375" style="144" customWidth="1"/>
    <col min="2567" max="2572" width="11.42578125" style="144"/>
    <col min="2573" max="2573" width="13.7109375" style="144" customWidth="1"/>
    <col min="2574" max="2816" width="11.42578125" style="144"/>
    <col min="2817" max="2817" width="13.28515625" style="144" customWidth="1"/>
    <col min="2818" max="2818" width="30.85546875" style="144" customWidth="1"/>
    <col min="2819" max="2821" width="12.7109375" style="144" customWidth="1"/>
    <col min="2822" max="2822" width="10.7109375" style="144" customWidth="1"/>
    <col min="2823" max="2828" width="11.42578125" style="144"/>
    <col min="2829" max="2829" width="13.7109375" style="144" customWidth="1"/>
    <col min="2830" max="3072" width="11.42578125" style="144"/>
    <col min="3073" max="3073" width="13.28515625" style="144" customWidth="1"/>
    <col min="3074" max="3074" width="30.85546875" style="144" customWidth="1"/>
    <col min="3075" max="3077" width="12.7109375" style="144" customWidth="1"/>
    <col min="3078" max="3078" width="10.7109375" style="144" customWidth="1"/>
    <col min="3079" max="3084" width="11.42578125" style="144"/>
    <col min="3085" max="3085" width="13.7109375" style="144" customWidth="1"/>
    <col min="3086" max="3328" width="11.42578125" style="144"/>
    <col min="3329" max="3329" width="13.28515625" style="144" customWidth="1"/>
    <col min="3330" max="3330" width="30.85546875" style="144" customWidth="1"/>
    <col min="3331" max="3333" width="12.7109375" style="144" customWidth="1"/>
    <col min="3334" max="3334" width="10.7109375" style="144" customWidth="1"/>
    <col min="3335" max="3340" width="11.42578125" style="144"/>
    <col min="3341" max="3341" width="13.7109375" style="144" customWidth="1"/>
    <col min="3342" max="3584" width="11.42578125" style="144"/>
    <col min="3585" max="3585" width="13.28515625" style="144" customWidth="1"/>
    <col min="3586" max="3586" width="30.85546875" style="144" customWidth="1"/>
    <col min="3587" max="3589" width="12.7109375" style="144" customWidth="1"/>
    <col min="3590" max="3590" width="10.7109375" style="144" customWidth="1"/>
    <col min="3591" max="3596" width="11.42578125" style="144"/>
    <col min="3597" max="3597" width="13.7109375" style="144" customWidth="1"/>
    <col min="3598" max="3840" width="11.42578125" style="144"/>
    <col min="3841" max="3841" width="13.28515625" style="144" customWidth="1"/>
    <col min="3842" max="3842" width="30.85546875" style="144" customWidth="1"/>
    <col min="3843" max="3845" width="12.7109375" style="144" customWidth="1"/>
    <col min="3846" max="3846" width="10.7109375" style="144" customWidth="1"/>
    <col min="3847" max="3852" width="11.42578125" style="144"/>
    <col min="3853" max="3853" width="13.7109375" style="144" customWidth="1"/>
    <col min="3854" max="4096" width="11.42578125" style="144"/>
    <col min="4097" max="4097" width="13.28515625" style="144" customWidth="1"/>
    <col min="4098" max="4098" width="30.85546875" style="144" customWidth="1"/>
    <col min="4099" max="4101" width="12.7109375" style="144" customWidth="1"/>
    <col min="4102" max="4102" width="10.7109375" style="144" customWidth="1"/>
    <col min="4103" max="4108" width="11.42578125" style="144"/>
    <col min="4109" max="4109" width="13.7109375" style="144" customWidth="1"/>
    <col min="4110" max="4352" width="11.42578125" style="144"/>
    <col min="4353" max="4353" width="13.28515625" style="144" customWidth="1"/>
    <col min="4354" max="4354" width="30.85546875" style="144" customWidth="1"/>
    <col min="4355" max="4357" width="12.7109375" style="144" customWidth="1"/>
    <col min="4358" max="4358" width="10.7109375" style="144" customWidth="1"/>
    <col min="4359" max="4364" width="11.42578125" style="144"/>
    <col min="4365" max="4365" width="13.7109375" style="144" customWidth="1"/>
    <col min="4366" max="4608" width="11.42578125" style="144"/>
    <col min="4609" max="4609" width="13.28515625" style="144" customWidth="1"/>
    <col min="4610" max="4610" width="30.85546875" style="144" customWidth="1"/>
    <col min="4611" max="4613" width="12.7109375" style="144" customWidth="1"/>
    <col min="4614" max="4614" width="10.7109375" style="144" customWidth="1"/>
    <col min="4615" max="4620" width="11.42578125" style="144"/>
    <col min="4621" max="4621" width="13.7109375" style="144" customWidth="1"/>
    <col min="4622" max="4864" width="11.42578125" style="144"/>
    <col min="4865" max="4865" width="13.28515625" style="144" customWidth="1"/>
    <col min="4866" max="4866" width="30.85546875" style="144" customWidth="1"/>
    <col min="4867" max="4869" width="12.7109375" style="144" customWidth="1"/>
    <col min="4870" max="4870" width="10.7109375" style="144" customWidth="1"/>
    <col min="4871" max="4876" width="11.42578125" style="144"/>
    <col min="4877" max="4877" width="13.7109375" style="144" customWidth="1"/>
    <col min="4878" max="5120" width="11.42578125" style="144"/>
    <col min="5121" max="5121" width="13.28515625" style="144" customWidth="1"/>
    <col min="5122" max="5122" width="30.85546875" style="144" customWidth="1"/>
    <col min="5123" max="5125" width="12.7109375" style="144" customWidth="1"/>
    <col min="5126" max="5126" width="10.7109375" style="144" customWidth="1"/>
    <col min="5127" max="5132" width="11.42578125" style="144"/>
    <col min="5133" max="5133" width="13.7109375" style="144" customWidth="1"/>
    <col min="5134" max="5376" width="11.42578125" style="144"/>
    <col min="5377" max="5377" width="13.28515625" style="144" customWidth="1"/>
    <col min="5378" max="5378" width="30.85546875" style="144" customWidth="1"/>
    <col min="5379" max="5381" width="12.7109375" style="144" customWidth="1"/>
    <col min="5382" max="5382" width="10.7109375" style="144" customWidth="1"/>
    <col min="5383" max="5388" width="11.42578125" style="144"/>
    <col min="5389" max="5389" width="13.7109375" style="144" customWidth="1"/>
    <col min="5390" max="5632" width="11.42578125" style="144"/>
    <col min="5633" max="5633" width="13.28515625" style="144" customWidth="1"/>
    <col min="5634" max="5634" width="30.85546875" style="144" customWidth="1"/>
    <col min="5635" max="5637" width="12.7109375" style="144" customWidth="1"/>
    <col min="5638" max="5638" width="10.7109375" style="144" customWidth="1"/>
    <col min="5639" max="5644" width="11.42578125" style="144"/>
    <col min="5645" max="5645" width="13.7109375" style="144" customWidth="1"/>
    <col min="5646" max="5888" width="11.42578125" style="144"/>
    <col min="5889" max="5889" width="13.28515625" style="144" customWidth="1"/>
    <col min="5890" max="5890" width="30.85546875" style="144" customWidth="1"/>
    <col min="5891" max="5893" width="12.7109375" style="144" customWidth="1"/>
    <col min="5894" max="5894" width="10.7109375" style="144" customWidth="1"/>
    <col min="5895" max="5900" width="11.42578125" style="144"/>
    <col min="5901" max="5901" width="13.7109375" style="144" customWidth="1"/>
    <col min="5902" max="6144" width="11.42578125" style="144"/>
    <col min="6145" max="6145" width="13.28515625" style="144" customWidth="1"/>
    <col min="6146" max="6146" width="30.85546875" style="144" customWidth="1"/>
    <col min="6147" max="6149" width="12.7109375" style="144" customWidth="1"/>
    <col min="6150" max="6150" width="10.7109375" style="144" customWidth="1"/>
    <col min="6151" max="6156" width="11.42578125" style="144"/>
    <col min="6157" max="6157" width="13.7109375" style="144" customWidth="1"/>
    <col min="6158" max="6400" width="11.42578125" style="144"/>
    <col min="6401" max="6401" width="13.28515625" style="144" customWidth="1"/>
    <col min="6402" max="6402" width="30.85546875" style="144" customWidth="1"/>
    <col min="6403" max="6405" width="12.7109375" style="144" customWidth="1"/>
    <col min="6406" max="6406" width="10.7109375" style="144" customWidth="1"/>
    <col min="6407" max="6412" width="11.42578125" style="144"/>
    <col min="6413" max="6413" width="13.7109375" style="144" customWidth="1"/>
    <col min="6414" max="6656" width="11.42578125" style="144"/>
    <col min="6657" max="6657" width="13.28515625" style="144" customWidth="1"/>
    <col min="6658" max="6658" width="30.85546875" style="144" customWidth="1"/>
    <col min="6659" max="6661" width="12.7109375" style="144" customWidth="1"/>
    <col min="6662" max="6662" width="10.7109375" style="144" customWidth="1"/>
    <col min="6663" max="6668" width="11.42578125" style="144"/>
    <col min="6669" max="6669" width="13.7109375" style="144" customWidth="1"/>
    <col min="6670" max="6912" width="11.42578125" style="144"/>
    <col min="6913" max="6913" width="13.28515625" style="144" customWidth="1"/>
    <col min="6914" max="6914" width="30.85546875" style="144" customWidth="1"/>
    <col min="6915" max="6917" width="12.7109375" style="144" customWidth="1"/>
    <col min="6918" max="6918" width="10.7109375" style="144" customWidth="1"/>
    <col min="6919" max="6924" width="11.42578125" style="144"/>
    <col min="6925" max="6925" width="13.7109375" style="144" customWidth="1"/>
    <col min="6926" max="7168" width="11.42578125" style="144"/>
    <col min="7169" max="7169" width="13.28515625" style="144" customWidth="1"/>
    <col min="7170" max="7170" width="30.85546875" style="144" customWidth="1"/>
    <col min="7171" max="7173" width="12.7109375" style="144" customWidth="1"/>
    <col min="7174" max="7174" width="10.7109375" style="144" customWidth="1"/>
    <col min="7175" max="7180" width="11.42578125" style="144"/>
    <col min="7181" max="7181" width="13.7109375" style="144" customWidth="1"/>
    <col min="7182" max="7424" width="11.42578125" style="144"/>
    <col min="7425" max="7425" width="13.28515625" style="144" customWidth="1"/>
    <col min="7426" max="7426" width="30.85546875" style="144" customWidth="1"/>
    <col min="7427" max="7429" width="12.7109375" style="144" customWidth="1"/>
    <col min="7430" max="7430" width="10.7109375" style="144" customWidth="1"/>
    <col min="7431" max="7436" width="11.42578125" style="144"/>
    <col min="7437" max="7437" width="13.7109375" style="144" customWidth="1"/>
    <col min="7438" max="7680" width="11.42578125" style="144"/>
    <col min="7681" max="7681" width="13.28515625" style="144" customWidth="1"/>
    <col min="7682" max="7682" width="30.85546875" style="144" customWidth="1"/>
    <col min="7683" max="7685" width="12.7109375" style="144" customWidth="1"/>
    <col min="7686" max="7686" width="10.7109375" style="144" customWidth="1"/>
    <col min="7687" max="7692" width="11.42578125" style="144"/>
    <col min="7693" max="7693" width="13.7109375" style="144" customWidth="1"/>
    <col min="7694" max="7936" width="11.42578125" style="144"/>
    <col min="7937" max="7937" width="13.28515625" style="144" customWidth="1"/>
    <col min="7938" max="7938" width="30.85546875" style="144" customWidth="1"/>
    <col min="7939" max="7941" width="12.7109375" style="144" customWidth="1"/>
    <col min="7942" max="7942" width="10.7109375" style="144" customWidth="1"/>
    <col min="7943" max="7948" width="11.42578125" style="144"/>
    <col min="7949" max="7949" width="13.7109375" style="144" customWidth="1"/>
    <col min="7950" max="8192" width="11.42578125" style="144"/>
    <col min="8193" max="8193" width="13.28515625" style="144" customWidth="1"/>
    <col min="8194" max="8194" width="30.85546875" style="144" customWidth="1"/>
    <col min="8195" max="8197" width="12.7109375" style="144" customWidth="1"/>
    <col min="8198" max="8198" width="10.7109375" style="144" customWidth="1"/>
    <col min="8199" max="8204" width="11.42578125" style="144"/>
    <col min="8205" max="8205" width="13.7109375" style="144" customWidth="1"/>
    <col min="8206" max="8448" width="11.42578125" style="144"/>
    <col min="8449" max="8449" width="13.28515625" style="144" customWidth="1"/>
    <col min="8450" max="8450" width="30.85546875" style="144" customWidth="1"/>
    <col min="8451" max="8453" width="12.7109375" style="144" customWidth="1"/>
    <col min="8454" max="8454" width="10.7109375" style="144" customWidth="1"/>
    <col min="8455" max="8460" width="11.42578125" style="144"/>
    <col min="8461" max="8461" width="13.7109375" style="144" customWidth="1"/>
    <col min="8462" max="8704" width="11.42578125" style="144"/>
    <col min="8705" max="8705" width="13.28515625" style="144" customWidth="1"/>
    <col min="8706" max="8706" width="30.85546875" style="144" customWidth="1"/>
    <col min="8707" max="8709" width="12.7109375" style="144" customWidth="1"/>
    <col min="8710" max="8710" width="10.7109375" style="144" customWidth="1"/>
    <col min="8711" max="8716" width="11.42578125" style="144"/>
    <col min="8717" max="8717" width="13.7109375" style="144" customWidth="1"/>
    <col min="8718" max="8960" width="11.42578125" style="144"/>
    <col min="8961" max="8961" width="13.28515625" style="144" customWidth="1"/>
    <col min="8962" max="8962" width="30.85546875" style="144" customWidth="1"/>
    <col min="8963" max="8965" width="12.7109375" style="144" customWidth="1"/>
    <col min="8966" max="8966" width="10.7109375" style="144" customWidth="1"/>
    <col min="8967" max="8972" width="11.42578125" style="144"/>
    <col min="8973" max="8973" width="13.7109375" style="144" customWidth="1"/>
    <col min="8974" max="9216" width="11.42578125" style="144"/>
    <col min="9217" max="9217" width="13.28515625" style="144" customWidth="1"/>
    <col min="9218" max="9218" width="30.85546875" style="144" customWidth="1"/>
    <col min="9219" max="9221" width="12.7109375" style="144" customWidth="1"/>
    <col min="9222" max="9222" width="10.7109375" style="144" customWidth="1"/>
    <col min="9223" max="9228" width="11.42578125" style="144"/>
    <col min="9229" max="9229" width="13.7109375" style="144" customWidth="1"/>
    <col min="9230" max="9472" width="11.42578125" style="144"/>
    <col min="9473" max="9473" width="13.28515625" style="144" customWidth="1"/>
    <col min="9474" max="9474" width="30.85546875" style="144" customWidth="1"/>
    <col min="9475" max="9477" width="12.7109375" style="144" customWidth="1"/>
    <col min="9478" max="9478" width="10.7109375" style="144" customWidth="1"/>
    <col min="9479" max="9484" width="11.42578125" style="144"/>
    <col min="9485" max="9485" width="13.7109375" style="144" customWidth="1"/>
    <col min="9486" max="9728" width="11.42578125" style="144"/>
    <col min="9729" max="9729" width="13.28515625" style="144" customWidth="1"/>
    <col min="9730" max="9730" width="30.85546875" style="144" customWidth="1"/>
    <col min="9731" max="9733" width="12.7109375" style="144" customWidth="1"/>
    <col min="9734" max="9734" width="10.7109375" style="144" customWidth="1"/>
    <col min="9735" max="9740" width="11.42578125" style="144"/>
    <col min="9741" max="9741" width="13.7109375" style="144" customWidth="1"/>
    <col min="9742" max="9984" width="11.42578125" style="144"/>
    <col min="9985" max="9985" width="13.28515625" style="144" customWidth="1"/>
    <col min="9986" max="9986" width="30.85546875" style="144" customWidth="1"/>
    <col min="9987" max="9989" width="12.7109375" style="144" customWidth="1"/>
    <col min="9990" max="9990" width="10.7109375" style="144" customWidth="1"/>
    <col min="9991" max="9996" width="11.42578125" style="144"/>
    <col min="9997" max="9997" width="13.7109375" style="144" customWidth="1"/>
    <col min="9998" max="10240" width="11.42578125" style="144"/>
    <col min="10241" max="10241" width="13.28515625" style="144" customWidth="1"/>
    <col min="10242" max="10242" width="30.85546875" style="144" customWidth="1"/>
    <col min="10243" max="10245" width="12.7109375" style="144" customWidth="1"/>
    <col min="10246" max="10246" width="10.7109375" style="144" customWidth="1"/>
    <col min="10247" max="10252" width="11.42578125" style="144"/>
    <col min="10253" max="10253" width="13.7109375" style="144" customWidth="1"/>
    <col min="10254" max="10496" width="11.42578125" style="144"/>
    <col min="10497" max="10497" width="13.28515625" style="144" customWidth="1"/>
    <col min="10498" max="10498" width="30.85546875" style="144" customWidth="1"/>
    <col min="10499" max="10501" width="12.7109375" style="144" customWidth="1"/>
    <col min="10502" max="10502" width="10.7109375" style="144" customWidth="1"/>
    <col min="10503" max="10508" width="11.42578125" style="144"/>
    <col min="10509" max="10509" width="13.7109375" style="144" customWidth="1"/>
    <col min="10510" max="10752" width="11.42578125" style="144"/>
    <col min="10753" max="10753" width="13.28515625" style="144" customWidth="1"/>
    <col min="10754" max="10754" width="30.85546875" style="144" customWidth="1"/>
    <col min="10755" max="10757" width="12.7109375" style="144" customWidth="1"/>
    <col min="10758" max="10758" width="10.7109375" style="144" customWidth="1"/>
    <col min="10759" max="10764" width="11.42578125" style="144"/>
    <col min="10765" max="10765" width="13.7109375" style="144" customWidth="1"/>
    <col min="10766" max="11008" width="11.42578125" style="144"/>
    <col min="11009" max="11009" width="13.28515625" style="144" customWidth="1"/>
    <col min="11010" max="11010" width="30.85546875" style="144" customWidth="1"/>
    <col min="11011" max="11013" width="12.7109375" style="144" customWidth="1"/>
    <col min="11014" max="11014" width="10.7109375" style="144" customWidth="1"/>
    <col min="11015" max="11020" width="11.42578125" style="144"/>
    <col min="11021" max="11021" width="13.7109375" style="144" customWidth="1"/>
    <col min="11022" max="11264" width="11.42578125" style="144"/>
    <col min="11265" max="11265" width="13.28515625" style="144" customWidth="1"/>
    <col min="11266" max="11266" width="30.85546875" style="144" customWidth="1"/>
    <col min="11267" max="11269" width="12.7109375" style="144" customWidth="1"/>
    <col min="11270" max="11270" width="10.7109375" style="144" customWidth="1"/>
    <col min="11271" max="11276" width="11.42578125" style="144"/>
    <col min="11277" max="11277" width="13.7109375" style="144" customWidth="1"/>
    <col min="11278" max="11520" width="11.42578125" style="144"/>
    <col min="11521" max="11521" width="13.28515625" style="144" customWidth="1"/>
    <col min="11522" max="11522" width="30.85546875" style="144" customWidth="1"/>
    <col min="11523" max="11525" width="12.7109375" style="144" customWidth="1"/>
    <col min="11526" max="11526" width="10.7109375" style="144" customWidth="1"/>
    <col min="11527" max="11532" width="11.42578125" style="144"/>
    <col min="11533" max="11533" width="13.7109375" style="144" customWidth="1"/>
    <col min="11534" max="11776" width="11.42578125" style="144"/>
    <col min="11777" max="11777" width="13.28515625" style="144" customWidth="1"/>
    <col min="11778" max="11778" width="30.85546875" style="144" customWidth="1"/>
    <col min="11779" max="11781" width="12.7109375" style="144" customWidth="1"/>
    <col min="11782" max="11782" width="10.7109375" style="144" customWidth="1"/>
    <col min="11783" max="11788" width="11.42578125" style="144"/>
    <col min="11789" max="11789" width="13.7109375" style="144" customWidth="1"/>
    <col min="11790" max="12032" width="11.42578125" style="144"/>
    <col min="12033" max="12033" width="13.28515625" style="144" customWidth="1"/>
    <col min="12034" max="12034" width="30.85546875" style="144" customWidth="1"/>
    <col min="12035" max="12037" width="12.7109375" style="144" customWidth="1"/>
    <col min="12038" max="12038" width="10.7109375" style="144" customWidth="1"/>
    <col min="12039" max="12044" width="11.42578125" style="144"/>
    <col min="12045" max="12045" width="13.7109375" style="144" customWidth="1"/>
    <col min="12046" max="12288" width="11.42578125" style="144"/>
    <col min="12289" max="12289" width="13.28515625" style="144" customWidth="1"/>
    <col min="12290" max="12290" width="30.85546875" style="144" customWidth="1"/>
    <col min="12291" max="12293" width="12.7109375" style="144" customWidth="1"/>
    <col min="12294" max="12294" width="10.7109375" style="144" customWidth="1"/>
    <col min="12295" max="12300" width="11.42578125" style="144"/>
    <col min="12301" max="12301" width="13.7109375" style="144" customWidth="1"/>
    <col min="12302" max="12544" width="11.42578125" style="144"/>
    <col min="12545" max="12545" width="13.28515625" style="144" customWidth="1"/>
    <col min="12546" max="12546" width="30.85546875" style="144" customWidth="1"/>
    <col min="12547" max="12549" width="12.7109375" style="144" customWidth="1"/>
    <col min="12550" max="12550" width="10.7109375" style="144" customWidth="1"/>
    <col min="12551" max="12556" width="11.42578125" style="144"/>
    <col min="12557" max="12557" width="13.7109375" style="144" customWidth="1"/>
    <col min="12558" max="12800" width="11.42578125" style="144"/>
    <col min="12801" max="12801" width="13.28515625" style="144" customWidth="1"/>
    <col min="12802" max="12802" width="30.85546875" style="144" customWidth="1"/>
    <col min="12803" max="12805" width="12.7109375" style="144" customWidth="1"/>
    <col min="12806" max="12806" width="10.7109375" style="144" customWidth="1"/>
    <col min="12807" max="12812" width="11.42578125" style="144"/>
    <col min="12813" max="12813" width="13.7109375" style="144" customWidth="1"/>
    <col min="12814" max="13056" width="11.42578125" style="144"/>
    <col min="13057" max="13057" width="13.28515625" style="144" customWidth="1"/>
    <col min="13058" max="13058" width="30.85546875" style="144" customWidth="1"/>
    <col min="13059" max="13061" width="12.7109375" style="144" customWidth="1"/>
    <col min="13062" max="13062" width="10.7109375" style="144" customWidth="1"/>
    <col min="13063" max="13068" width="11.42578125" style="144"/>
    <col min="13069" max="13069" width="13.7109375" style="144" customWidth="1"/>
    <col min="13070" max="13312" width="11.42578125" style="144"/>
    <col min="13313" max="13313" width="13.28515625" style="144" customWidth="1"/>
    <col min="13314" max="13314" width="30.85546875" style="144" customWidth="1"/>
    <col min="13315" max="13317" width="12.7109375" style="144" customWidth="1"/>
    <col min="13318" max="13318" width="10.7109375" style="144" customWidth="1"/>
    <col min="13319" max="13324" width="11.42578125" style="144"/>
    <col min="13325" max="13325" width="13.7109375" style="144" customWidth="1"/>
    <col min="13326" max="13568" width="11.42578125" style="144"/>
    <col min="13569" max="13569" width="13.28515625" style="144" customWidth="1"/>
    <col min="13570" max="13570" width="30.85546875" style="144" customWidth="1"/>
    <col min="13571" max="13573" width="12.7109375" style="144" customWidth="1"/>
    <col min="13574" max="13574" width="10.7109375" style="144" customWidth="1"/>
    <col min="13575" max="13580" width="11.42578125" style="144"/>
    <col min="13581" max="13581" width="13.7109375" style="144" customWidth="1"/>
    <col min="13582" max="13824" width="11.42578125" style="144"/>
    <col min="13825" max="13825" width="13.28515625" style="144" customWidth="1"/>
    <col min="13826" max="13826" width="30.85546875" style="144" customWidth="1"/>
    <col min="13827" max="13829" width="12.7109375" style="144" customWidth="1"/>
    <col min="13830" max="13830" width="10.7109375" style="144" customWidth="1"/>
    <col min="13831" max="13836" width="11.42578125" style="144"/>
    <col min="13837" max="13837" width="13.7109375" style="144" customWidth="1"/>
    <col min="13838" max="14080" width="11.42578125" style="144"/>
    <col min="14081" max="14081" width="13.28515625" style="144" customWidth="1"/>
    <col min="14082" max="14082" width="30.85546875" style="144" customWidth="1"/>
    <col min="14083" max="14085" width="12.7109375" style="144" customWidth="1"/>
    <col min="14086" max="14086" width="10.7109375" style="144" customWidth="1"/>
    <col min="14087" max="14092" width="11.42578125" style="144"/>
    <col min="14093" max="14093" width="13.7109375" style="144" customWidth="1"/>
    <col min="14094" max="14336" width="11.42578125" style="144"/>
    <col min="14337" max="14337" width="13.28515625" style="144" customWidth="1"/>
    <col min="14338" max="14338" width="30.85546875" style="144" customWidth="1"/>
    <col min="14339" max="14341" width="12.7109375" style="144" customWidth="1"/>
    <col min="14342" max="14342" width="10.7109375" style="144" customWidth="1"/>
    <col min="14343" max="14348" width="11.42578125" style="144"/>
    <col min="14349" max="14349" width="13.7109375" style="144" customWidth="1"/>
    <col min="14350" max="14592" width="11.42578125" style="144"/>
    <col min="14593" max="14593" width="13.28515625" style="144" customWidth="1"/>
    <col min="14594" max="14594" width="30.85546875" style="144" customWidth="1"/>
    <col min="14595" max="14597" width="12.7109375" style="144" customWidth="1"/>
    <col min="14598" max="14598" width="10.7109375" style="144" customWidth="1"/>
    <col min="14599" max="14604" width="11.42578125" style="144"/>
    <col min="14605" max="14605" width="13.7109375" style="144" customWidth="1"/>
    <col min="14606" max="14848" width="11.42578125" style="144"/>
    <col min="14849" max="14849" width="13.28515625" style="144" customWidth="1"/>
    <col min="14850" max="14850" width="30.85546875" style="144" customWidth="1"/>
    <col min="14851" max="14853" width="12.7109375" style="144" customWidth="1"/>
    <col min="14854" max="14854" width="10.7109375" style="144" customWidth="1"/>
    <col min="14855" max="14860" width="11.42578125" style="144"/>
    <col min="14861" max="14861" width="13.7109375" style="144" customWidth="1"/>
    <col min="14862" max="15104" width="11.42578125" style="144"/>
    <col min="15105" max="15105" width="13.28515625" style="144" customWidth="1"/>
    <col min="15106" max="15106" width="30.85546875" style="144" customWidth="1"/>
    <col min="15107" max="15109" width="12.7109375" style="144" customWidth="1"/>
    <col min="15110" max="15110" width="10.7109375" style="144" customWidth="1"/>
    <col min="15111" max="15116" width="11.42578125" style="144"/>
    <col min="15117" max="15117" width="13.7109375" style="144" customWidth="1"/>
    <col min="15118" max="15360" width="11.42578125" style="144"/>
    <col min="15361" max="15361" width="13.28515625" style="144" customWidth="1"/>
    <col min="15362" max="15362" width="30.85546875" style="144" customWidth="1"/>
    <col min="15363" max="15365" width="12.7109375" style="144" customWidth="1"/>
    <col min="15366" max="15366" width="10.7109375" style="144" customWidth="1"/>
    <col min="15367" max="15372" width="11.42578125" style="144"/>
    <col min="15373" max="15373" width="13.7109375" style="144" customWidth="1"/>
    <col min="15374" max="15616" width="11.42578125" style="144"/>
    <col min="15617" max="15617" width="13.28515625" style="144" customWidth="1"/>
    <col min="15618" max="15618" width="30.85546875" style="144" customWidth="1"/>
    <col min="15619" max="15621" width="12.7109375" style="144" customWidth="1"/>
    <col min="15622" max="15622" width="10.7109375" style="144" customWidth="1"/>
    <col min="15623" max="15628" width="11.42578125" style="144"/>
    <col min="15629" max="15629" width="13.7109375" style="144" customWidth="1"/>
    <col min="15630" max="15872" width="11.42578125" style="144"/>
    <col min="15873" max="15873" width="13.28515625" style="144" customWidth="1"/>
    <col min="15874" max="15874" width="30.85546875" style="144" customWidth="1"/>
    <col min="15875" max="15877" width="12.7109375" style="144" customWidth="1"/>
    <col min="15878" max="15878" width="10.7109375" style="144" customWidth="1"/>
    <col min="15879" max="15884" width="11.42578125" style="144"/>
    <col min="15885" max="15885" width="13.7109375" style="144" customWidth="1"/>
    <col min="15886" max="16128" width="11.42578125" style="144"/>
    <col min="16129" max="16129" width="13.28515625" style="144" customWidth="1"/>
    <col min="16130" max="16130" width="30.85546875" style="144" customWidth="1"/>
    <col min="16131" max="16133" width="12.7109375" style="144" customWidth="1"/>
    <col min="16134" max="16134" width="10.7109375" style="144" customWidth="1"/>
    <col min="16135" max="16140" width="11.42578125" style="144"/>
    <col min="16141" max="16141" width="13.7109375" style="144" customWidth="1"/>
    <col min="16142" max="16384" width="11.42578125" style="144"/>
  </cols>
  <sheetData>
    <row r="6" spans="2:6" ht="30" customHeight="1">
      <c r="B6" s="560" t="s">
        <v>268</v>
      </c>
      <c r="C6" s="561"/>
      <c r="D6" s="561"/>
      <c r="E6" s="562"/>
    </row>
    <row r="7" spans="2:6" ht="40.5" customHeight="1">
      <c r="B7" s="21" t="s">
        <v>269</v>
      </c>
      <c r="C7" s="161" t="str">
        <f>actualizaciones!A3</f>
        <v>acumulado agosto 2009</v>
      </c>
      <c r="D7" s="161" t="str">
        <f>actualizaciones!A2</f>
        <v xml:space="preserve">acumulado agosto 2010 </v>
      </c>
      <c r="E7" s="260" t="s">
        <v>264</v>
      </c>
    </row>
    <row r="8" spans="2:6" ht="15" customHeight="1">
      <c r="B8" s="72" t="s">
        <v>270</v>
      </c>
      <c r="C8" s="261"/>
      <c r="D8" s="262"/>
      <c r="E8" s="263"/>
    </row>
    <row r="9" spans="2:6">
      <c r="B9" s="264" t="s">
        <v>136</v>
      </c>
      <c r="C9" s="255">
        <v>54.723637700711748</v>
      </c>
      <c r="D9" s="255">
        <v>55.867241183010883</v>
      </c>
      <c r="E9" s="265">
        <f>D9/C9-1</f>
        <v>2.0897797192386935E-2</v>
      </c>
    </row>
    <row r="10" spans="2:6">
      <c r="B10" s="266" t="s">
        <v>248</v>
      </c>
      <c r="C10" s="257">
        <v>63.249036967091889</v>
      </c>
      <c r="D10" s="257">
        <v>65.332502463578365</v>
      </c>
      <c r="E10" s="267">
        <f t="shared" ref="E10:E15" si="0">D10/C10-1</f>
        <v>3.2940667500921617E-2</v>
      </c>
      <c r="F10" s="268"/>
    </row>
    <row r="11" spans="2:6">
      <c r="B11" s="269" t="s">
        <v>254</v>
      </c>
      <c r="C11" s="270">
        <v>46.942964397151059</v>
      </c>
      <c r="D11" s="270">
        <v>46.919716091694326</v>
      </c>
      <c r="E11" s="271">
        <f t="shared" si="0"/>
        <v>-4.9524578933801688E-4</v>
      </c>
      <c r="F11" s="268"/>
    </row>
    <row r="12" spans="2:6" ht="15" customHeight="1">
      <c r="B12" s="72" t="s">
        <v>271</v>
      </c>
      <c r="C12" s="272"/>
      <c r="D12" s="272"/>
      <c r="E12" s="273"/>
    </row>
    <row r="13" spans="2:6">
      <c r="B13" s="264" t="s">
        <v>136</v>
      </c>
      <c r="C13" s="255">
        <v>55.24259649719616</v>
      </c>
      <c r="D13" s="255">
        <v>57.233164441175383</v>
      </c>
      <c r="E13" s="265">
        <f t="shared" si="0"/>
        <v>3.6033207528184397E-2</v>
      </c>
    </row>
    <row r="14" spans="2:6">
      <c r="B14" s="266" t="s">
        <v>248</v>
      </c>
      <c r="C14" s="257">
        <v>65.380131414936827</v>
      </c>
      <c r="D14" s="257">
        <v>68.685426800335946</v>
      </c>
      <c r="E14" s="267">
        <f t="shared" si="0"/>
        <v>5.0555043464534766E-2</v>
      </c>
      <c r="F14" s="268"/>
    </row>
    <row r="15" spans="2:6">
      <c r="B15" s="269" t="s">
        <v>254</v>
      </c>
      <c r="C15" s="274">
        <v>47.061568717275506</v>
      </c>
      <c r="D15" s="274">
        <v>47.762084217471006</v>
      </c>
      <c r="E15" s="267">
        <f t="shared" si="0"/>
        <v>1.4885086054055696E-2</v>
      </c>
      <c r="F15" s="268"/>
    </row>
    <row r="16" spans="2:6" ht="15" customHeight="1">
      <c r="B16" s="72" t="s">
        <v>118</v>
      </c>
      <c r="C16" s="272"/>
      <c r="D16" s="272"/>
      <c r="E16" s="273"/>
      <c r="F16" s="268"/>
    </row>
    <row r="17" spans="2:12">
      <c r="B17" s="264" t="s">
        <v>136</v>
      </c>
      <c r="C17" s="255">
        <v>57.381797889578436</v>
      </c>
      <c r="D17" s="255">
        <v>59.113235444302717</v>
      </c>
      <c r="E17" s="265">
        <f t="shared" ref="E17:E19" si="1">D17/C17-1</f>
        <v>3.0173985800447278E-2</v>
      </c>
    </row>
    <row r="18" spans="2:12">
      <c r="B18" s="266" t="s">
        <v>248</v>
      </c>
      <c r="C18" s="257">
        <v>67.976902669183985</v>
      </c>
      <c r="D18" s="257">
        <v>71.755932194898023</v>
      </c>
      <c r="E18" s="267">
        <f t="shared" si="1"/>
        <v>5.5592846648295335E-2</v>
      </c>
      <c r="F18" s="268"/>
    </row>
    <row r="19" spans="2:12">
      <c r="B19" s="266" t="s">
        <v>254</v>
      </c>
      <c r="C19" s="258">
        <v>45.981580489233927</v>
      </c>
      <c r="D19" s="258">
        <v>45.45367197041719</v>
      </c>
      <c r="E19" s="267">
        <f t="shared" si="1"/>
        <v>-1.1480869365513513E-2</v>
      </c>
      <c r="F19" s="268"/>
    </row>
    <row r="20" spans="2:12" ht="22.5" customHeight="1">
      <c r="B20" s="580" t="s">
        <v>202</v>
      </c>
      <c r="C20" s="580"/>
      <c r="D20" s="580"/>
      <c r="E20" s="580"/>
    </row>
    <row r="21" spans="2:12" ht="15" customHeight="1" thickBot="1">
      <c r="B21" s="275"/>
      <c r="C21" s="276"/>
      <c r="D21" s="276"/>
    </row>
    <row r="22" spans="2:12" ht="30" customHeight="1" thickBot="1">
      <c r="B22" s="246"/>
      <c r="C22" s="246"/>
      <c r="D22" s="246"/>
      <c r="E22" s="50" t="s">
        <v>84</v>
      </c>
      <c r="F22" s="246"/>
      <c r="G22" s="246"/>
      <c r="H22" s="246"/>
      <c r="I22" s="246"/>
      <c r="J22" s="246"/>
      <c r="K22" s="246"/>
      <c r="L22" s="246"/>
    </row>
  </sheetData>
  <mergeCells count="2">
    <mergeCell ref="B6:E6"/>
    <mergeCell ref="B20:E20"/>
  </mergeCells>
  <hyperlinks>
    <hyperlink ref="E22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A3" sqref="A3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56"/>
    </row>
    <row r="4" spans="21:21">
      <c r="U4" s="256"/>
    </row>
    <row r="5" spans="21:21">
      <c r="U5" s="256"/>
    </row>
    <row r="8" spans="21:21" ht="25.5" customHeight="1"/>
    <row r="9" spans="21:21" ht="25.5" customHeight="1"/>
    <row r="11" spans="21:21">
      <c r="U11" s="256"/>
    </row>
    <row r="12" spans="21:21">
      <c r="U12" s="256"/>
    </row>
    <row r="15" spans="21:21">
      <c r="U15" s="256"/>
    </row>
    <row r="16" spans="21:21">
      <c r="U16" s="256"/>
    </row>
    <row r="17" spans="2:21">
      <c r="U17" s="256"/>
    </row>
    <row r="19" spans="2:21">
      <c r="U19" s="256"/>
    </row>
    <row r="20" spans="2:21">
      <c r="U20" s="256"/>
    </row>
    <row r="21" spans="2:21">
      <c r="U21" s="256"/>
    </row>
    <row r="23" spans="2:21">
      <c r="U23" s="256"/>
    </row>
    <row r="24" spans="2:21" ht="16.5" customHeight="1">
      <c r="U24" s="256"/>
    </row>
    <row r="25" spans="2:21">
      <c r="U25" s="256"/>
    </row>
    <row r="26" spans="2:21" ht="15" customHeight="1" thickBot="1"/>
    <row r="27" spans="2:21" ht="30" customHeight="1" thickBot="1">
      <c r="I27" s="50" t="s">
        <v>86</v>
      </c>
    </row>
    <row r="28" spans="2:21">
      <c r="B28" s="17"/>
      <c r="C28" s="17"/>
      <c r="D28" s="17"/>
      <c r="E28" s="17"/>
      <c r="F28" s="17"/>
      <c r="G28" s="17"/>
      <c r="L28" s="17"/>
    </row>
    <row r="29" spans="2:21">
      <c r="H29" s="17"/>
      <c r="I29" s="17"/>
      <c r="J29" s="17"/>
      <c r="K29" s="17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C2:H54"/>
  <sheetViews>
    <sheetView showGridLines="0" showRowColHeaders="0" zoomScaleNormal="100" workbookViewId="0">
      <selection activeCell="A3" sqref="A3"/>
    </sheetView>
  </sheetViews>
  <sheetFormatPr baseColWidth="10" defaultRowHeight="15" outlineLevelRow="1"/>
  <cols>
    <col min="1" max="1" width="14.42578125" customWidth="1"/>
    <col min="4" max="6" width="14.42578125" customWidth="1"/>
  </cols>
  <sheetData>
    <row r="2" spans="3:8" ht="43.5" customHeight="1"/>
    <row r="3" spans="3:8" ht="41.25" customHeight="1">
      <c r="C3" s="506" t="s">
        <v>87</v>
      </c>
      <c r="D3" s="506"/>
      <c r="E3" s="506"/>
      <c r="F3" s="506"/>
    </row>
    <row r="4" spans="3:8" ht="15" customHeight="1">
      <c r="C4" s="510"/>
      <c r="D4" s="512" t="s">
        <v>88</v>
      </c>
      <c r="E4" s="512" t="s">
        <v>70</v>
      </c>
      <c r="F4" s="512" t="s">
        <v>71</v>
      </c>
    </row>
    <row r="5" spans="3:8">
      <c r="C5" s="511"/>
      <c r="D5" s="513"/>
      <c r="E5" s="513"/>
      <c r="F5" s="513"/>
    </row>
    <row r="6" spans="3:8">
      <c r="C6" s="41" t="s">
        <v>76</v>
      </c>
      <c r="D6" s="51">
        <f>IFERROR('tab. Turistas alojados tip'!D5/'tab. Turistas alojados tip'!D18-1,"-")</f>
        <v>5.4235642506917703E-2</v>
      </c>
      <c r="E6" s="51">
        <f>IFERROR('tab. Turistas alojados tip'!E5/'tab. Turistas alojados tip'!E18-1,"-")</f>
        <v>-0.15761540176912214</v>
      </c>
      <c r="F6" s="51">
        <f>IFERROR('tab. Turistas alojados tip'!F5/'tab. Turistas alojados tip'!F18-1,"-")</f>
        <v>-2.9460824621167614E-2</v>
      </c>
    </row>
    <row r="7" spans="3:8">
      <c r="C7" s="41" t="s">
        <v>77</v>
      </c>
      <c r="D7" s="51">
        <f>IFERROR('tab. Turistas alojados tip'!D6/'tab. Turistas alojados tip'!D19-1,"-")</f>
        <v>6.8033046373170647E-2</v>
      </c>
      <c r="E7" s="51">
        <f>IFERROR('tab. Turistas alojados tip'!E6/'tab. Turistas alojados tip'!E19-1,"-")</f>
        <v>8.044624970133607E-2</v>
      </c>
      <c r="F7" s="51">
        <f>IFERROR('tab. Turistas alojados tip'!F6/'tab. Turistas alojados tip'!F19-1,"-")</f>
        <v>7.2466717432975392E-2</v>
      </c>
    </row>
    <row r="8" spans="3:8">
      <c r="C8" s="41" t="s">
        <v>78</v>
      </c>
      <c r="D8" s="51">
        <f>IFERROR('tab. Turistas alojados tip'!D7/'tab. Turistas alojados tip'!D20-1,"-")</f>
        <v>7.9757521104180773E-2</v>
      </c>
      <c r="E8" s="51">
        <f>IFERROR('tab. Turistas alojados tip'!E7/'tab. Turistas alojados tip'!E20-1,"-")</f>
        <v>2.748826573594898E-2</v>
      </c>
      <c r="F8" s="51">
        <f>IFERROR('tab. Turistas alojados tip'!F7/'tab. Turistas alojados tip'!F20-1,"-")</f>
        <v>6.1868239597320906E-2</v>
      </c>
    </row>
    <row r="9" spans="3:8">
      <c r="C9" s="41" t="s">
        <v>79</v>
      </c>
      <c r="D9" s="51">
        <f>IFERROR('tab. Turistas alojados tip'!D8/'tab. Turistas alojados tip'!D21-1,"-")</f>
        <v>9.8476314697337974E-2</v>
      </c>
      <c r="E9" s="51">
        <f>IFERROR('tab. Turistas alojados tip'!E8/'tab. Turistas alojados tip'!E21-1,"-")</f>
        <v>8.318584070796442E-3</v>
      </c>
      <c r="F9" s="51">
        <f>IFERROR('tab. Turistas alojados tip'!F8/'tab. Turistas alojados tip'!F21-1,"-")</f>
        <v>6.9693667514227009E-2</v>
      </c>
    </row>
    <row r="10" spans="3:8">
      <c r="C10" s="41" t="s">
        <v>80</v>
      </c>
      <c r="D10" s="51">
        <f>IFERROR('tab. Turistas alojados tip'!D9/'tab. Turistas alojados tip'!D22-1,"-")</f>
        <v>0.12873036074782762</v>
      </c>
      <c r="E10" s="51">
        <f>IFERROR('tab. Turistas alojados tip'!E9/'tab. Turistas alojados tip'!E22-1,"-")</f>
        <v>3.5676425804213263E-2</v>
      </c>
      <c r="F10" s="51">
        <f>IFERROR('tab. Turistas alojados tip'!F9/'tab. Turistas alojados tip'!F22-1,"-")</f>
        <v>9.4975074636257428E-2</v>
      </c>
    </row>
    <row r="11" spans="3:8">
      <c r="C11" s="41" t="s">
        <v>81</v>
      </c>
      <c r="D11" s="51">
        <f>IFERROR('tab. Turistas alojados tip'!D10/'tab. Turistas alojados tip'!D23-1,"-")</f>
        <v>6.4007235907013849E-2</v>
      </c>
      <c r="E11" s="51">
        <f>IFERROR('tab. Turistas alojados tip'!E10/'tab. Turistas alojados tip'!E23-1,"-")</f>
        <v>-3.8245895074089375E-3</v>
      </c>
      <c r="F11" s="51">
        <f>IFERROR('tab. Turistas alojados tip'!F10/'tab. Turistas alojados tip'!F23-1,"-")</f>
        <v>3.8927675074590384E-2</v>
      </c>
    </row>
    <row r="12" spans="3:8">
      <c r="C12" s="41" t="s">
        <v>82</v>
      </c>
      <c r="D12" s="51">
        <f>IFERROR('tab. Turistas alojados tip'!D11/'tab. Turistas alojados tip'!D24-1,"-")</f>
        <v>-2.1066828994640741E-2</v>
      </c>
      <c r="E12" s="51">
        <f>IFERROR('tab. Turistas alojados tip'!E11/'tab. Turistas alojados tip'!E24-1,"-")</f>
        <v>-0.13213093119513708</v>
      </c>
      <c r="F12" s="51">
        <f>IFERROR('tab. Turistas alojados tip'!F11/'tab. Turistas alojados tip'!F24-1,"-")</f>
        <v>-6.2582217172925114E-2</v>
      </c>
    </row>
    <row r="13" spans="3:8">
      <c r="C13" s="41" t="s">
        <v>83</v>
      </c>
      <c r="D13" s="51">
        <f>IFERROR('tab. Turistas alojados tip'!D12/'tab. Turistas alojados tip'!D25-1,"-")</f>
        <v>2.3701977367194482E-2</v>
      </c>
      <c r="E13" s="51">
        <f>IFERROR('tab. Turistas alojados tip'!E12/'tab. Turistas alojados tip'!E25-1,"-")</f>
        <v>-0.12767880682460175</v>
      </c>
      <c r="F13" s="51">
        <f>IFERROR('tab. Turistas alojados tip'!F12/'tab. Turistas alojados tip'!F25-1,"-")</f>
        <v>-3.5256410256410242E-2</v>
      </c>
    </row>
    <row r="14" spans="3:8" ht="33.75" customHeight="1">
      <c r="C14" s="44" t="str">
        <f>actualizaciones!$A$2</f>
        <v xml:space="preserve">acumulado agosto 2010 </v>
      </c>
      <c r="D14" s="52">
        <v>6.2551436843673036E-2</v>
      </c>
      <c r="E14" s="52">
        <v>-4.0426288615543093E-2</v>
      </c>
      <c r="F14" s="52">
        <v>2.4934190366795672E-2</v>
      </c>
      <c r="H14" s="53"/>
    </row>
    <row r="15" spans="3:8" hidden="1" outlineLevel="1">
      <c r="C15" s="41" t="s">
        <v>72</v>
      </c>
      <c r="D15" s="51">
        <f>IFERROR('tab. Turistas alojados tip'!D14/'tab. Turistas alojados tip'!D27-1,"-")</f>
        <v>-2.4616760493940348E-2</v>
      </c>
      <c r="E15" s="51">
        <f>IFERROR('tab. Turistas alojados tip'!E14/'tab. Turistas alojados tip'!E27-1,"-")</f>
        <v>-0.13937562940584092</v>
      </c>
      <c r="F15" s="51">
        <f>IFERROR('tab. Turistas alojados tip'!F14/'tab. Turistas alojados tip'!F27-1,"-")</f>
        <v>-6.8806757290315268E-2</v>
      </c>
    </row>
    <row r="16" spans="3:8" hidden="1" outlineLevel="1">
      <c r="C16" s="41" t="s">
        <v>73</v>
      </c>
      <c r="D16" s="51">
        <f>IFERROR('tab. Turistas alojados tip'!D15/'tab. Turistas alojados tip'!D28-1,"-")</f>
        <v>-8.5345371687758798E-2</v>
      </c>
      <c r="E16" s="51">
        <f>IFERROR('tab. Turistas alojados tip'!E15/'tab. Turistas alojados tip'!E28-1,"-")</f>
        <v>-0.18353622354485466</v>
      </c>
      <c r="F16" s="51">
        <f>IFERROR('tab. Turistas alojados tip'!F15/'tab. Turistas alojados tip'!F28-1,"-")</f>
        <v>-0.12197166849998664</v>
      </c>
    </row>
    <row r="17" spans="3:6" hidden="1" outlineLevel="1">
      <c r="C17" s="41" t="s">
        <v>74</v>
      </c>
      <c r="D17" s="51">
        <f>IFERROR('tab. Turistas alojados tip'!D16/'tab. Turistas alojados tip'!D29-1,"-")</f>
        <v>-7.3735443062917461E-2</v>
      </c>
      <c r="E17" s="51">
        <f>IFERROR('tab. Turistas alojados tip'!E16/'tab. Turistas alojados tip'!E29-1,"-")</f>
        <v>-0.12895071676987024</v>
      </c>
      <c r="F17" s="51">
        <f>IFERROR('tab. Turistas alojados tip'!F16/'tab. Turistas alojados tip'!F29-1,"-")</f>
        <v>-9.402092955130481E-2</v>
      </c>
    </row>
    <row r="18" spans="3:6" hidden="1" outlineLevel="1">
      <c r="C18" s="41" t="s">
        <v>75</v>
      </c>
      <c r="D18" s="51">
        <f>IFERROR('tab. Turistas alojados tip'!D17/'tab. Turistas alojados tip'!D30-1,"-")</f>
        <v>-9.8988570391872255E-2</v>
      </c>
      <c r="E18" s="51">
        <f>IFERROR('tab. Turistas alojados tip'!E17/'tab. Turistas alojados tip'!E30-1,"-")</f>
        <v>-8.355669265756982E-2</v>
      </c>
      <c r="F18" s="51">
        <f>IFERROR('tab. Turistas alojados tip'!F17/'tab. Turistas alojados tip'!F30-1,"-")</f>
        <v>-9.3458963911525084E-2</v>
      </c>
    </row>
    <row r="19" spans="3:6" hidden="1" outlineLevel="1">
      <c r="C19" s="41" t="s">
        <v>76</v>
      </c>
      <c r="D19" s="51">
        <f>IFERROR('tab. Turistas alojados tip'!D18/'tab. Turistas alojados tip'!D31-1,"-")</f>
        <v>-0.10547251582869399</v>
      </c>
      <c r="E19" s="51">
        <f>IFERROR('tab. Turistas alojados tip'!E18/'tab. Turistas alojados tip'!E31-1,"-")</f>
        <v>-7.677843505949844E-2</v>
      </c>
      <c r="F19" s="51">
        <f>IFERROR('tab. Turistas alojados tip'!F18/'tab. Turistas alojados tip'!F31-1,"-")</f>
        <v>-9.4352067575186993E-2</v>
      </c>
    </row>
    <row r="20" spans="3:6" hidden="1" outlineLevel="1">
      <c r="C20" s="41" t="s">
        <v>77</v>
      </c>
      <c r="D20" s="51">
        <f>IFERROR('tab. Turistas alojados tip'!D19/'tab. Turistas alojados tip'!D32-1,"-")</f>
        <v>-4.6662642626270512E-2</v>
      </c>
      <c r="E20" s="51">
        <f>IFERROR('tab. Turistas alojados tip'!E19/'tab. Turistas alojados tip'!E32-1,"-")</f>
        <v>-7.0836962276072835E-2</v>
      </c>
      <c r="F20" s="51">
        <f>IFERROR('tab. Turistas alojados tip'!F19/'tab. Turistas alojados tip'!F32-1,"-")</f>
        <v>-5.5440154272568876E-2</v>
      </c>
    </row>
    <row r="21" spans="3:6" hidden="1" outlineLevel="1">
      <c r="C21" s="41" t="s">
        <v>78</v>
      </c>
      <c r="D21" s="51">
        <f>IFERROR('tab. Turistas alojados tip'!D20/'tab. Turistas alojados tip'!D33-1,"-")</f>
        <v>-0.19139972250635506</v>
      </c>
      <c r="E21" s="51">
        <f>IFERROR('tab. Turistas alojados tip'!E20/'tab. Turistas alojados tip'!E33-1,"-")</f>
        <v>-0.12760908823652939</v>
      </c>
      <c r="F21" s="51">
        <f>IFERROR('tab. Turistas alojados tip'!F20/'tab. Turistas alojados tip'!F33-1,"-")</f>
        <v>-0.17064422019226166</v>
      </c>
    </row>
    <row r="22" spans="3:6" hidden="1" outlineLevel="1">
      <c r="C22" s="41" t="s">
        <v>79</v>
      </c>
      <c r="D22" s="51">
        <f>IFERROR('tab. Turistas alojados tip'!D21/'tab. Turistas alojados tip'!D34-1,"-")</f>
        <v>-0.18716386838097809</v>
      </c>
      <c r="E22" s="51">
        <f>IFERROR('tab. Turistas alojados tip'!E21/'tab. Turistas alojados tip'!E34-1,"-")</f>
        <v>-0.20504110470141301</v>
      </c>
      <c r="F22" s="51">
        <f>IFERROR('tab. Turistas alojados tip'!F21/'tab. Turistas alojados tip'!F34-1,"-")</f>
        <v>-0.19295788410800951</v>
      </c>
    </row>
    <row r="23" spans="3:6" hidden="1" outlineLevel="1">
      <c r="C23" s="41" t="s">
        <v>80</v>
      </c>
      <c r="D23" s="51">
        <f>IFERROR('tab. Turistas alojados tip'!D22/'tab. Turistas alojados tip'!D35-1,"-")</f>
        <v>-0.11129312194075547</v>
      </c>
      <c r="E23" s="51">
        <f>IFERROR('tab. Turistas alojados tip'!E22/'tab. Turistas alojados tip'!E35-1,"-")</f>
        <v>8.1416135551064528E-3</v>
      </c>
      <c r="F23" s="51">
        <f>IFERROR('tab. Turistas alojados tip'!F22/'tab. Turistas alojados tip'!F35-1,"-")</f>
        <v>-7.1385905909545411E-2</v>
      </c>
    </row>
    <row r="24" spans="3:6" hidden="1" outlineLevel="1">
      <c r="C24" s="41" t="s">
        <v>81</v>
      </c>
      <c r="D24" s="51">
        <f>IFERROR('tab. Turistas alojados tip'!D23/'tab. Turistas alojados tip'!D36-1,"-")</f>
        <v>-0.2765521695531723</v>
      </c>
      <c r="E24" s="51">
        <f>IFERROR('tab. Turistas alojados tip'!E23/'tab. Turistas alojados tip'!E36-1,"-")</f>
        <v>-0.24072187675794021</v>
      </c>
      <c r="F24" s="51">
        <f>IFERROR('tab. Turistas alojados tip'!F23/'tab. Turistas alojados tip'!F36-1,"-")</f>
        <v>-0.2637055934411574</v>
      </c>
    </row>
    <row r="25" spans="3:6" hidden="1" outlineLevel="1">
      <c r="C25" s="41" t="s">
        <v>82</v>
      </c>
      <c r="D25" s="51">
        <f>IFERROR('tab. Turistas alojados tip'!D24/'tab. Turistas alojados tip'!D37-1,"-")</f>
        <v>-0.19842902383253125</v>
      </c>
      <c r="E25" s="51">
        <f>IFERROR('tab. Turistas alojados tip'!E24/'tab. Turistas alojados tip'!E37-1,"-")</f>
        <v>-0.215304473349756</v>
      </c>
      <c r="F25" s="51">
        <f>IFERROR('tab. Turistas alojados tip'!F24/'tab. Turistas alojados tip'!F37-1,"-")</f>
        <v>-0.20482128210919204</v>
      </c>
    </row>
    <row r="26" spans="3:6" hidden="1" outlineLevel="1">
      <c r="C26" s="41" t="s">
        <v>83</v>
      </c>
      <c r="D26" s="51">
        <f>IFERROR('tab. Turistas alojados tip'!D25/'tab. Turistas alojados tip'!D38-1,"-")</f>
        <v>-0.10150465211665916</v>
      </c>
      <c r="E26" s="51">
        <f>IFERROR('tab. Turistas alojados tip'!E25/'tab. Turistas alojados tip'!E38-1,"-")</f>
        <v>-2.5383132972377709E-2</v>
      </c>
      <c r="F26" s="51">
        <f>IFERROR('tab. Turistas alojados tip'!F25/'tab. Turistas alojados tip'!F38-1,"-")</f>
        <v>-7.3315616695325936E-2</v>
      </c>
    </row>
    <row r="27" spans="3:6" collapsed="1">
      <c r="C27" s="46">
        <v>2009</v>
      </c>
      <c r="D27" s="54">
        <f>IFERROR('tab. Turistas alojados tip'!D26/'tab. Turistas alojados tip'!D39-1,"-")</f>
        <v>-0.12887218729694938</v>
      </c>
      <c r="E27" s="54">
        <f>IFERROR('tab. Turistas alojados tip'!E26/'tab. Turistas alojados tip'!E39-1,"-")</f>
        <v>-0.12608526876286319</v>
      </c>
      <c r="F27" s="54">
        <f>IFERROR('tab. Turistas alojados tip'!F26/'tab. Turistas alojados tip'!F39-1,"-")</f>
        <v>-0.12786598265284532</v>
      </c>
    </row>
    <row r="28" spans="3:6" hidden="1" outlineLevel="1">
      <c r="C28" s="41" t="s">
        <v>72</v>
      </c>
      <c r="D28" s="51">
        <f>IFERROR('tab. Turistas alojados tip'!D27/'tab. Turistas alojados tip'!D40-1,"-")</f>
        <v>-7.730311878464724E-2</v>
      </c>
      <c r="E28" s="51">
        <f>IFERROR('tab. Turistas alojados tip'!E27/'tab. Turistas alojados tip'!E40-1,"-")</f>
        <v>-8.2622117305247711E-3</v>
      </c>
      <c r="F28" s="51">
        <f>IFERROR('tab. Turistas alojados tip'!F27/'tab. Turistas alojados tip'!F40-1,"-")</f>
        <v>-5.1887107771702023E-2</v>
      </c>
    </row>
    <row r="29" spans="3:6" hidden="1" outlineLevel="1">
      <c r="C29" s="41" t="s">
        <v>73</v>
      </c>
      <c r="D29" s="51">
        <f>IFERROR('tab. Turistas alojados tip'!D28/'tab. Turistas alojados tip'!D41-1,"-")</f>
        <v>-9.2110758233540202E-2</v>
      </c>
      <c r="E29" s="51">
        <f>IFERROR('tab. Turistas alojados tip'!E28/'tab. Turistas alojados tip'!E41-1,"-")</f>
        <v>-0.11462595322624303</v>
      </c>
      <c r="F29" s="51">
        <f>IFERROR('tab. Turistas alojados tip'!F28/'tab. Turistas alojados tip'!F41-1,"-")</f>
        <v>-0.10064182993919502</v>
      </c>
    </row>
    <row r="30" spans="3:6" hidden="1" outlineLevel="1">
      <c r="C30" s="41" t="s">
        <v>74</v>
      </c>
      <c r="D30" s="51">
        <f>IFERROR('tab. Turistas alojados tip'!D29/'tab. Turistas alojados tip'!D42-1,"-")</f>
        <v>-8.5183282409034833E-2</v>
      </c>
      <c r="E30" s="51">
        <f>IFERROR('tab. Turistas alojados tip'!E29/'tab. Turistas alojados tip'!E42-1,"-")</f>
        <v>-1.591038098100106E-2</v>
      </c>
      <c r="F30" s="51">
        <f>IFERROR('tab. Turistas alojados tip'!F29/'tab. Turistas alojados tip'!F42-1,"-")</f>
        <v>-6.0896591687299217E-2</v>
      </c>
    </row>
    <row r="31" spans="3:6" hidden="1" outlineLevel="1">
      <c r="C31" s="41" t="s">
        <v>75</v>
      </c>
      <c r="D31" s="51">
        <f>IFERROR('tab. Turistas alojados tip'!D30/'tab. Turistas alojados tip'!D43-1,"-")</f>
        <v>-6.8633766672651086E-2</v>
      </c>
      <c r="E31" s="51">
        <f>IFERROR('tab. Turistas alojados tip'!E30/'tab. Turistas alojados tip'!E43-1,"-")</f>
        <v>3.2842582106455298E-2</v>
      </c>
      <c r="F31" s="51">
        <f>IFERROR('tab. Turistas alojados tip'!F30/'tab. Turistas alojados tip'!F43-1,"-")</f>
        <v>-3.4648423507266157E-2</v>
      </c>
    </row>
    <row r="32" spans="3:6" hidden="1" outlineLevel="1">
      <c r="C32" s="41" t="s">
        <v>76</v>
      </c>
      <c r="D32" s="51">
        <f>IFERROR('tab. Turistas alojados tip'!D31/'tab. Turistas alojados tip'!D44-1,"-")</f>
        <v>1.2531438521202309E-2</v>
      </c>
      <c r="E32" s="51">
        <f>IFERROR('tab. Turistas alojados tip'!E31/'tab. Turistas alojados tip'!E44-1,"-")</f>
        <v>1.294349905461023E-2</v>
      </c>
      <c r="F32" s="51">
        <f>IFERROR('tab. Turistas alojados tip'!F31/'tab. Turistas alojados tip'!F44-1,"-")</f>
        <v>1.26910936102822E-2</v>
      </c>
    </row>
    <row r="33" spans="3:6" ht="25.5" hidden="1" customHeight="1" outlineLevel="1">
      <c r="C33" s="41" t="s">
        <v>77</v>
      </c>
      <c r="D33" s="51">
        <f>IFERROR('tab. Turistas alojados tip'!D32/'tab. Turistas alojados tip'!D45-1,"-")</f>
        <v>-2.3890525515537386E-2</v>
      </c>
      <c r="E33" s="51">
        <f>IFERROR('tab. Turistas alojados tip'!E32/'tab. Turistas alojados tip'!E45-1,"-")</f>
        <v>6.2952676577901157E-2</v>
      </c>
      <c r="F33" s="51">
        <f>IFERROR('tab. Turistas alojados tip'!F32/'tab. Turistas alojados tip'!F45-1,"-")</f>
        <v>5.9506359196352943E-3</v>
      </c>
    </row>
    <row r="34" spans="3:6" hidden="1" outlineLevel="1">
      <c r="C34" s="41" t="s">
        <v>78</v>
      </c>
      <c r="D34" s="51">
        <f>IFERROR('tab. Turistas alojados tip'!D33/'tab. Turistas alojados tip'!D46-1,"-")</f>
        <v>2.8005955169649432E-2</v>
      </c>
      <c r="E34" s="51">
        <f>IFERROR('tab. Turistas alojados tip'!E33/'tab. Turistas alojados tip'!E46-1,"-")</f>
        <v>-1.7191208337632879E-2</v>
      </c>
      <c r="F34" s="51">
        <f>IFERROR('tab. Turistas alojados tip'!F33/'tab. Turistas alojados tip'!F46-1,"-")</f>
        <v>1.2850677480519934E-2</v>
      </c>
    </row>
    <row r="35" spans="3:6" hidden="1" outlineLevel="1">
      <c r="C35" s="41" t="s">
        <v>79</v>
      </c>
      <c r="D35" s="51">
        <f>IFERROR('tab. Turistas alojados tip'!D34/'tab. Turistas alojados tip'!D47-1,"-")</f>
        <v>0.29880827199439186</v>
      </c>
      <c r="E35" s="51">
        <f>IFERROR('tab. Turistas alojados tip'!E34/'tab. Turistas alojados tip'!E47-1,"-")</f>
        <v>0.37266857962697264</v>
      </c>
      <c r="F35" s="51">
        <f>IFERROR('tab. Turistas alojados tip'!F34/'tab. Turistas alojados tip'!F47-1,"-")</f>
        <v>0.32186036098098647</v>
      </c>
    </row>
    <row r="36" spans="3:6" hidden="1" outlineLevel="1">
      <c r="C36" s="41" t="s">
        <v>80</v>
      </c>
      <c r="D36" s="51">
        <f>IFERROR('tab. Turistas alojados tip'!D35/'tab. Turistas alojados tip'!D48-1,"-")</f>
        <v>-3.3702360201629977E-2</v>
      </c>
      <c r="E36" s="51">
        <f>IFERROR('tab. Turistas alojados tip'!E35/'tab. Turistas alojados tip'!E48-1,"-")</f>
        <v>-6.1834621554615721E-2</v>
      </c>
      <c r="F36" s="51">
        <f>IFERROR('tab. Turistas alojados tip'!F35/'tab. Turistas alojados tip'!F48-1,"-")</f>
        <v>-4.3288134119298549E-2</v>
      </c>
    </row>
    <row r="37" spans="3:6" hidden="1" outlineLevel="1">
      <c r="C37" s="41" t="s">
        <v>81</v>
      </c>
      <c r="D37" s="51">
        <f>IFERROR('tab. Turistas alojados tip'!D36/'tab. Turistas alojados tip'!D49-1,"-")</f>
        <v>0.10823970390182791</v>
      </c>
      <c r="E37" s="51">
        <f>IFERROR('tab. Turistas alojados tip'!E36/'tab. Turistas alojados tip'!E49-1,"-")</f>
        <v>-3.5162094763092289E-2</v>
      </c>
      <c r="F37" s="51">
        <f>IFERROR('tab. Turistas alojados tip'!F36/'tab. Turistas alojados tip'!F49-1,"-")</f>
        <v>5.2170621332828571E-2</v>
      </c>
    </row>
    <row r="38" spans="3:6" hidden="1" outlineLevel="1">
      <c r="C38" s="41" t="s">
        <v>82</v>
      </c>
      <c r="D38" s="51">
        <f>IFERROR('tab. Turistas alojados tip'!D37/'tab. Turistas alojados tip'!D50-1,"-")</f>
        <v>0.11172447536083907</v>
      </c>
      <c r="E38" s="51">
        <f>IFERROR('tab. Turistas alojados tip'!E37/'tab. Turistas alojados tip'!E50-1,"-")</f>
        <v>0.1104470850611563</v>
      </c>
      <c r="F38" s="51">
        <f>IFERROR('tab. Turistas alojados tip'!F37/'tab. Turistas alojados tip'!F50-1,"-")</f>
        <v>0.11124026655923291</v>
      </c>
    </row>
    <row r="39" spans="3:6" hidden="1" outlineLevel="1">
      <c r="C39" s="41" t="s">
        <v>83</v>
      </c>
      <c r="D39" s="51">
        <f>IFERROR('tab. Turistas alojados tip'!D38/'tab. Turistas alojados tip'!D51-1,"-")</f>
        <v>1.5510078810930583E-2</v>
      </c>
      <c r="E39" s="51">
        <f>IFERROR('tab. Turistas alojados tip'!E38/'tab. Turistas alojados tip'!E51-1,"-")</f>
        <v>-9.5977314452947438E-3</v>
      </c>
      <c r="F39" s="51">
        <f>IFERROR('tab. Turistas alojados tip'!F38/'tab. Turistas alojados tip'!F51-1,"-")</f>
        <v>6.0652060939252461E-3</v>
      </c>
    </row>
    <row r="40" spans="3:6" collapsed="1">
      <c r="C40" s="48">
        <v>2008</v>
      </c>
      <c r="D40" s="55">
        <f>IFERROR('tab. Turistas alojados tip'!D39/'tab. Turistas alojados tip'!D52-1,"-")</f>
        <v>1.0509631389211904E-2</v>
      </c>
      <c r="E40" s="55">
        <f>IFERROR('tab. Turistas alojados tip'!E39/'tab. Turistas alojados tip'!E52-1,"-")</f>
        <v>1.4946209701878654E-2</v>
      </c>
      <c r="F40" s="55">
        <f>IFERROR('tab. Turistas alojados tip'!F39/'tab. Turistas alojados tip'!F52-1,"-")</f>
        <v>1.2106957459176781E-2</v>
      </c>
    </row>
    <row r="41" spans="3:6" hidden="1" outlineLevel="1">
      <c r="C41" s="41" t="s">
        <v>72</v>
      </c>
      <c r="D41" s="51">
        <f>IFERROR('tab. Turistas alojados tip'!D40/'tab. Turistas alojados tip'!D53-1,"-")</f>
        <v>-4.8365012886597891E-2</v>
      </c>
      <c r="E41" s="51">
        <f>IFERROR('tab. Turistas alojados tip'!E40/'tab. Turistas alojados tip'!E53-1,"-")</f>
        <v>-9.0067910312123023E-2</v>
      </c>
      <c r="F41" s="51">
        <f>IFERROR('tab. Turistas alojados tip'!F40/'tab. Turistas alojados tip'!F53-1,"-")</f>
        <v>-6.4154295616488111E-2</v>
      </c>
    </row>
    <row r="42" spans="3:6" hidden="1" outlineLevel="1">
      <c r="C42" s="41" t="s">
        <v>73</v>
      </c>
      <c r="D42" s="51">
        <f>IFERROR('tab. Turistas alojados tip'!D41/'tab. Turistas alojados tip'!D54-1,"-")</f>
        <v>2.2746913273668179E-2</v>
      </c>
      <c r="E42" s="51">
        <f>IFERROR('tab. Turistas alojados tip'!E41/'tab. Turistas alojados tip'!E54-1,"-")</f>
        <v>0.21723543204852436</v>
      </c>
      <c r="F42" s="51">
        <f>IFERROR('tab. Turistas alojados tip'!F41/'tab. Turistas alojados tip'!F54-1,"-")</f>
        <v>8.8654811001076972E-2</v>
      </c>
    </row>
    <row r="43" spans="3:6" hidden="1" outlineLevel="1">
      <c r="C43" s="41" t="s">
        <v>74</v>
      </c>
      <c r="D43" s="51">
        <f>IFERROR('tab. Turistas alojados tip'!D42/'tab. Turistas alojados tip'!D55-1,"-")</f>
        <v>-1.8106995884773713E-2</v>
      </c>
      <c r="E43" s="51">
        <f>IFERROR('tab. Turistas alojados tip'!E42/'tab. Turistas alojados tip'!E55-1,"-")</f>
        <v>-6.2130084865186452E-2</v>
      </c>
      <c r="F43" s="51">
        <f>IFERROR('tab. Turistas alojados tip'!F42/'tab. Turistas alojados tip'!F55-1,"-")</f>
        <v>-3.4004104918551881E-2</v>
      </c>
    </row>
    <row r="44" spans="3:6" hidden="1" outlineLevel="1">
      <c r="C44" s="41" t="s">
        <v>75</v>
      </c>
      <c r="D44" s="51">
        <f>IFERROR('tab. Turistas alojados tip'!D43/'tab. Turistas alojados tip'!D56-1,"-")</f>
        <v>-8.3667998877459238E-2</v>
      </c>
      <c r="E44" s="51">
        <f>IFERROR('tab. Turistas alojados tip'!E43/'tab. Turistas alojados tip'!E56-1,"-")</f>
        <v>-0.20929306999651753</v>
      </c>
      <c r="F44" s="51">
        <f>IFERROR('tab. Turistas alojados tip'!F43/'tab. Turistas alojados tip'!F56-1,"-")</f>
        <v>-0.12996211195306773</v>
      </c>
    </row>
    <row r="45" spans="3:6" hidden="1" outlineLevel="1">
      <c r="C45" s="41" t="s">
        <v>76</v>
      </c>
      <c r="D45" s="51">
        <f>IFERROR('tab. Turistas alojados tip'!D44/'tab. Turistas alojados tip'!D57-1,"-")</f>
        <v>6.5679991502318735E-3</v>
      </c>
      <c r="E45" s="51">
        <f>IFERROR('tab. Turistas alojados tip'!E44/'tab. Turistas alojados tip'!E57-1,"-")</f>
        <v>3.8476531481454801E-2</v>
      </c>
      <c r="F45" s="51">
        <f>IFERROR('tab. Turistas alojados tip'!F44/'tab. Turistas alojados tip'!F57-1,"-")</f>
        <v>1.8695640244738909E-2</v>
      </c>
    </row>
    <row r="46" spans="3:6" hidden="1" outlineLevel="1">
      <c r="C46" s="41" t="s">
        <v>77</v>
      </c>
      <c r="D46" s="51">
        <f>IFERROR('tab. Turistas alojados tip'!D45/'tab. Turistas alojados tip'!D58-1,"-")</f>
        <v>9.816998858042103E-3</v>
      </c>
      <c r="E46" s="51">
        <f>IFERROR('tab. Turistas alojados tip'!E45/'tab. Turistas alojados tip'!E58-1,"-")</f>
        <v>-0.13636007336918177</v>
      </c>
      <c r="F46" s="51">
        <f>IFERROR('tab. Turistas alojados tip'!F45/'tab. Turistas alojados tip'!F58-1,"-")</f>
        <v>-4.5686155457932975E-2</v>
      </c>
    </row>
    <row r="47" spans="3:6" hidden="1" outlineLevel="1">
      <c r="C47" s="41" t="s">
        <v>78</v>
      </c>
      <c r="D47" s="51">
        <f>IFERROR('tab. Turistas alojados tip'!D46/'tab. Turistas alojados tip'!D59-1,"-")</f>
        <v>6.159454448320334E-3</v>
      </c>
      <c r="E47" s="51">
        <f>IFERROR('tab. Turistas alojados tip'!E46/'tab. Turistas alojados tip'!E59-1,"-")</f>
        <v>-0.12817790892243475</v>
      </c>
      <c r="F47" s="51">
        <f>IFERROR('tab. Turistas alojados tip'!F46/'tab. Turistas alojados tip'!F59-1,"-")</f>
        <v>-4.3272732087763721E-2</v>
      </c>
    </row>
    <row r="48" spans="3:6" hidden="1" outlineLevel="1">
      <c r="C48" s="41" t="s">
        <v>79</v>
      </c>
      <c r="D48" s="51">
        <f>IFERROR('tab. Turistas alojados tip'!D47/'tab. Turistas alojados tip'!D60-1,"-")</f>
        <v>-0.10437921833307173</v>
      </c>
      <c r="E48" s="51">
        <f>IFERROR('tab. Turistas alojados tip'!E47/'tab. Turistas alojados tip'!E60-1,"-")</f>
        <v>-0.15953993136072719</v>
      </c>
      <c r="F48" s="51">
        <f>IFERROR('tab. Turistas alojados tip'!F47/'tab. Turistas alojados tip'!F60-1,"-")</f>
        <v>-0.12235674662555363</v>
      </c>
    </row>
    <row r="49" spans="3:6" hidden="1" outlineLevel="1">
      <c r="C49" s="41" t="s">
        <v>80</v>
      </c>
      <c r="D49" s="51">
        <f>IFERROR('tab. Turistas alojados tip'!D48/'tab. Turistas alojados tip'!D61-1,"-")</f>
        <v>-6.2386812371352574E-2</v>
      </c>
      <c r="E49" s="51">
        <f>IFERROR('tab. Turistas alojados tip'!E48/'tab. Turistas alojados tip'!E61-1,"-")</f>
        <v>-9.8430437998192177E-2</v>
      </c>
      <c r="F49" s="51">
        <f>IFERROR('tab. Turistas alojados tip'!F48/'tab. Turistas alojados tip'!F61-1,"-")</f>
        <v>-7.4987646660001572E-2</v>
      </c>
    </row>
    <row r="50" spans="3:6" hidden="1" outlineLevel="1">
      <c r="C50" s="41" t="s">
        <v>81</v>
      </c>
      <c r="D50" s="51">
        <f>IFERROR('tab. Turistas alojados tip'!D49/'tab. Turistas alojados tip'!D62-1,"-")</f>
        <v>2.9424311170573647E-2</v>
      </c>
      <c r="E50" s="51">
        <f>IFERROR('tab. Turistas alojados tip'!E49/'tab. Turistas alojados tip'!E62-1,"-")</f>
        <v>5.521415414144859E-2</v>
      </c>
      <c r="F50" s="51">
        <f>IFERROR('tab. Turistas alojados tip'!F49/'tab. Turistas alojados tip'!F62-1,"-")</f>
        <v>3.9356419412336363E-2</v>
      </c>
    </row>
    <row r="51" spans="3:6" hidden="1" outlineLevel="1">
      <c r="C51" s="41" t="s">
        <v>82</v>
      </c>
      <c r="D51" s="51">
        <f>IFERROR('tab. Turistas alojados tip'!D50/'tab. Turistas alojados tip'!D63-1,"-")</f>
        <v>1.8547207626889106E-2</v>
      </c>
      <c r="E51" s="51">
        <f>IFERROR('tab. Turistas alojados tip'!E50/'tab. Turistas alojados tip'!E63-1,"-")</f>
        <v>-1.7898699520876082E-2</v>
      </c>
      <c r="F51" s="51">
        <f>IFERROR('tab. Turistas alojados tip'!F50/'tab. Turistas alojados tip'!F63-1,"-")</f>
        <v>4.4180569836478334E-3</v>
      </c>
    </row>
    <row r="52" spans="3:6" hidden="1" outlineLevel="1">
      <c r="C52" s="41" t="s">
        <v>83</v>
      </c>
      <c r="D52" s="51">
        <f>IFERROR('tab. Turistas alojados tip'!D51/'tab. Turistas alojados tip'!D64-1,"-")</f>
        <v>-4.6438948930743962E-2</v>
      </c>
      <c r="E52" s="51">
        <f>IFERROR('tab. Turistas alojados tip'!E51/'tab. Turistas alojados tip'!E64-1,"-")</f>
        <v>-3.4758044706460378E-2</v>
      </c>
      <c r="F52" s="51">
        <f>IFERROR('tab. Turistas alojados tip'!F51/'tab. Turistas alojados tip'!F64-1,"-")</f>
        <v>-4.2078235124584085E-2</v>
      </c>
    </row>
    <row r="53" spans="3:6" collapsed="1">
      <c r="C53" s="48">
        <v>2007</v>
      </c>
      <c r="D53" s="55">
        <f>IFERROR('tab. Turistas alojados tip'!D52/'tab. Turistas alojados tip'!D65-1,"-")</f>
        <v>-2.2021430014617649E-2</v>
      </c>
      <c r="E53" s="55">
        <f>IFERROR('tab. Turistas alojados tip'!E52/'tab. Turistas alojados tip'!E65-1,"-")</f>
        <v>-5.1226640787216726E-2</v>
      </c>
      <c r="F53" s="55">
        <f>IFERROR('tab. Turistas alojados tip'!F52/'tab. Turistas alojados tip'!F65-1,"-")</f>
        <v>-3.2741212548908383E-2</v>
      </c>
    </row>
    <row r="54" spans="3:6" ht="27" customHeight="1">
      <c r="C54" s="507" t="s">
        <v>85</v>
      </c>
      <c r="D54" s="508"/>
      <c r="E54" s="508"/>
      <c r="F54" s="509"/>
    </row>
  </sheetData>
  <mergeCells count="6">
    <mergeCell ref="C54:F54"/>
    <mergeCell ref="C3:F3"/>
    <mergeCell ref="C4:C5"/>
    <mergeCell ref="D4:D5"/>
    <mergeCell ref="E4:E5"/>
    <mergeCell ref="F4:F5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9"/>
  <sheetViews>
    <sheetView showGridLines="0" showRowColHeaders="0" showOutlineSymbols="0" zoomScaleNormal="100" workbookViewId="0">
      <selection activeCell="A3" sqref="A3"/>
    </sheetView>
  </sheetViews>
  <sheetFormatPr baseColWidth="10" defaultRowHeight="12.75"/>
  <cols>
    <col min="1" max="1" width="11.42578125" style="144"/>
    <col min="2" max="2" width="37.42578125" style="144" customWidth="1"/>
    <col min="3" max="5" width="11.7109375" style="144" customWidth="1"/>
    <col min="6" max="6" width="10.5703125" style="144" customWidth="1"/>
    <col min="7" max="7" width="10.7109375" style="144" customWidth="1"/>
    <col min="8" max="13" width="11.42578125" style="144"/>
    <col min="14" max="14" width="13.7109375" style="144" customWidth="1"/>
    <col min="15" max="257" width="11.42578125" style="144"/>
    <col min="258" max="258" width="37.42578125" style="144" customWidth="1"/>
    <col min="259" max="261" width="11.7109375" style="144" customWidth="1"/>
    <col min="262" max="262" width="10.5703125" style="144" customWidth="1"/>
    <col min="263" max="263" width="10.7109375" style="144" customWidth="1"/>
    <col min="264" max="269" width="11.42578125" style="144"/>
    <col min="270" max="270" width="13.7109375" style="144" customWidth="1"/>
    <col min="271" max="513" width="11.42578125" style="144"/>
    <col min="514" max="514" width="37.42578125" style="144" customWidth="1"/>
    <col min="515" max="517" width="11.7109375" style="144" customWidth="1"/>
    <col min="518" max="518" width="10.5703125" style="144" customWidth="1"/>
    <col min="519" max="519" width="10.7109375" style="144" customWidth="1"/>
    <col min="520" max="525" width="11.42578125" style="144"/>
    <col min="526" max="526" width="13.7109375" style="144" customWidth="1"/>
    <col min="527" max="769" width="11.42578125" style="144"/>
    <col min="770" max="770" width="37.42578125" style="144" customWidth="1"/>
    <col min="771" max="773" width="11.7109375" style="144" customWidth="1"/>
    <col min="774" max="774" width="10.5703125" style="144" customWidth="1"/>
    <col min="775" max="775" width="10.7109375" style="144" customWidth="1"/>
    <col min="776" max="781" width="11.42578125" style="144"/>
    <col min="782" max="782" width="13.7109375" style="144" customWidth="1"/>
    <col min="783" max="1025" width="11.42578125" style="144"/>
    <col min="1026" max="1026" width="37.42578125" style="144" customWidth="1"/>
    <col min="1027" max="1029" width="11.7109375" style="144" customWidth="1"/>
    <col min="1030" max="1030" width="10.5703125" style="144" customWidth="1"/>
    <col min="1031" max="1031" width="10.7109375" style="144" customWidth="1"/>
    <col min="1032" max="1037" width="11.42578125" style="144"/>
    <col min="1038" max="1038" width="13.7109375" style="144" customWidth="1"/>
    <col min="1039" max="1281" width="11.42578125" style="144"/>
    <col min="1282" max="1282" width="37.42578125" style="144" customWidth="1"/>
    <col min="1283" max="1285" width="11.7109375" style="144" customWidth="1"/>
    <col min="1286" max="1286" width="10.5703125" style="144" customWidth="1"/>
    <col min="1287" max="1287" width="10.7109375" style="144" customWidth="1"/>
    <col min="1288" max="1293" width="11.42578125" style="144"/>
    <col min="1294" max="1294" width="13.7109375" style="144" customWidth="1"/>
    <col min="1295" max="1537" width="11.42578125" style="144"/>
    <col min="1538" max="1538" width="37.42578125" style="144" customWidth="1"/>
    <col min="1539" max="1541" width="11.7109375" style="144" customWidth="1"/>
    <col min="1542" max="1542" width="10.5703125" style="144" customWidth="1"/>
    <col min="1543" max="1543" width="10.7109375" style="144" customWidth="1"/>
    <col min="1544" max="1549" width="11.42578125" style="144"/>
    <col min="1550" max="1550" width="13.7109375" style="144" customWidth="1"/>
    <col min="1551" max="1793" width="11.42578125" style="144"/>
    <col min="1794" max="1794" width="37.42578125" style="144" customWidth="1"/>
    <col min="1795" max="1797" width="11.7109375" style="144" customWidth="1"/>
    <col min="1798" max="1798" width="10.5703125" style="144" customWidth="1"/>
    <col min="1799" max="1799" width="10.7109375" style="144" customWidth="1"/>
    <col min="1800" max="1805" width="11.42578125" style="144"/>
    <col min="1806" max="1806" width="13.7109375" style="144" customWidth="1"/>
    <col min="1807" max="2049" width="11.42578125" style="144"/>
    <col min="2050" max="2050" width="37.42578125" style="144" customWidth="1"/>
    <col min="2051" max="2053" width="11.7109375" style="144" customWidth="1"/>
    <col min="2054" max="2054" width="10.5703125" style="144" customWidth="1"/>
    <col min="2055" max="2055" width="10.7109375" style="144" customWidth="1"/>
    <col min="2056" max="2061" width="11.42578125" style="144"/>
    <col min="2062" max="2062" width="13.7109375" style="144" customWidth="1"/>
    <col min="2063" max="2305" width="11.42578125" style="144"/>
    <col min="2306" max="2306" width="37.42578125" style="144" customWidth="1"/>
    <col min="2307" max="2309" width="11.7109375" style="144" customWidth="1"/>
    <col min="2310" max="2310" width="10.5703125" style="144" customWidth="1"/>
    <col min="2311" max="2311" width="10.7109375" style="144" customWidth="1"/>
    <col min="2312" max="2317" width="11.42578125" style="144"/>
    <col min="2318" max="2318" width="13.7109375" style="144" customWidth="1"/>
    <col min="2319" max="2561" width="11.42578125" style="144"/>
    <col min="2562" max="2562" width="37.42578125" style="144" customWidth="1"/>
    <col min="2563" max="2565" width="11.7109375" style="144" customWidth="1"/>
    <col min="2566" max="2566" width="10.5703125" style="144" customWidth="1"/>
    <col min="2567" max="2567" width="10.7109375" style="144" customWidth="1"/>
    <col min="2568" max="2573" width="11.42578125" style="144"/>
    <col min="2574" max="2574" width="13.7109375" style="144" customWidth="1"/>
    <col min="2575" max="2817" width="11.42578125" style="144"/>
    <col min="2818" max="2818" width="37.42578125" style="144" customWidth="1"/>
    <col min="2819" max="2821" width="11.7109375" style="144" customWidth="1"/>
    <col min="2822" max="2822" width="10.5703125" style="144" customWidth="1"/>
    <col min="2823" max="2823" width="10.7109375" style="144" customWidth="1"/>
    <col min="2824" max="2829" width="11.42578125" style="144"/>
    <col min="2830" max="2830" width="13.7109375" style="144" customWidth="1"/>
    <col min="2831" max="3073" width="11.42578125" style="144"/>
    <col min="3074" max="3074" width="37.42578125" style="144" customWidth="1"/>
    <col min="3075" max="3077" width="11.7109375" style="144" customWidth="1"/>
    <col min="3078" max="3078" width="10.5703125" style="144" customWidth="1"/>
    <col min="3079" max="3079" width="10.7109375" style="144" customWidth="1"/>
    <col min="3080" max="3085" width="11.42578125" style="144"/>
    <col min="3086" max="3086" width="13.7109375" style="144" customWidth="1"/>
    <col min="3087" max="3329" width="11.42578125" style="144"/>
    <col min="3330" max="3330" width="37.42578125" style="144" customWidth="1"/>
    <col min="3331" max="3333" width="11.7109375" style="144" customWidth="1"/>
    <col min="3334" max="3334" width="10.5703125" style="144" customWidth="1"/>
    <col min="3335" max="3335" width="10.7109375" style="144" customWidth="1"/>
    <col min="3336" max="3341" width="11.42578125" style="144"/>
    <col min="3342" max="3342" width="13.7109375" style="144" customWidth="1"/>
    <col min="3343" max="3585" width="11.42578125" style="144"/>
    <col min="3586" max="3586" width="37.42578125" style="144" customWidth="1"/>
    <col min="3587" max="3589" width="11.7109375" style="144" customWidth="1"/>
    <col min="3590" max="3590" width="10.5703125" style="144" customWidth="1"/>
    <col min="3591" max="3591" width="10.7109375" style="144" customWidth="1"/>
    <col min="3592" max="3597" width="11.42578125" style="144"/>
    <col min="3598" max="3598" width="13.7109375" style="144" customWidth="1"/>
    <col min="3599" max="3841" width="11.42578125" style="144"/>
    <col min="3842" max="3842" width="37.42578125" style="144" customWidth="1"/>
    <col min="3843" max="3845" width="11.7109375" style="144" customWidth="1"/>
    <col min="3846" max="3846" width="10.5703125" style="144" customWidth="1"/>
    <col min="3847" max="3847" width="10.7109375" style="144" customWidth="1"/>
    <col min="3848" max="3853" width="11.42578125" style="144"/>
    <col min="3854" max="3854" width="13.7109375" style="144" customWidth="1"/>
    <col min="3855" max="4097" width="11.42578125" style="144"/>
    <col min="4098" max="4098" width="37.42578125" style="144" customWidth="1"/>
    <col min="4099" max="4101" width="11.7109375" style="144" customWidth="1"/>
    <col min="4102" max="4102" width="10.5703125" style="144" customWidth="1"/>
    <col min="4103" max="4103" width="10.7109375" style="144" customWidth="1"/>
    <col min="4104" max="4109" width="11.42578125" style="144"/>
    <col min="4110" max="4110" width="13.7109375" style="144" customWidth="1"/>
    <col min="4111" max="4353" width="11.42578125" style="144"/>
    <col min="4354" max="4354" width="37.42578125" style="144" customWidth="1"/>
    <col min="4355" max="4357" width="11.7109375" style="144" customWidth="1"/>
    <col min="4358" max="4358" width="10.5703125" style="144" customWidth="1"/>
    <col min="4359" max="4359" width="10.7109375" style="144" customWidth="1"/>
    <col min="4360" max="4365" width="11.42578125" style="144"/>
    <col min="4366" max="4366" width="13.7109375" style="144" customWidth="1"/>
    <col min="4367" max="4609" width="11.42578125" style="144"/>
    <col min="4610" max="4610" width="37.42578125" style="144" customWidth="1"/>
    <col min="4611" max="4613" width="11.7109375" style="144" customWidth="1"/>
    <col min="4614" max="4614" width="10.5703125" style="144" customWidth="1"/>
    <col min="4615" max="4615" width="10.7109375" style="144" customWidth="1"/>
    <col min="4616" max="4621" width="11.42578125" style="144"/>
    <col min="4622" max="4622" width="13.7109375" style="144" customWidth="1"/>
    <col min="4623" max="4865" width="11.42578125" style="144"/>
    <col min="4866" max="4866" width="37.42578125" style="144" customWidth="1"/>
    <col min="4867" max="4869" width="11.7109375" style="144" customWidth="1"/>
    <col min="4870" max="4870" width="10.5703125" style="144" customWidth="1"/>
    <col min="4871" max="4871" width="10.7109375" style="144" customWidth="1"/>
    <col min="4872" max="4877" width="11.42578125" style="144"/>
    <col min="4878" max="4878" width="13.7109375" style="144" customWidth="1"/>
    <col min="4879" max="5121" width="11.42578125" style="144"/>
    <col min="5122" max="5122" width="37.42578125" style="144" customWidth="1"/>
    <col min="5123" max="5125" width="11.7109375" style="144" customWidth="1"/>
    <col min="5126" max="5126" width="10.5703125" style="144" customWidth="1"/>
    <col min="5127" max="5127" width="10.7109375" style="144" customWidth="1"/>
    <col min="5128" max="5133" width="11.42578125" style="144"/>
    <col min="5134" max="5134" width="13.7109375" style="144" customWidth="1"/>
    <col min="5135" max="5377" width="11.42578125" style="144"/>
    <col min="5378" max="5378" width="37.42578125" style="144" customWidth="1"/>
    <col min="5379" max="5381" width="11.7109375" style="144" customWidth="1"/>
    <col min="5382" max="5382" width="10.5703125" style="144" customWidth="1"/>
    <col min="5383" max="5383" width="10.7109375" style="144" customWidth="1"/>
    <col min="5384" max="5389" width="11.42578125" style="144"/>
    <col min="5390" max="5390" width="13.7109375" style="144" customWidth="1"/>
    <col min="5391" max="5633" width="11.42578125" style="144"/>
    <col min="5634" max="5634" width="37.42578125" style="144" customWidth="1"/>
    <col min="5635" max="5637" width="11.7109375" style="144" customWidth="1"/>
    <col min="5638" max="5638" width="10.5703125" style="144" customWidth="1"/>
    <col min="5639" max="5639" width="10.7109375" style="144" customWidth="1"/>
    <col min="5640" max="5645" width="11.42578125" style="144"/>
    <col min="5646" max="5646" width="13.7109375" style="144" customWidth="1"/>
    <col min="5647" max="5889" width="11.42578125" style="144"/>
    <col min="5890" max="5890" width="37.42578125" style="144" customWidth="1"/>
    <col min="5891" max="5893" width="11.7109375" style="144" customWidth="1"/>
    <col min="5894" max="5894" width="10.5703125" style="144" customWidth="1"/>
    <col min="5895" max="5895" width="10.7109375" style="144" customWidth="1"/>
    <col min="5896" max="5901" width="11.42578125" style="144"/>
    <col min="5902" max="5902" width="13.7109375" style="144" customWidth="1"/>
    <col min="5903" max="6145" width="11.42578125" style="144"/>
    <col min="6146" max="6146" width="37.42578125" style="144" customWidth="1"/>
    <col min="6147" max="6149" width="11.7109375" style="144" customWidth="1"/>
    <col min="6150" max="6150" width="10.5703125" style="144" customWidth="1"/>
    <col min="6151" max="6151" width="10.7109375" style="144" customWidth="1"/>
    <col min="6152" max="6157" width="11.42578125" style="144"/>
    <col min="6158" max="6158" width="13.7109375" style="144" customWidth="1"/>
    <col min="6159" max="6401" width="11.42578125" style="144"/>
    <col min="6402" max="6402" width="37.42578125" style="144" customWidth="1"/>
    <col min="6403" max="6405" width="11.7109375" style="144" customWidth="1"/>
    <col min="6406" max="6406" width="10.5703125" style="144" customWidth="1"/>
    <col min="6407" max="6407" width="10.7109375" style="144" customWidth="1"/>
    <col min="6408" max="6413" width="11.42578125" style="144"/>
    <col min="6414" max="6414" width="13.7109375" style="144" customWidth="1"/>
    <col min="6415" max="6657" width="11.42578125" style="144"/>
    <col min="6658" max="6658" width="37.42578125" style="144" customWidth="1"/>
    <col min="6659" max="6661" width="11.7109375" style="144" customWidth="1"/>
    <col min="6662" max="6662" width="10.5703125" style="144" customWidth="1"/>
    <col min="6663" max="6663" width="10.7109375" style="144" customWidth="1"/>
    <col min="6664" max="6669" width="11.42578125" style="144"/>
    <col min="6670" max="6670" width="13.7109375" style="144" customWidth="1"/>
    <col min="6671" max="6913" width="11.42578125" style="144"/>
    <col min="6914" max="6914" width="37.42578125" style="144" customWidth="1"/>
    <col min="6915" max="6917" width="11.7109375" style="144" customWidth="1"/>
    <col min="6918" max="6918" width="10.5703125" style="144" customWidth="1"/>
    <col min="6919" max="6919" width="10.7109375" style="144" customWidth="1"/>
    <col min="6920" max="6925" width="11.42578125" style="144"/>
    <col min="6926" max="6926" width="13.7109375" style="144" customWidth="1"/>
    <col min="6927" max="7169" width="11.42578125" style="144"/>
    <col min="7170" max="7170" width="37.42578125" style="144" customWidth="1"/>
    <col min="7171" max="7173" width="11.7109375" style="144" customWidth="1"/>
    <col min="7174" max="7174" width="10.5703125" style="144" customWidth="1"/>
    <col min="7175" max="7175" width="10.7109375" style="144" customWidth="1"/>
    <col min="7176" max="7181" width="11.42578125" style="144"/>
    <col min="7182" max="7182" width="13.7109375" style="144" customWidth="1"/>
    <col min="7183" max="7425" width="11.42578125" style="144"/>
    <col min="7426" max="7426" width="37.42578125" style="144" customWidth="1"/>
    <col min="7427" max="7429" width="11.7109375" style="144" customWidth="1"/>
    <col min="7430" max="7430" width="10.5703125" style="144" customWidth="1"/>
    <col min="7431" max="7431" width="10.7109375" style="144" customWidth="1"/>
    <col min="7432" max="7437" width="11.42578125" style="144"/>
    <col min="7438" max="7438" width="13.7109375" style="144" customWidth="1"/>
    <col min="7439" max="7681" width="11.42578125" style="144"/>
    <col min="7682" max="7682" width="37.42578125" style="144" customWidth="1"/>
    <col min="7683" max="7685" width="11.7109375" style="144" customWidth="1"/>
    <col min="7686" max="7686" width="10.5703125" style="144" customWidth="1"/>
    <col min="7687" max="7687" width="10.7109375" style="144" customWidth="1"/>
    <col min="7688" max="7693" width="11.42578125" style="144"/>
    <col min="7694" max="7694" width="13.7109375" style="144" customWidth="1"/>
    <col min="7695" max="7937" width="11.42578125" style="144"/>
    <col min="7938" max="7938" width="37.42578125" style="144" customWidth="1"/>
    <col min="7939" max="7941" width="11.7109375" style="144" customWidth="1"/>
    <col min="7942" max="7942" width="10.5703125" style="144" customWidth="1"/>
    <col min="7943" max="7943" width="10.7109375" style="144" customWidth="1"/>
    <col min="7944" max="7949" width="11.42578125" style="144"/>
    <col min="7950" max="7950" width="13.7109375" style="144" customWidth="1"/>
    <col min="7951" max="8193" width="11.42578125" style="144"/>
    <col min="8194" max="8194" width="37.42578125" style="144" customWidth="1"/>
    <col min="8195" max="8197" width="11.7109375" style="144" customWidth="1"/>
    <col min="8198" max="8198" width="10.5703125" style="144" customWidth="1"/>
    <col min="8199" max="8199" width="10.7109375" style="144" customWidth="1"/>
    <col min="8200" max="8205" width="11.42578125" style="144"/>
    <col min="8206" max="8206" width="13.7109375" style="144" customWidth="1"/>
    <col min="8207" max="8449" width="11.42578125" style="144"/>
    <col min="8450" max="8450" width="37.42578125" style="144" customWidth="1"/>
    <col min="8451" max="8453" width="11.7109375" style="144" customWidth="1"/>
    <col min="8454" max="8454" width="10.5703125" style="144" customWidth="1"/>
    <col min="8455" max="8455" width="10.7109375" style="144" customWidth="1"/>
    <col min="8456" max="8461" width="11.42578125" style="144"/>
    <col min="8462" max="8462" width="13.7109375" style="144" customWidth="1"/>
    <col min="8463" max="8705" width="11.42578125" style="144"/>
    <col min="8706" max="8706" width="37.42578125" style="144" customWidth="1"/>
    <col min="8707" max="8709" width="11.7109375" style="144" customWidth="1"/>
    <col min="8710" max="8710" width="10.5703125" style="144" customWidth="1"/>
    <col min="8711" max="8711" width="10.7109375" style="144" customWidth="1"/>
    <col min="8712" max="8717" width="11.42578125" style="144"/>
    <col min="8718" max="8718" width="13.7109375" style="144" customWidth="1"/>
    <col min="8719" max="8961" width="11.42578125" style="144"/>
    <col min="8962" max="8962" width="37.42578125" style="144" customWidth="1"/>
    <col min="8963" max="8965" width="11.7109375" style="144" customWidth="1"/>
    <col min="8966" max="8966" width="10.5703125" style="144" customWidth="1"/>
    <col min="8967" max="8967" width="10.7109375" style="144" customWidth="1"/>
    <col min="8968" max="8973" width="11.42578125" style="144"/>
    <col min="8974" max="8974" width="13.7109375" style="144" customWidth="1"/>
    <col min="8975" max="9217" width="11.42578125" style="144"/>
    <col min="9218" max="9218" width="37.42578125" style="144" customWidth="1"/>
    <col min="9219" max="9221" width="11.7109375" style="144" customWidth="1"/>
    <col min="9222" max="9222" width="10.5703125" style="144" customWidth="1"/>
    <col min="9223" max="9223" width="10.7109375" style="144" customWidth="1"/>
    <col min="9224" max="9229" width="11.42578125" style="144"/>
    <col min="9230" max="9230" width="13.7109375" style="144" customWidth="1"/>
    <col min="9231" max="9473" width="11.42578125" style="144"/>
    <col min="9474" max="9474" width="37.42578125" style="144" customWidth="1"/>
    <col min="9475" max="9477" width="11.7109375" style="144" customWidth="1"/>
    <col min="9478" max="9478" width="10.5703125" style="144" customWidth="1"/>
    <col min="9479" max="9479" width="10.7109375" style="144" customWidth="1"/>
    <col min="9480" max="9485" width="11.42578125" style="144"/>
    <col min="9486" max="9486" width="13.7109375" style="144" customWidth="1"/>
    <col min="9487" max="9729" width="11.42578125" style="144"/>
    <col min="9730" max="9730" width="37.42578125" style="144" customWidth="1"/>
    <col min="9731" max="9733" width="11.7109375" style="144" customWidth="1"/>
    <col min="9734" max="9734" width="10.5703125" style="144" customWidth="1"/>
    <col min="9735" max="9735" width="10.7109375" style="144" customWidth="1"/>
    <col min="9736" max="9741" width="11.42578125" style="144"/>
    <col min="9742" max="9742" width="13.7109375" style="144" customWidth="1"/>
    <col min="9743" max="9985" width="11.42578125" style="144"/>
    <col min="9986" max="9986" width="37.42578125" style="144" customWidth="1"/>
    <col min="9987" max="9989" width="11.7109375" style="144" customWidth="1"/>
    <col min="9990" max="9990" width="10.5703125" style="144" customWidth="1"/>
    <col min="9991" max="9991" width="10.7109375" style="144" customWidth="1"/>
    <col min="9992" max="9997" width="11.42578125" style="144"/>
    <col min="9998" max="9998" width="13.7109375" style="144" customWidth="1"/>
    <col min="9999" max="10241" width="11.42578125" style="144"/>
    <col min="10242" max="10242" width="37.42578125" style="144" customWidth="1"/>
    <col min="10243" max="10245" width="11.7109375" style="144" customWidth="1"/>
    <col min="10246" max="10246" width="10.5703125" style="144" customWidth="1"/>
    <col min="10247" max="10247" width="10.7109375" style="144" customWidth="1"/>
    <col min="10248" max="10253" width="11.42578125" style="144"/>
    <col min="10254" max="10254" width="13.7109375" style="144" customWidth="1"/>
    <col min="10255" max="10497" width="11.42578125" style="144"/>
    <col min="10498" max="10498" width="37.42578125" style="144" customWidth="1"/>
    <col min="10499" max="10501" width="11.7109375" style="144" customWidth="1"/>
    <col min="10502" max="10502" width="10.5703125" style="144" customWidth="1"/>
    <col min="10503" max="10503" width="10.7109375" style="144" customWidth="1"/>
    <col min="10504" max="10509" width="11.42578125" style="144"/>
    <col min="10510" max="10510" width="13.7109375" style="144" customWidth="1"/>
    <col min="10511" max="10753" width="11.42578125" style="144"/>
    <col min="10754" max="10754" width="37.42578125" style="144" customWidth="1"/>
    <col min="10755" max="10757" width="11.7109375" style="144" customWidth="1"/>
    <col min="10758" max="10758" width="10.5703125" style="144" customWidth="1"/>
    <col min="10759" max="10759" width="10.7109375" style="144" customWidth="1"/>
    <col min="10760" max="10765" width="11.42578125" style="144"/>
    <col min="10766" max="10766" width="13.7109375" style="144" customWidth="1"/>
    <col min="10767" max="11009" width="11.42578125" style="144"/>
    <col min="11010" max="11010" width="37.42578125" style="144" customWidth="1"/>
    <col min="11011" max="11013" width="11.7109375" style="144" customWidth="1"/>
    <col min="11014" max="11014" width="10.5703125" style="144" customWidth="1"/>
    <col min="11015" max="11015" width="10.7109375" style="144" customWidth="1"/>
    <col min="11016" max="11021" width="11.42578125" style="144"/>
    <col min="11022" max="11022" width="13.7109375" style="144" customWidth="1"/>
    <col min="11023" max="11265" width="11.42578125" style="144"/>
    <col min="11266" max="11266" width="37.42578125" style="144" customWidth="1"/>
    <col min="11267" max="11269" width="11.7109375" style="144" customWidth="1"/>
    <col min="11270" max="11270" width="10.5703125" style="144" customWidth="1"/>
    <col min="11271" max="11271" width="10.7109375" style="144" customWidth="1"/>
    <col min="11272" max="11277" width="11.42578125" style="144"/>
    <col min="11278" max="11278" width="13.7109375" style="144" customWidth="1"/>
    <col min="11279" max="11521" width="11.42578125" style="144"/>
    <col min="11522" max="11522" width="37.42578125" style="144" customWidth="1"/>
    <col min="11523" max="11525" width="11.7109375" style="144" customWidth="1"/>
    <col min="11526" max="11526" width="10.5703125" style="144" customWidth="1"/>
    <col min="11527" max="11527" width="10.7109375" style="144" customWidth="1"/>
    <col min="11528" max="11533" width="11.42578125" style="144"/>
    <col min="11534" max="11534" width="13.7109375" style="144" customWidth="1"/>
    <col min="11535" max="11777" width="11.42578125" style="144"/>
    <col min="11778" max="11778" width="37.42578125" style="144" customWidth="1"/>
    <col min="11779" max="11781" width="11.7109375" style="144" customWidth="1"/>
    <col min="11782" max="11782" width="10.5703125" style="144" customWidth="1"/>
    <col min="11783" max="11783" width="10.7109375" style="144" customWidth="1"/>
    <col min="11784" max="11789" width="11.42578125" style="144"/>
    <col min="11790" max="11790" width="13.7109375" style="144" customWidth="1"/>
    <col min="11791" max="12033" width="11.42578125" style="144"/>
    <col min="12034" max="12034" width="37.42578125" style="144" customWidth="1"/>
    <col min="12035" max="12037" width="11.7109375" style="144" customWidth="1"/>
    <col min="12038" max="12038" width="10.5703125" style="144" customWidth="1"/>
    <col min="12039" max="12039" width="10.7109375" style="144" customWidth="1"/>
    <col min="12040" max="12045" width="11.42578125" style="144"/>
    <col min="12046" max="12046" width="13.7109375" style="144" customWidth="1"/>
    <col min="12047" max="12289" width="11.42578125" style="144"/>
    <col min="12290" max="12290" width="37.42578125" style="144" customWidth="1"/>
    <col min="12291" max="12293" width="11.7109375" style="144" customWidth="1"/>
    <col min="12294" max="12294" width="10.5703125" style="144" customWidth="1"/>
    <col min="12295" max="12295" width="10.7109375" style="144" customWidth="1"/>
    <col min="12296" max="12301" width="11.42578125" style="144"/>
    <col min="12302" max="12302" width="13.7109375" style="144" customWidth="1"/>
    <col min="12303" max="12545" width="11.42578125" style="144"/>
    <col min="12546" max="12546" width="37.42578125" style="144" customWidth="1"/>
    <col min="12547" max="12549" width="11.7109375" style="144" customWidth="1"/>
    <col min="12550" max="12550" width="10.5703125" style="144" customWidth="1"/>
    <col min="12551" max="12551" width="10.7109375" style="144" customWidth="1"/>
    <col min="12552" max="12557" width="11.42578125" style="144"/>
    <col min="12558" max="12558" width="13.7109375" style="144" customWidth="1"/>
    <col min="12559" max="12801" width="11.42578125" style="144"/>
    <col min="12802" max="12802" width="37.42578125" style="144" customWidth="1"/>
    <col min="12803" max="12805" width="11.7109375" style="144" customWidth="1"/>
    <col min="12806" max="12806" width="10.5703125" style="144" customWidth="1"/>
    <col min="12807" max="12807" width="10.7109375" style="144" customWidth="1"/>
    <col min="12808" max="12813" width="11.42578125" style="144"/>
    <col min="12814" max="12814" width="13.7109375" style="144" customWidth="1"/>
    <col min="12815" max="13057" width="11.42578125" style="144"/>
    <col min="13058" max="13058" width="37.42578125" style="144" customWidth="1"/>
    <col min="13059" max="13061" width="11.7109375" style="144" customWidth="1"/>
    <col min="13062" max="13062" width="10.5703125" style="144" customWidth="1"/>
    <col min="13063" max="13063" width="10.7109375" style="144" customWidth="1"/>
    <col min="13064" max="13069" width="11.42578125" style="144"/>
    <col min="13070" max="13070" width="13.7109375" style="144" customWidth="1"/>
    <col min="13071" max="13313" width="11.42578125" style="144"/>
    <col min="13314" max="13314" width="37.42578125" style="144" customWidth="1"/>
    <col min="13315" max="13317" width="11.7109375" style="144" customWidth="1"/>
    <col min="13318" max="13318" width="10.5703125" style="144" customWidth="1"/>
    <col min="13319" max="13319" width="10.7109375" style="144" customWidth="1"/>
    <col min="13320" max="13325" width="11.42578125" style="144"/>
    <col min="13326" max="13326" width="13.7109375" style="144" customWidth="1"/>
    <col min="13327" max="13569" width="11.42578125" style="144"/>
    <col min="13570" max="13570" width="37.42578125" style="144" customWidth="1"/>
    <col min="13571" max="13573" width="11.7109375" style="144" customWidth="1"/>
    <col min="13574" max="13574" width="10.5703125" style="144" customWidth="1"/>
    <col min="13575" max="13575" width="10.7109375" style="144" customWidth="1"/>
    <col min="13576" max="13581" width="11.42578125" style="144"/>
    <col min="13582" max="13582" width="13.7109375" style="144" customWidth="1"/>
    <col min="13583" max="13825" width="11.42578125" style="144"/>
    <col min="13826" max="13826" width="37.42578125" style="144" customWidth="1"/>
    <col min="13827" max="13829" width="11.7109375" style="144" customWidth="1"/>
    <col min="13830" max="13830" width="10.5703125" style="144" customWidth="1"/>
    <col min="13831" max="13831" width="10.7109375" style="144" customWidth="1"/>
    <col min="13832" max="13837" width="11.42578125" style="144"/>
    <col min="13838" max="13838" width="13.7109375" style="144" customWidth="1"/>
    <col min="13839" max="14081" width="11.42578125" style="144"/>
    <col min="14082" max="14082" width="37.42578125" style="144" customWidth="1"/>
    <col min="14083" max="14085" width="11.7109375" style="144" customWidth="1"/>
    <col min="14086" max="14086" width="10.5703125" style="144" customWidth="1"/>
    <col min="14087" max="14087" width="10.7109375" style="144" customWidth="1"/>
    <col min="14088" max="14093" width="11.42578125" style="144"/>
    <col min="14094" max="14094" width="13.7109375" style="144" customWidth="1"/>
    <col min="14095" max="14337" width="11.42578125" style="144"/>
    <col min="14338" max="14338" width="37.42578125" style="144" customWidth="1"/>
    <col min="14339" max="14341" width="11.7109375" style="144" customWidth="1"/>
    <col min="14342" max="14342" width="10.5703125" style="144" customWidth="1"/>
    <col min="14343" max="14343" width="10.7109375" style="144" customWidth="1"/>
    <col min="14344" max="14349" width="11.42578125" style="144"/>
    <col min="14350" max="14350" width="13.7109375" style="144" customWidth="1"/>
    <col min="14351" max="14593" width="11.42578125" style="144"/>
    <col min="14594" max="14594" width="37.42578125" style="144" customWidth="1"/>
    <col min="14595" max="14597" width="11.7109375" style="144" customWidth="1"/>
    <col min="14598" max="14598" width="10.5703125" style="144" customWidth="1"/>
    <col min="14599" max="14599" width="10.7109375" style="144" customWidth="1"/>
    <col min="14600" max="14605" width="11.42578125" style="144"/>
    <col min="14606" max="14606" width="13.7109375" style="144" customWidth="1"/>
    <col min="14607" max="14849" width="11.42578125" style="144"/>
    <col min="14850" max="14850" width="37.42578125" style="144" customWidth="1"/>
    <col min="14851" max="14853" width="11.7109375" style="144" customWidth="1"/>
    <col min="14854" max="14854" width="10.5703125" style="144" customWidth="1"/>
    <col min="14855" max="14855" width="10.7109375" style="144" customWidth="1"/>
    <col min="14856" max="14861" width="11.42578125" style="144"/>
    <col min="14862" max="14862" width="13.7109375" style="144" customWidth="1"/>
    <col min="14863" max="15105" width="11.42578125" style="144"/>
    <col min="15106" max="15106" width="37.42578125" style="144" customWidth="1"/>
    <col min="15107" max="15109" width="11.7109375" style="144" customWidth="1"/>
    <col min="15110" max="15110" width="10.5703125" style="144" customWidth="1"/>
    <col min="15111" max="15111" width="10.7109375" style="144" customWidth="1"/>
    <col min="15112" max="15117" width="11.42578125" style="144"/>
    <col min="15118" max="15118" width="13.7109375" style="144" customWidth="1"/>
    <col min="15119" max="15361" width="11.42578125" style="144"/>
    <col min="15362" max="15362" width="37.42578125" style="144" customWidth="1"/>
    <col min="15363" max="15365" width="11.7109375" style="144" customWidth="1"/>
    <col min="15366" max="15366" width="10.5703125" style="144" customWidth="1"/>
    <col min="15367" max="15367" width="10.7109375" style="144" customWidth="1"/>
    <col min="15368" max="15373" width="11.42578125" style="144"/>
    <col min="15374" max="15374" width="13.7109375" style="144" customWidth="1"/>
    <col min="15375" max="15617" width="11.42578125" style="144"/>
    <col min="15618" max="15618" width="37.42578125" style="144" customWidth="1"/>
    <col min="15619" max="15621" width="11.7109375" style="144" customWidth="1"/>
    <col min="15622" max="15622" width="10.5703125" style="144" customWidth="1"/>
    <col min="15623" max="15623" width="10.7109375" style="144" customWidth="1"/>
    <col min="15624" max="15629" width="11.42578125" style="144"/>
    <col min="15630" max="15630" width="13.7109375" style="144" customWidth="1"/>
    <col min="15631" max="15873" width="11.42578125" style="144"/>
    <col min="15874" max="15874" width="37.42578125" style="144" customWidth="1"/>
    <col min="15875" max="15877" width="11.7109375" style="144" customWidth="1"/>
    <col min="15878" max="15878" width="10.5703125" style="144" customWidth="1"/>
    <col min="15879" max="15879" width="10.7109375" style="144" customWidth="1"/>
    <col min="15880" max="15885" width="11.42578125" style="144"/>
    <col min="15886" max="15886" width="13.7109375" style="144" customWidth="1"/>
    <col min="15887" max="16129" width="11.42578125" style="144"/>
    <col min="16130" max="16130" width="37.42578125" style="144" customWidth="1"/>
    <col min="16131" max="16133" width="11.7109375" style="144" customWidth="1"/>
    <col min="16134" max="16134" width="10.5703125" style="144" customWidth="1"/>
    <col min="16135" max="16135" width="10.7109375" style="144" customWidth="1"/>
    <col min="16136" max="16141" width="11.42578125" style="144"/>
    <col min="16142" max="16142" width="13.7109375" style="144" customWidth="1"/>
    <col min="16143" max="16384" width="11.42578125" style="144"/>
  </cols>
  <sheetData>
    <row r="1" spans="2:6">
      <c r="C1" s="277"/>
      <c r="D1" s="276"/>
      <c r="E1" s="276"/>
      <c r="F1" s="276"/>
    </row>
    <row r="2" spans="2:6">
      <c r="C2" s="277"/>
      <c r="D2" s="276"/>
      <c r="E2" s="276"/>
      <c r="F2" s="276"/>
    </row>
    <row r="3" spans="2:6">
      <c r="C3" s="277"/>
      <c r="D3" s="276"/>
      <c r="E3" s="276"/>
      <c r="F3" s="276"/>
    </row>
    <row r="4" spans="2:6">
      <c r="B4" s="277"/>
      <c r="C4" s="276"/>
      <c r="D4" s="276"/>
      <c r="E4" s="276"/>
    </row>
    <row r="5" spans="2:6">
      <c r="B5" s="277"/>
      <c r="C5" s="276"/>
      <c r="D5" s="276"/>
      <c r="E5" s="276"/>
    </row>
    <row r="6" spans="2:6">
      <c r="B6" s="277"/>
      <c r="C6" s="276"/>
      <c r="D6" s="276"/>
      <c r="E6" s="276"/>
    </row>
    <row r="7" spans="2:6" ht="30" customHeight="1">
      <c r="B7" s="560" t="s">
        <v>272</v>
      </c>
      <c r="C7" s="561"/>
      <c r="D7" s="561"/>
      <c r="E7" s="562"/>
    </row>
    <row r="8" spans="2:6" ht="35.25" customHeight="1">
      <c r="B8" s="278" t="s">
        <v>244</v>
      </c>
      <c r="C8" s="161" t="str">
        <f>actualizaciones!A3</f>
        <v>acumulado agosto 2009</v>
      </c>
      <c r="D8" s="161" t="str">
        <f>actualizaciones!A2</f>
        <v xml:space="preserve">acumulado agosto 2010 </v>
      </c>
      <c r="E8" s="260" t="s">
        <v>264</v>
      </c>
    </row>
    <row r="9" spans="2:6" ht="15" customHeight="1">
      <c r="B9" s="279" t="s">
        <v>245</v>
      </c>
      <c r="C9" s="261"/>
      <c r="D9" s="262"/>
      <c r="E9" s="280"/>
    </row>
    <row r="10" spans="2:6">
      <c r="B10" s="281" t="s">
        <v>265</v>
      </c>
      <c r="C10" s="255">
        <v>57.381797889578436</v>
      </c>
      <c r="D10" s="255">
        <v>59.113235444302717</v>
      </c>
      <c r="E10" s="282">
        <f>D10/C10-1</f>
        <v>3.0173985800447278E-2</v>
      </c>
    </row>
    <row r="11" spans="2:6" ht="15" customHeight="1">
      <c r="B11" s="279" t="s">
        <v>247</v>
      </c>
      <c r="C11" s="283"/>
      <c r="D11" s="283"/>
      <c r="E11" s="284"/>
    </row>
    <row r="12" spans="2:6">
      <c r="B12" s="285" t="s">
        <v>248</v>
      </c>
      <c r="C12" s="257">
        <v>67.976902669183985</v>
      </c>
      <c r="D12" s="257">
        <v>71.755932194898023</v>
      </c>
      <c r="E12" s="267">
        <f>D12/C12-1</f>
        <v>5.5592846648295335E-2</v>
      </c>
    </row>
    <row r="13" spans="2:6">
      <c r="B13" s="285" t="s">
        <v>249</v>
      </c>
      <c r="C13" s="257">
        <v>62.286135693215336</v>
      </c>
      <c r="D13" s="257">
        <v>66.997109972396999</v>
      </c>
      <c r="E13" s="267">
        <f>D13/C13-1</f>
        <v>7.5634396431095707E-2</v>
      </c>
    </row>
    <row r="14" spans="2:6">
      <c r="B14" s="285" t="s">
        <v>250</v>
      </c>
      <c r="C14" s="257">
        <v>70.852348167226992</v>
      </c>
      <c r="D14" s="257">
        <v>75.243933222539511</v>
      </c>
      <c r="E14" s="267">
        <f>D14/C14-1</f>
        <v>6.1982209043339287E-2</v>
      </c>
    </row>
    <row r="15" spans="2:6">
      <c r="B15" s="285" t="s">
        <v>251</v>
      </c>
      <c r="C15" s="257">
        <v>62.764116648792893</v>
      </c>
      <c r="D15" s="257">
        <v>63.060563378386924</v>
      </c>
      <c r="E15" s="267">
        <f>D15/C15-1</f>
        <v>4.7231881116538421E-3</v>
      </c>
    </row>
    <row r="16" spans="2:6">
      <c r="B16" s="285" t="s">
        <v>252</v>
      </c>
      <c r="C16" s="257">
        <v>69.452762455126532</v>
      </c>
      <c r="D16" s="257">
        <v>70.161106733210758</v>
      </c>
      <c r="E16" s="267">
        <f>D16/C16-1</f>
        <v>1.0198935982451252E-2</v>
      </c>
    </row>
    <row r="17" spans="2:12" ht="15" customHeight="1">
      <c r="B17" s="279" t="s">
        <v>253</v>
      </c>
      <c r="C17" s="283"/>
      <c r="D17" s="283"/>
      <c r="E17" s="284"/>
    </row>
    <row r="18" spans="2:12">
      <c r="B18" s="286" t="s">
        <v>254</v>
      </c>
      <c r="C18" s="287">
        <v>45.981580489233927</v>
      </c>
      <c r="D18" s="287">
        <v>45.45367197041719</v>
      </c>
      <c r="E18" s="288">
        <f>D18/C18-1</f>
        <v>-1.1480869365513513E-2</v>
      </c>
    </row>
    <row r="19" spans="2:12" ht="22.5" customHeight="1">
      <c r="B19" s="581" t="s">
        <v>202</v>
      </c>
      <c r="C19" s="582"/>
      <c r="D19" s="582"/>
      <c r="E19" s="583"/>
    </row>
    <row r="20" spans="2:12" ht="15" customHeight="1" thickBot="1"/>
    <row r="21" spans="2:12" ht="30" customHeight="1" thickBot="1">
      <c r="E21" s="50" t="s">
        <v>84</v>
      </c>
    </row>
    <row r="29" spans="2:12">
      <c r="B29" s="246"/>
      <c r="C29" s="246"/>
      <c r="D29" s="246"/>
      <c r="E29" s="246"/>
      <c r="F29" s="246"/>
      <c r="G29" s="246"/>
      <c r="H29" s="246"/>
      <c r="I29" s="246"/>
      <c r="J29" s="246"/>
      <c r="K29" s="246"/>
      <c r="L29" s="246"/>
    </row>
  </sheetData>
  <mergeCells count="2">
    <mergeCell ref="B7:E7"/>
    <mergeCell ref="B19:E19"/>
  </mergeCells>
  <hyperlinks>
    <hyperlink ref="E21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>
      <selection activeCell="A3" sqref="A3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30" spans="2:12" ht="15" customHeight="1" thickBot="1"/>
    <row r="31" spans="2:12" ht="30" customHeight="1" thickBot="1">
      <c r="I31" s="50" t="s">
        <v>86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3:L69"/>
  <sheetViews>
    <sheetView showGridLines="0" showRowColHeaders="0" zoomScaleNormal="100" workbookViewId="0">
      <selection activeCell="A3" sqref="A3"/>
    </sheetView>
  </sheetViews>
  <sheetFormatPr baseColWidth="10" defaultRowHeight="12.75" outlineLevelRow="1"/>
  <cols>
    <col min="1" max="1" width="13.7109375" style="246" customWidth="1"/>
    <col min="2" max="2" width="12.140625" style="246" customWidth="1"/>
    <col min="3" max="18" width="11" style="246" customWidth="1"/>
    <col min="19" max="21" width="10.42578125" style="246" customWidth="1"/>
    <col min="22" max="25" width="9.28515625" style="246" customWidth="1"/>
    <col min="26" max="37" width="7.28515625" style="246" customWidth="1"/>
    <col min="38" max="38" width="11.5703125" style="246" bestFit="1" customWidth="1"/>
    <col min="39" max="258" width="11.42578125" style="246"/>
    <col min="259" max="259" width="13.7109375" style="246" customWidth="1"/>
    <col min="260" max="260" width="12.140625" style="246" customWidth="1"/>
    <col min="261" max="274" width="11" style="246" customWidth="1"/>
    <col min="275" max="277" width="10.42578125" style="246" customWidth="1"/>
    <col min="278" max="279" width="7.28515625" style="246" customWidth="1"/>
    <col min="280" max="280" width="7.85546875" style="246" bestFit="1" customWidth="1"/>
    <col min="281" max="293" width="7.28515625" style="246" customWidth="1"/>
    <col min="294" max="294" width="11.5703125" style="246" bestFit="1" customWidth="1"/>
    <col min="295" max="514" width="11.42578125" style="246"/>
    <col min="515" max="515" width="13.7109375" style="246" customWidth="1"/>
    <col min="516" max="516" width="12.140625" style="246" customWidth="1"/>
    <col min="517" max="530" width="11" style="246" customWidth="1"/>
    <col min="531" max="533" width="10.42578125" style="246" customWidth="1"/>
    <col min="534" max="535" width="7.28515625" style="246" customWidth="1"/>
    <col min="536" max="536" width="7.85546875" style="246" bestFit="1" customWidth="1"/>
    <col min="537" max="549" width="7.28515625" style="246" customWidth="1"/>
    <col min="550" max="550" width="11.5703125" style="246" bestFit="1" customWidth="1"/>
    <col min="551" max="770" width="11.42578125" style="246"/>
    <col min="771" max="771" width="13.7109375" style="246" customWidth="1"/>
    <col min="772" max="772" width="12.140625" style="246" customWidth="1"/>
    <col min="773" max="786" width="11" style="246" customWidth="1"/>
    <col min="787" max="789" width="10.42578125" style="246" customWidth="1"/>
    <col min="790" max="791" width="7.28515625" style="246" customWidth="1"/>
    <col min="792" max="792" width="7.85546875" style="246" bestFit="1" customWidth="1"/>
    <col min="793" max="805" width="7.28515625" style="246" customWidth="1"/>
    <col min="806" max="806" width="11.5703125" style="246" bestFit="1" customWidth="1"/>
    <col min="807" max="1026" width="11.42578125" style="246"/>
    <col min="1027" max="1027" width="13.7109375" style="246" customWidth="1"/>
    <col min="1028" max="1028" width="12.140625" style="246" customWidth="1"/>
    <col min="1029" max="1042" width="11" style="246" customWidth="1"/>
    <col min="1043" max="1045" width="10.42578125" style="246" customWidth="1"/>
    <col min="1046" max="1047" width="7.28515625" style="246" customWidth="1"/>
    <col min="1048" max="1048" width="7.85546875" style="246" bestFit="1" customWidth="1"/>
    <col min="1049" max="1061" width="7.28515625" style="246" customWidth="1"/>
    <col min="1062" max="1062" width="11.5703125" style="246" bestFit="1" customWidth="1"/>
    <col min="1063" max="1282" width="11.42578125" style="246"/>
    <col min="1283" max="1283" width="13.7109375" style="246" customWidth="1"/>
    <col min="1284" max="1284" width="12.140625" style="246" customWidth="1"/>
    <col min="1285" max="1298" width="11" style="246" customWidth="1"/>
    <col min="1299" max="1301" width="10.42578125" style="246" customWidth="1"/>
    <col min="1302" max="1303" width="7.28515625" style="246" customWidth="1"/>
    <col min="1304" max="1304" width="7.85546875" style="246" bestFit="1" customWidth="1"/>
    <col min="1305" max="1317" width="7.28515625" style="246" customWidth="1"/>
    <col min="1318" max="1318" width="11.5703125" style="246" bestFit="1" customWidth="1"/>
    <col min="1319" max="1538" width="11.42578125" style="246"/>
    <col min="1539" max="1539" width="13.7109375" style="246" customWidth="1"/>
    <col min="1540" max="1540" width="12.140625" style="246" customWidth="1"/>
    <col min="1541" max="1554" width="11" style="246" customWidth="1"/>
    <col min="1555" max="1557" width="10.42578125" style="246" customWidth="1"/>
    <col min="1558" max="1559" width="7.28515625" style="246" customWidth="1"/>
    <col min="1560" max="1560" width="7.85546875" style="246" bestFit="1" customWidth="1"/>
    <col min="1561" max="1573" width="7.28515625" style="246" customWidth="1"/>
    <col min="1574" max="1574" width="11.5703125" style="246" bestFit="1" customWidth="1"/>
    <col min="1575" max="1794" width="11.42578125" style="246"/>
    <col min="1795" max="1795" width="13.7109375" style="246" customWidth="1"/>
    <col min="1796" max="1796" width="12.140625" style="246" customWidth="1"/>
    <col min="1797" max="1810" width="11" style="246" customWidth="1"/>
    <col min="1811" max="1813" width="10.42578125" style="246" customWidth="1"/>
    <col min="1814" max="1815" width="7.28515625" style="246" customWidth="1"/>
    <col min="1816" max="1816" width="7.85546875" style="246" bestFit="1" customWidth="1"/>
    <col min="1817" max="1829" width="7.28515625" style="246" customWidth="1"/>
    <col min="1830" max="1830" width="11.5703125" style="246" bestFit="1" customWidth="1"/>
    <col min="1831" max="2050" width="11.42578125" style="246"/>
    <col min="2051" max="2051" width="13.7109375" style="246" customWidth="1"/>
    <col min="2052" max="2052" width="12.140625" style="246" customWidth="1"/>
    <col min="2053" max="2066" width="11" style="246" customWidth="1"/>
    <col min="2067" max="2069" width="10.42578125" style="246" customWidth="1"/>
    <col min="2070" max="2071" width="7.28515625" style="246" customWidth="1"/>
    <col min="2072" max="2072" width="7.85546875" style="246" bestFit="1" customWidth="1"/>
    <col min="2073" max="2085" width="7.28515625" style="246" customWidth="1"/>
    <col min="2086" max="2086" width="11.5703125" style="246" bestFit="1" customWidth="1"/>
    <col min="2087" max="2306" width="11.42578125" style="246"/>
    <col min="2307" max="2307" width="13.7109375" style="246" customWidth="1"/>
    <col min="2308" max="2308" width="12.140625" style="246" customWidth="1"/>
    <col min="2309" max="2322" width="11" style="246" customWidth="1"/>
    <col min="2323" max="2325" width="10.42578125" style="246" customWidth="1"/>
    <col min="2326" max="2327" width="7.28515625" style="246" customWidth="1"/>
    <col min="2328" max="2328" width="7.85546875" style="246" bestFit="1" customWidth="1"/>
    <col min="2329" max="2341" width="7.28515625" style="246" customWidth="1"/>
    <col min="2342" max="2342" width="11.5703125" style="246" bestFit="1" customWidth="1"/>
    <col min="2343" max="2562" width="11.42578125" style="246"/>
    <col min="2563" max="2563" width="13.7109375" style="246" customWidth="1"/>
    <col min="2564" max="2564" width="12.140625" style="246" customWidth="1"/>
    <col min="2565" max="2578" width="11" style="246" customWidth="1"/>
    <col min="2579" max="2581" width="10.42578125" style="246" customWidth="1"/>
    <col min="2582" max="2583" width="7.28515625" style="246" customWidth="1"/>
    <col min="2584" max="2584" width="7.85546875" style="246" bestFit="1" customWidth="1"/>
    <col min="2585" max="2597" width="7.28515625" style="246" customWidth="1"/>
    <col min="2598" max="2598" width="11.5703125" style="246" bestFit="1" customWidth="1"/>
    <col min="2599" max="2818" width="11.42578125" style="246"/>
    <col min="2819" max="2819" width="13.7109375" style="246" customWidth="1"/>
    <col min="2820" max="2820" width="12.140625" style="246" customWidth="1"/>
    <col min="2821" max="2834" width="11" style="246" customWidth="1"/>
    <col min="2835" max="2837" width="10.42578125" style="246" customWidth="1"/>
    <col min="2838" max="2839" width="7.28515625" style="246" customWidth="1"/>
    <col min="2840" max="2840" width="7.85546875" style="246" bestFit="1" customWidth="1"/>
    <col min="2841" max="2853" width="7.28515625" style="246" customWidth="1"/>
    <col min="2854" max="2854" width="11.5703125" style="246" bestFit="1" customWidth="1"/>
    <col min="2855" max="3074" width="11.42578125" style="246"/>
    <col min="3075" max="3075" width="13.7109375" style="246" customWidth="1"/>
    <col min="3076" max="3076" width="12.140625" style="246" customWidth="1"/>
    <col min="3077" max="3090" width="11" style="246" customWidth="1"/>
    <col min="3091" max="3093" width="10.42578125" style="246" customWidth="1"/>
    <col min="3094" max="3095" width="7.28515625" style="246" customWidth="1"/>
    <col min="3096" max="3096" width="7.85546875" style="246" bestFit="1" customWidth="1"/>
    <col min="3097" max="3109" width="7.28515625" style="246" customWidth="1"/>
    <col min="3110" max="3110" width="11.5703125" style="246" bestFit="1" customWidth="1"/>
    <col min="3111" max="3330" width="11.42578125" style="246"/>
    <col min="3331" max="3331" width="13.7109375" style="246" customWidth="1"/>
    <col min="3332" max="3332" width="12.140625" style="246" customWidth="1"/>
    <col min="3333" max="3346" width="11" style="246" customWidth="1"/>
    <col min="3347" max="3349" width="10.42578125" style="246" customWidth="1"/>
    <col min="3350" max="3351" width="7.28515625" style="246" customWidth="1"/>
    <col min="3352" max="3352" width="7.85546875" style="246" bestFit="1" customWidth="1"/>
    <col min="3353" max="3365" width="7.28515625" style="246" customWidth="1"/>
    <col min="3366" max="3366" width="11.5703125" style="246" bestFit="1" customWidth="1"/>
    <col min="3367" max="3586" width="11.42578125" style="246"/>
    <col min="3587" max="3587" width="13.7109375" style="246" customWidth="1"/>
    <col min="3588" max="3588" width="12.140625" style="246" customWidth="1"/>
    <col min="3589" max="3602" width="11" style="246" customWidth="1"/>
    <col min="3603" max="3605" width="10.42578125" style="246" customWidth="1"/>
    <col min="3606" max="3607" width="7.28515625" style="246" customWidth="1"/>
    <col min="3608" max="3608" width="7.85546875" style="246" bestFit="1" customWidth="1"/>
    <col min="3609" max="3621" width="7.28515625" style="246" customWidth="1"/>
    <col min="3622" max="3622" width="11.5703125" style="246" bestFit="1" customWidth="1"/>
    <col min="3623" max="3842" width="11.42578125" style="246"/>
    <col min="3843" max="3843" width="13.7109375" style="246" customWidth="1"/>
    <col min="3844" max="3844" width="12.140625" style="246" customWidth="1"/>
    <col min="3845" max="3858" width="11" style="246" customWidth="1"/>
    <col min="3859" max="3861" width="10.42578125" style="246" customWidth="1"/>
    <col min="3862" max="3863" width="7.28515625" style="246" customWidth="1"/>
    <col min="3864" max="3864" width="7.85546875" style="246" bestFit="1" customWidth="1"/>
    <col min="3865" max="3877" width="7.28515625" style="246" customWidth="1"/>
    <col min="3878" max="3878" width="11.5703125" style="246" bestFit="1" customWidth="1"/>
    <col min="3879" max="4098" width="11.42578125" style="246"/>
    <col min="4099" max="4099" width="13.7109375" style="246" customWidth="1"/>
    <col min="4100" max="4100" width="12.140625" style="246" customWidth="1"/>
    <col min="4101" max="4114" width="11" style="246" customWidth="1"/>
    <col min="4115" max="4117" width="10.42578125" style="246" customWidth="1"/>
    <col min="4118" max="4119" width="7.28515625" style="246" customWidth="1"/>
    <col min="4120" max="4120" width="7.85546875" style="246" bestFit="1" customWidth="1"/>
    <col min="4121" max="4133" width="7.28515625" style="246" customWidth="1"/>
    <col min="4134" max="4134" width="11.5703125" style="246" bestFit="1" customWidth="1"/>
    <col min="4135" max="4354" width="11.42578125" style="246"/>
    <col min="4355" max="4355" width="13.7109375" style="246" customWidth="1"/>
    <col min="4356" max="4356" width="12.140625" style="246" customWidth="1"/>
    <col min="4357" max="4370" width="11" style="246" customWidth="1"/>
    <col min="4371" max="4373" width="10.42578125" style="246" customWidth="1"/>
    <col min="4374" max="4375" width="7.28515625" style="246" customWidth="1"/>
    <col min="4376" max="4376" width="7.85546875" style="246" bestFit="1" customWidth="1"/>
    <col min="4377" max="4389" width="7.28515625" style="246" customWidth="1"/>
    <col min="4390" max="4390" width="11.5703125" style="246" bestFit="1" customWidth="1"/>
    <col min="4391" max="4610" width="11.42578125" style="246"/>
    <col min="4611" max="4611" width="13.7109375" style="246" customWidth="1"/>
    <col min="4612" max="4612" width="12.140625" style="246" customWidth="1"/>
    <col min="4613" max="4626" width="11" style="246" customWidth="1"/>
    <col min="4627" max="4629" width="10.42578125" style="246" customWidth="1"/>
    <col min="4630" max="4631" width="7.28515625" style="246" customWidth="1"/>
    <col min="4632" max="4632" width="7.85546875" style="246" bestFit="1" customWidth="1"/>
    <col min="4633" max="4645" width="7.28515625" style="246" customWidth="1"/>
    <col min="4646" max="4646" width="11.5703125" style="246" bestFit="1" customWidth="1"/>
    <col min="4647" max="4866" width="11.42578125" style="246"/>
    <col min="4867" max="4867" width="13.7109375" style="246" customWidth="1"/>
    <col min="4868" max="4868" width="12.140625" style="246" customWidth="1"/>
    <col min="4869" max="4882" width="11" style="246" customWidth="1"/>
    <col min="4883" max="4885" width="10.42578125" style="246" customWidth="1"/>
    <col min="4886" max="4887" width="7.28515625" style="246" customWidth="1"/>
    <col min="4888" max="4888" width="7.85546875" style="246" bestFit="1" customWidth="1"/>
    <col min="4889" max="4901" width="7.28515625" style="246" customWidth="1"/>
    <col min="4902" max="4902" width="11.5703125" style="246" bestFit="1" customWidth="1"/>
    <col min="4903" max="5122" width="11.42578125" style="246"/>
    <col min="5123" max="5123" width="13.7109375" style="246" customWidth="1"/>
    <col min="5124" max="5124" width="12.140625" style="246" customWidth="1"/>
    <col min="5125" max="5138" width="11" style="246" customWidth="1"/>
    <col min="5139" max="5141" width="10.42578125" style="246" customWidth="1"/>
    <col min="5142" max="5143" width="7.28515625" style="246" customWidth="1"/>
    <col min="5144" max="5144" width="7.85546875" style="246" bestFit="1" customWidth="1"/>
    <col min="5145" max="5157" width="7.28515625" style="246" customWidth="1"/>
    <col min="5158" max="5158" width="11.5703125" style="246" bestFit="1" customWidth="1"/>
    <col min="5159" max="5378" width="11.42578125" style="246"/>
    <col min="5379" max="5379" width="13.7109375" style="246" customWidth="1"/>
    <col min="5380" max="5380" width="12.140625" style="246" customWidth="1"/>
    <col min="5381" max="5394" width="11" style="246" customWidth="1"/>
    <col min="5395" max="5397" width="10.42578125" style="246" customWidth="1"/>
    <col min="5398" max="5399" width="7.28515625" style="246" customWidth="1"/>
    <col min="5400" max="5400" width="7.85546875" style="246" bestFit="1" customWidth="1"/>
    <col min="5401" max="5413" width="7.28515625" style="246" customWidth="1"/>
    <col min="5414" max="5414" width="11.5703125" style="246" bestFit="1" customWidth="1"/>
    <col min="5415" max="5634" width="11.42578125" style="246"/>
    <col min="5635" max="5635" width="13.7109375" style="246" customWidth="1"/>
    <col min="5636" max="5636" width="12.140625" style="246" customWidth="1"/>
    <col min="5637" max="5650" width="11" style="246" customWidth="1"/>
    <col min="5651" max="5653" width="10.42578125" style="246" customWidth="1"/>
    <col min="5654" max="5655" width="7.28515625" style="246" customWidth="1"/>
    <col min="5656" max="5656" width="7.85546875" style="246" bestFit="1" customWidth="1"/>
    <col min="5657" max="5669" width="7.28515625" style="246" customWidth="1"/>
    <col min="5670" max="5670" width="11.5703125" style="246" bestFit="1" customWidth="1"/>
    <col min="5671" max="5890" width="11.42578125" style="246"/>
    <col min="5891" max="5891" width="13.7109375" style="246" customWidth="1"/>
    <col min="5892" max="5892" width="12.140625" style="246" customWidth="1"/>
    <col min="5893" max="5906" width="11" style="246" customWidth="1"/>
    <col min="5907" max="5909" width="10.42578125" style="246" customWidth="1"/>
    <col min="5910" max="5911" width="7.28515625" style="246" customWidth="1"/>
    <col min="5912" max="5912" width="7.85546875" style="246" bestFit="1" customWidth="1"/>
    <col min="5913" max="5925" width="7.28515625" style="246" customWidth="1"/>
    <col min="5926" max="5926" width="11.5703125" style="246" bestFit="1" customWidth="1"/>
    <col min="5927" max="6146" width="11.42578125" style="246"/>
    <col min="6147" max="6147" width="13.7109375" style="246" customWidth="1"/>
    <col min="6148" max="6148" width="12.140625" style="246" customWidth="1"/>
    <col min="6149" max="6162" width="11" style="246" customWidth="1"/>
    <col min="6163" max="6165" width="10.42578125" style="246" customWidth="1"/>
    <col min="6166" max="6167" width="7.28515625" style="246" customWidth="1"/>
    <col min="6168" max="6168" width="7.85546875" style="246" bestFit="1" customWidth="1"/>
    <col min="6169" max="6181" width="7.28515625" style="246" customWidth="1"/>
    <col min="6182" max="6182" width="11.5703125" style="246" bestFit="1" customWidth="1"/>
    <col min="6183" max="6402" width="11.42578125" style="246"/>
    <col min="6403" max="6403" width="13.7109375" style="246" customWidth="1"/>
    <col min="6404" max="6404" width="12.140625" style="246" customWidth="1"/>
    <col min="6405" max="6418" width="11" style="246" customWidth="1"/>
    <col min="6419" max="6421" width="10.42578125" style="246" customWidth="1"/>
    <col min="6422" max="6423" width="7.28515625" style="246" customWidth="1"/>
    <col min="6424" max="6424" width="7.85546875" style="246" bestFit="1" customWidth="1"/>
    <col min="6425" max="6437" width="7.28515625" style="246" customWidth="1"/>
    <col min="6438" max="6438" width="11.5703125" style="246" bestFit="1" customWidth="1"/>
    <col min="6439" max="6658" width="11.42578125" style="246"/>
    <col min="6659" max="6659" width="13.7109375" style="246" customWidth="1"/>
    <col min="6660" max="6660" width="12.140625" style="246" customWidth="1"/>
    <col min="6661" max="6674" width="11" style="246" customWidth="1"/>
    <col min="6675" max="6677" width="10.42578125" style="246" customWidth="1"/>
    <col min="6678" max="6679" width="7.28515625" style="246" customWidth="1"/>
    <col min="6680" max="6680" width="7.85546875" style="246" bestFit="1" customWidth="1"/>
    <col min="6681" max="6693" width="7.28515625" style="246" customWidth="1"/>
    <col min="6694" max="6694" width="11.5703125" style="246" bestFit="1" customWidth="1"/>
    <col min="6695" max="6914" width="11.42578125" style="246"/>
    <col min="6915" max="6915" width="13.7109375" style="246" customWidth="1"/>
    <col min="6916" max="6916" width="12.140625" style="246" customWidth="1"/>
    <col min="6917" max="6930" width="11" style="246" customWidth="1"/>
    <col min="6931" max="6933" width="10.42578125" style="246" customWidth="1"/>
    <col min="6934" max="6935" width="7.28515625" style="246" customWidth="1"/>
    <col min="6936" max="6936" width="7.85546875" style="246" bestFit="1" customWidth="1"/>
    <col min="6937" max="6949" width="7.28515625" style="246" customWidth="1"/>
    <col min="6950" max="6950" width="11.5703125" style="246" bestFit="1" customWidth="1"/>
    <col min="6951" max="7170" width="11.42578125" style="246"/>
    <col min="7171" max="7171" width="13.7109375" style="246" customWidth="1"/>
    <col min="7172" max="7172" width="12.140625" style="246" customWidth="1"/>
    <col min="7173" max="7186" width="11" style="246" customWidth="1"/>
    <col min="7187" max="7189" width="10.42578125" style="246" customWidth="1"/>
    <col min="7190" max="7191" width="7.28515625" style="246" customWidth="1"/>
    <col min="7192" max="7192" width="7.85546875" style="246" bestFit="1" customWidth="1"/>
    <col min="7193" max="7205" width="7.28515625" style="246" customWidth="1"/>
    <col min="7206" max="7206" width="11.5703125" style="246" bestFit="1" customWidth="1"/>
    <col min="7207" max="7426" width="11.42578125" style="246"/>
    <col min="7427" max="7427" width="13.7109375" style="246" customWidth="1"/>
    <col min="7428" max="7428" width="12.140625" style="246" customWidth="1"/>
    <col min="7429" max="7442" width="11" style="246" customWidth="1"/>
    <col min="7443" max="7445" width="10.42578125" style="246" customWidth="1"/>
    <col min="7446" max="7447" width="7.28515625" style="246" customWidth="1"/>
    <col min="7448" max="7448" width="7.85546875" style="246" bestFit="1" customWidth="1"/>
    <col min="7449" max="7461" width="7.28515625" style="246" customWidth="1"/>
    <col min="7462" max="7462" width="11.5703125" style="246" bestFit="1" customWidth="1"/>
    <col min="7463" max="7682" width="11.42578125" style="246"/>
    <col min="7683" max="7683" width="13.7109375" style="246" customWidth="1"/>
    <col min="7684" max="7684" width="12.140625" style="246" customWidth="1"/>
    <col min="7685" max="7698" width="11" style="246" customWidth="1"/>
    <col min="7699" max="7701" width="10.42578125" style="246" customWidth="1"/>
    <col min="7702" max="7703" width="7.28515625" style="246" customWidth="1"/>
    <col min="7704" max="7704" width="7.85546875" style="246" bestFit="1" customWidth="1"/>
    <col min="7705" max="7717" width="7.28515625" style="246" customWidth="1"/>
    <col min="7718" max="7718" width="11.5703125" style="246" bestFit="1" customWidth="1"/>
    <col min="7719" max="7938" width="11.42578125" style="246"/>
    <col min="7939" max="7939" width="13.7109375" style="246" customWidth="1"/>
    <col min="7940" max="7940" width="12.140625" style="246" customWidth="1"/>
    <col min="7941" max="7954" width="11" style="246" customWidth="1"/>
    <col min="7955" max="7957" width="10.42578125" style="246" customWidth="1"/>
    <col min="7958" max="7959" width="7.28515625" style="246" customWidth="1"/>
    <col min="7960" max="7960" width="7.85546875" style="246" bestFit="1" customWidth="1"/>
    <col min="7961" max="7973" width="7.28515625" style="246" customWidth="1"/>
    <col min="7974" max="7974" width="11.5703125" style="246" bestFit="1" customWidth="1"/>
    <col min="7975" max="8194" width="11.42578125" style="246"/>
    <col min="8195" max="8195" width="13.7109375" style="246" customWidth="1"/>
    <col min="8196" max="8196" width="12.140625" style="246" customWidth="1"/>
    <col min="8197" max="8210" width="11" style="246" customWidth="1"/>
    <col min="8211" max="8213" width="10.42578125" style="246" customWidth="1"/>
    <col min="8214" max="8215" width="7.28515625" style="246" customWidth="1"/>
    <col min="8216" max="8216" width="7.85546875" style="246" bestFit="1" customWidth="1"/>
    <col min="8217" max="8229" width="7.28515625" style="246" customWidth="1"/>
    <col min="8230" max="8230" width="11.5703125" style="246" bestFit="1" customWidth="1"/>
    <col min="8231" max="8450" width="11.42578125" style="246"/>
    <col min="8451" max="8451" width="13.7109375" style="246" customWidth="1"/>
    <col min="8452" max="8452" width="12.140625" style="246" customWidth="1"/>
    <col min="8453" max="8466" width="11" style="246" customWidth="1"/>
    <col min="8467" max="8469" width="10.42578125" style="246" customWidth="1"/>
    <col min="8470" max="8471" width="7.28515625" style="246" customWidth="1"/>
    <col min="8472" max="8472" width="7.85546875" style="246" bestFit="1" customWidth="1"/>
    <col min="8473" max="8485" width="7.28515625" style="246" customWidth="1"/>
    <col min="8486" max="8486" width="11.5703125" style="246" bestFit="1" customWidth="1"/>
    <col min="8487" max="8706" width="11.42578125" style="246"/>
    <col min="8707" max="8707" width="13.7109375" style="246" customWidth="1"/>
    <col min="8708" max="8708" width="12.140625" style="246" customWidth="1"/>
    <col min="8709" max="8722" width="11" style="246" customWidth="1"/>
    <col min="8723" max="8725" width="10.42578125" style="246" customWidth="1"/>
    <col min="8726" max="8727" width="7.28515625" style="246" customWidth="1"/>
    <col min="8728" max="8728" width="7.85546875" style="246" bestFit="1" customWidth="1"/>
    <col min="8729" max="8741" width="7.28515625" style="246" customWidth="1"/>
    <col min="8742" max="8742" width="11.5703125" style="246" bestFit="1" customWidth="1"/>
    <col min="8743" max="8962" width="11.42578125" style="246"/>
    <col min="8963" max="8963" width="13.7109375" style="246" customWidth="1"/>
    <col min="8964" max="8964" width="12.140625" style="246" customWidth="1"/>
    <col min="8965" max="8978" width="11" style="246" customWidth="1"/>
    <col min="8979" max="8981" width="10.42578125" style="246" customWidth="1"/>
    <col min="8982" max="8983" width="7.28515625" style="246" customWidth="1"/>
    <col min="8984" max="8984" width="7.85546875" style="246" bestFit="1" customWidth="1"/>
    <col min="8985" max="8997" width="7.28515625" style="246" customWidth="1"/>
    <col min="8998" max="8998" width="11.5703125" style="246" bestFit="1" customWidth="1"/>
    <col min="8999" max="9218" width="11.42578125" style="246"/>
    <col min="9219" max="9219" width="13.7109375" style="246" customWidth="1"/>
    <col min="9220" max="9220" width="12.140625" style="246" customWidth="1"/>
    <col min="9221" max="9234" width="11" style="246" customWidth="1"/>
    <col min="9235" max="9237" width="10.42578125" style="246" customWidth="1"/>
    <col min="9238" max="9239" width="7.28515625" style="246" customWidth="1"/>
    <col min="9240" max="9240" width="7.85546875" style="246" bestFit="1" customWidth="1"/>
    <col min="9241" max="9253" width="7.28515625" style="246" customWidth="1"/>
    <col min="9254" max="9254" width="11.5703125" style="246" bestFit="1" customWidth="1"/>
    <col min="9255" max="9474" width="11.42578125" style="246"/>
    <col min="9475" max="9475" width="13.7109375" style="246" customWidth="1"/>
    <col min="9476" max="9476" width="12.140625" style="246" customWidth="1"/>
    <col min="9477" max="9490" width="11" style="246" customWidth="1"/>
    <col min="9491" max="9493" width="10.42578125" style="246" customWidth="1"/>
    <col min="9494" max="9495" width="7.28515625" style="246" customWidth="1"/>
    <col min="9496" max="9496" width="7.85546875" style="246" bestFit="1" customWidth="1"/>
    <col min="9497" max="9509" width="7.28515625" style="246" customWidth="1"/>
    <col min="9510" max="9510" width="11.5703125" style="246" bestFit="1" customWidth="1"/>
    <col min="9511" max="9730" width="11.42578125" style="246"/>
    <col min="9731" max="9731" width="13.7109375" style="246" customWidth="1"/>
    <col min="9732" max="9732" width="12.140625" style="246" customWidth="1"/>
    <col min="9733" max="9746" width="11" style="246" customWidth="1"/>
    <col min="9747" max="9749" width="10.42578125" style="246" customWidth="1"/>
    <col min="9750" max="9751" width="7.28515625" style="246" customWidth="1"/>
    <col min="9752" max="9752" width="7.85546875" style="246" bestFit="1" customWidth="1"/>
    <col min="9753" max="9765" width="7.28515625" style="246" customWidth="1"/>
    <col min="9766" max="9766" width="11.5703125" style="246" bestFit="1" customWidth="1"/>
    <col min="9767" max="9986" width="11.42578125" style="246"/>
    <col min="9987" max="9987" width="13.7109375" style="246" customWidth="1"/>
    <col min="9988" max="9988" width="12.140625" style="246" customWidth="1"/>
    <col min="9989" max="10002" width="11" style="246" customWidth="1"/>
    <col min="10003" max="10005" width="10.42578125" style="246" customWidth="1"/>
    <col min="10006" max="10007" width="7.28515625" style="246" customWidth="1"/>
    <col min="10008" max="10008" width="7.85546875" style="246" bestFit="1" customWidth="1"/>
    <col min="10009" max="10021" width="7.28515625" style="246" customWidth="1"/>
    <col min="10022" max="10022" width="11.5703125" style="246" bestFit="1" customWidth="1"/>
    <col min="10023" max="10242" width="11.42578125" style="246"/>
    <col min="10243" max="10243" width="13.7109375" style="246" customWidth="1"/>
    <col min="10244" max="10244" width="12.140625" style="246" customWidth="1"/>
    <col min="10245" max="10258" width="11" style="246" customWidth="1"/>
    <col min="10259" max="10261" width="10.42578125" style="246" customWidth="1"/>
    <col min="10262" max="10263" width="7.28515625" style="246" customWidth="1"/>
    <col min="10264" max="10264" width="7.85546875" style="246" bestFit="1" customWidth="1"/>
    <col min="10265" max="10277" width="7.28515625" style="246" customWidth="1"/>
    <col min="10278" max="10278" width="11.5703125" style="246" bestFit="1" customWidth="1"/>
    <col min="10279" max="10498" width="11.42578125" style="246"/>
    <col min="10499" max="10499" width="13.7109375" style="246" customWidth="1"/>
    <col min="10500" max="10500" width="12.140625" style="246" customWidth="1"/>
    <col min="10501" max="10514" width="11" style="246" customWidth="1"/>
    <col min="10515" max="10517" width="10.42578125" style="246" customWidth="1"/>
    <col min="10518" max="10519" width="7.28515625" style="246" customWidth="1"/>
    <col min="10520" max="10520" width="7.85546875" style="246" bestFit="1" customWidth="1"/>
    <col min="10521" max="10533" width="7.28515625" style="246" customWidth="1"/>
    <col min="10534" max="10534" width="11.5703125" style="246" bestFit="1" customWidth="1"/>
    <col min="10535" max="10754" width="11.42578125" style="246"/>
    <col min="10755" max="10755" width="13.7109375" style="246" customWidth="1"/>
    <col min="10756" max="10756" width="12.140625" style="246" customWidth="1"/>
    <col min="10757" max="10770" width="11" style="246" customWidth="1"/>
    <col min="10771" max="10773" width="10.42578125" style="246" customWidth="1"/>
    <col min="10774" max="10775" width="7.28515625" style="246" customWidth="1"/>
    <col min="10776" max="10776" width="7.85546875" style="246" bestFit="1" customWidth="1"/>
    <col min="10777" max="10789" width="7.28515625" style="246" customWidth="1"/>
    <col min="10790" max="10790" width="11.5703125" style="246" bestFit="1" customWidth="1"/>
    <col min="10791" max="11010" width="11.42578125" style="246"/>
    <col min="11011" max="11011" width="13.7109375" style="246" customWidth="1"/>
    <col min="11012" max="11012" width="12.140625" style="246" customWidth="1"/>
    <col min="11013" max="11026" width="11" style="246" customWidth="1"/>
    <col min="11027" max="11029" width="10.42578125" style="246" customWidth="1"/>
    <col min="11030" max="11031" width="7.28515625" style="246" customWidth="1"/>
    <col min="11032" max="11032" width="7.85546875" style="246" bestFit="1" customWidth="1"/>
    <col min="11033" max="11045" width="7.28515625" style="246" customWidth="1"/>
    <col min="11046" max="11046" width="11.5703125" style="246" bestFit="1" customWidth="1"/>
    <col min="11047" max="11266" width="11.42578125" style="246"/>
    <col min="11267" max="11267" width="13.7109375" style="246" customWidth="1"/>
    <col min="11268" max="11268" width="12.140625" style="246" customWidth="1"/>
    <col min="11269" max="11282" width="11" style="246" customWidth="1"/>
    <col min="11283" max="11285" width="10.42578125" style="246" customWidth="1"/>
    <col min="11286" max="11287" width="7.28515625" style="246" customWidth="1"/>
    <col min="11288" max="11288" width="7.85546875" style="246" bestFit="1" customWidth="1"/>
    <col min="11289" max="11301" width="7.28515625" style="246" customWidth="1"/>
    <col min="11302" max="11302" width="11.5703125" style="246" bestFit="1" customWidth="1"/>
    <col min="11303" max="11522" width="11.42578125" style="246"/>
    <col min="11523" max="11523" width="13.7109375" style="246" customWidth="1"/>
    <col min="11524" max="11524" width="12.140625" style="246" customWidth="1"/>
    <col min="11525" max="11538" width="11" style="246" customWidth="1"/>
    <col min="11539" max="11541" width="10.42578125" style="246" customWidth="1"/>
    <col min="11542" max="11543" width="7.28515625" style="246" customWidth="1"/>
    <col min="11544" max="11544" width="7.85546875" style="246" bestFit="1" customWidth="1"/>
    <col min="11545" max="11557" width="7.28515625" style="246" customWidth="1"/>
    <col min="11558" max="11558" width="11.5703125" style="246" bestFit="1" customWidth="1"/>
    <col min="11559" max="11778" width="11.42578125" style="246"/>
    <col min="11779" max="11779" width="13.7109375" style="246" customWidth="1"/>
    <col min="11780" max="11780" width="12.140625" style="246" customWidth="1"/>
    <col min="11781" max="11794" width="11" style="246" customWidth="1"/>
    <col min="11795" max="11797" width="10.42578125" style="246" customWidth="1"/>
    <col min="11798" max="11799" width="7.28515625" style="246" customWidth="1"/>
    <col min="11800" max="11800" width="7.85546875" style="246" bestFit="1" customWidth="1"/>
    <col min="11801" max="11813" width="7.28515625" style="246" customWidth="1"/>
    <col min="11814" max="11814" width="11.5703125" style="246" bestFit="1" customWidth="1"/>
    <col min="11815" max="12034" width="11.42578125" style="246"/>
    <col min="12035" max="12035" width="13.7109375" style="246" customWidth="1"/>
    <col min="12036" max="12036" width="12.140625" style="246" customWidth="1"/>
    <col min="12037" max="12050" width="11" style="246" customWidth="1"/>
    <col min="12051" max="12053" width="10.42578125" style="246" customWidth="1"/>
    <col min="12054" max="12055" width="7.28515625" style="246" customWidth="1"/>
    <col min="12056" max="12056" width="7.85546875" style="246" bestFit="1" customWidth="1"/>
    <col min="12057" max="12069" width="7.28515625" style="246" customWidth="1"/>
    <col min="12070" max="12070" width="11.5703125" style="246" bestFit="1" customWidth="1"/>
    <col min="12071" max="12290" width="11.42578125" style="246"/>
    <col min="12291" max="12291" width="13.7109375" style="246" customWidth="1"/>
    <col min="12292" max="12292" width="12.140625" style="246" customWidth="1"/>
    <col min="12293" max="12306" width="11" style="246" customWidth="1"/>
    <col min="12307" max="12309" width="10.42578125" style="246" customWidth="1"/>
    <col min="12310" max="12311" width="7.28515625" style="246" customWidth="1"/>
    <col min="12312" max="12312" width="7.85546875" style="246" bestFit="1" customWidth="1"/>
    <col min="12313" max="12325" width="7.28515625" style="246" customWidth="1"/>
    <col min="12326" max="12326" width="11.5703125" style="246" bestFit="1" customWidth="1"/>
    <col min="12327" max="12546" width="11.42578125" style="246"/>
    <col min="12547" max="12547" width="13.7109375" style="246" customWidth="1"/>
    <col min="12548" max="12548" width="12.140625" style="246" customWidth="1"/>
    <col min="12549" max="12562" width="11" style="246" customWidth="1"/>
    <col min="12563" max="12565" width="10.42578125" style="246" customWidth="1"/>
    <col min="12566" max="12567" width="7.28515625" style="246" customWidth="1"/>
    <col min="12568" max="12568" width="7.85546875" style="246" bestFit="1" customWidth="1"/>
    <col min="12569" max="12581" width="7.28515625" style="246" customWidth="1"/>
    <col min="12582" max="12582" width="11.5703125" style="246" bestFit="1" customWidth="1"/>
    <col min="12583" max="12802" width="11.42578125" style="246"/>
    <col min="12803" max="12803" width="13.7109375" style="246" customWidth="1"/>
    <col min="12804" max="12804" width="12.140625" style="246" customWidth="1"/>
    <col min="12805" max="12818" width="11" style="246" customWidth="1"/>
    <col min="12819" max="12821" width="10.42578125" style="246" customWidth="1"/>
    <col min="12822" max="12823" width="7.28515625" style="246" customWidth="1"/>
    <col min="12824" max="12824" width="7.85546875" style="246" bestFit="1" customWidth="1"/>
    <col min="12825" max="12837" width="7.28515625" style="246" customWidth="1"/>
    <col min="12838" max="12838" width="11.5703125" style="246" bestFit="1" customWidth="1"/>
    <col min="12839" max="13058" width="11.42578125" style="246"/>
    <col min="13059" max="13059" width="13.7109375" style="246" customWidth="1"/>
    <col min="13060" max="13060" width="12.140625" style="246" customWidth="1"/>
    <col min="13061" max="13074" width="11" style="246" customWidth="1"/>
    <col min="13075" max="13077" width="10.42578125" style="246" customWidth="1"/>
    <col min="13078" max="13079" width="7.28515625" style="246" customWidth="1"/>
    <col min="13080" max="13080" width="7.85546875" style="246" bestFit="1" customWidth="1"/>
    <col min="13081" max="13093" width="7.28515625" style="246" customWidth="1"/>
    <col min="13094" max="13094" width="11.5703125" style="246" bestFit="1" customWidth="1"/>
    <col min="13095" max="13314" width="11.42578125" style="246"/>
    <col min="13315" max="13315" width="13.7109375" style="246" customWidth="1"/>
    <col min="13316" max="13316" width="12.140625" style="246" customWidth="1"/>
    <col min="13317" max="13330" width="11" style="246" customWidth="1"/>
    <col min="13331" max="13333" width="10.42578125" style="246" customWidth="1"/>
    <col min="13334" max="13335" width="7.28515625" style="246" customWidth="1"/>
    <col min="13336" max="13336" width="7.85546875" style="246" bestFit="1" customWidth="1"/>
    <col min="13337" max="13349" width="7.28515625" style="246" customWidth="1"/>
    <col min="13350" max="13350" width="11.5703125" style="246" bestFit="1" customWidth="1"/>
    <col min="13351" max="13570" width="11.42578125" style="246"/>
    <col min="13571" max="13571" width="13.7109375" style="246" customWidth="1"/>
    <col min="13572" max="13572" width="12.140625" style="246" customWidth="1"/>
    <col min="13573" max="13586" width="11" style="246" customWidth="1"/>
    <col min="13587" max="13589" width="10.42578125" style="246" customWidth="1"/>
    <col min="13590" max="13591" width="7.28515625" style="246" customWidth="1"/>
    <col min="13592" max="13592" width="7.85546875" style="246" bestFit="1" customWidth="1"/>
    <col min="13593" max="13605" width="7.28515625" style="246" customWidth="1"/>
    <col min="13606" max="13606" width="11.5703125" style="246" bestFit="1" customWidth="1"/>
    <col min="13607" max="13826" width="11.42578125" style="246"/>
    <col min="13827" max="13827" width="13.7109375" style="246" customWidth="1"/>
    <col min="13828" max="13828" width="12.140625" style="246" customWidth="1"/>
    <col min="13829" max="13842" width="11" style="246" customWidth="1"/>
    <col min="13843" max="13845" width="10.42578125" style="246" customWidth="1"/>
    <col min="13846" max="13847" width="7.28515625" style="246" customWidth="1"/>
    <col min="13848" max="13848" width="7.85546875" style="246" bestFit="1" customWidth="1"/>
    <col min="13849" max="13861" width="7.28515625" style="246" customWidth="1"/>
    <col min="13862" max="13862" width="11.5703125" style="246" bestFit="1" customWidth="1"/>
    <col min="13863" max="14082" width="11.42578125" style="246"/>
    <col min="14083" max="14083" width="13.7109375" style="246" customWidth="1"/>
    <col min="14084" max="14084" width="12.140625" style="246" customWidth="1"/>
    <col min="14085" max="14098" width="11" style="246" customWidth="1"/>
    <col min="14099" max="14101" width="10.42578125" style="246" customWidth="1"/>
    <col min="14102" max="14103" width="7.28515625" style="246" customWidth="1"/>
    <col min="14104" max="14104" width="7.85546875" style="246" bestFit="1" customWidth="1"/>
    <col min="14105" max="14117" width="7.28515625" style="246" customWidth="1"/>
    <col min="14118" max="14118" width="11.5703125" style="246" bestFit="1" customWidth="1"/>
    <col min="14119" max="14338" width="11.42578125" style="246"/>
    <col min="14339" max="14339" width="13.7109375" style="246" customWidth="1"/>
    <col min="14340" max="14340" width="12.140625" style="246" customWidth="1"/>
    <col min="14341" max="14354" width="11" style="246" customWidth="1"/>
    <col min="14355" max="14357" width="10.42578125" style="246" customWidth="1"/>
    <col min="14358" max="14359" width="7.28515625" style="246" customWidth="1"/>
    <col min="14360" max="14360" width="7.85546875" style="246" bestFit="1" customWidth="1"/>
    <col min="14361" max="14373" width="7.28515625" style="246" customWidth="1"/>
    <col min="14374" max="14374" width="11.5703125" style="246" bestFit="1" customWidth="1"/>
    <col min="14375" max="14594" width="11.42578125" style="246"/>
    <col min="14595" max="14595" width="13.7109375" style="246" customWidth="1"/>
    <col min="14596" max="14596" width="12.140625" style="246" customWidth="1"/>
    <col min="14597" max="14610" width="11" style="246" customWidth="1"/>
    <col min="14611" max="14613" width="10.42578125" style="246" customWidth="1"/>
    <col min="14614" max="14615" width="7.28515625" style="246" customWidth="1"/>
    <col min="14616" max="14616" width="7.85546875" style="246" bestFit="1" customWidth="1"/>
    <col min="14617" max="14629" width="7.28515625" style="246" customWidth="1"/>
    <col min="14630" max="14630" width="11.5703125" style="246" bestFit="1" customWidth="1"/>
    <col min="14631" max="14850" width="11.42578125" style="246"/>
    <col min="14851" max="14851" width="13.7109375" style="246" customWidth="1"/>
    <col min="14852" max="14852" width="12.140625" style="246" customWidth="1"/>
    <col min="14853" max="14866" width="11" style="246" customWidth="1"/>
    <col min="14867" max="14869" width="10.42578125" style="246" customWidth="1"/>
    <col min="14870" max="14871" width="7.28515625" style="246" customWidth="1"/>
    <col min="14872" max="14872" width="7.85546875" style="246" bestFit="1" customWidth="1"/>
    <col min="14873" max="14885" width="7.28515625" style="246" customWidth="1"/>
    <col min="14886" max="14886" width="11.5703125" style="246" bestFit="1" customWidth="1"/>
    <col min="14887" max="15106" width="11.42578125" style="246"/>
    <col min="15107" max="15107" width="13.7109375" style="246" customWidth="1"/>
    <col min="15108" max="15108" width="12.140625" style="246" customWidth="1"/>
    <col min="15109" max="15122" width="11" style="246" customWidth="1"/>
    <col min="15123" max="15125" width="10.42578125" style="246" customWidth="1"/>
    <col min="15126" max="15127" width="7.28515625" style="246" customWidth="1"/>
    <col min="15128" max="15128" width="7.85546875" style="246" bestFit="1" customWidth="1"/>
    <col min="15129" max="15141" width="7.28515625" style="246" customWidth="1"/>
    <col min="15142" max="15142" width="11.5703125" style="246" bestFit="1" customWidth="1"/>
    <col min="15143" max="15362" width="11.42578125" style="246"/>
    <col min="15363" max="15363" width="13.7109375" style="246" customWidth="1"/>
    <col min="15364" max="15364" width="12.140625" style="246" customWidth="1"/>
    <col min="15365" max="15378" width="11" style="246" customWidth="1"/>
    <col min="15379" max="15381" width="10.42578125" style="246" customWidth="1"/>
    <col min="15382" max="15383" width="7.28515625" style="246" customWidth="1"/>
    <col min="15384" max="15384" width="7.85546875" style="246" bestFit="1" customWidth="1"/>
    <col min="15385" max="15397" width="7.28515625" style="246" customWidth="1"/>
    <col min="15398" max="15398" width="11.5703125" style="246" bestFit="1" customWidth="1"/>
    <col min="15399" max="15618" width="11.42578125" style="246"/>
    <col min="15619" max="15619" width="13.7109375" style="246" customWidth="1"/>
    <col min="15620" max="15620" width="12.140625" style="246" customWidth="1"/>
    <col min="15621" max="15634" width="11" style="246" customWidth="1"/>
    <col min="15635" max="15637" width="10.42578125" style="246" customWidth="1"/>
    <col min="15638" max="15639" width="7.28515625" style="246" customWidth="1"/>
    <col min="15640" max="15640" width="7.85546875" style="246" bestFit="1" customWidth="1"/>
    <col min="15641" max="15653" width="7.28515625" style="246" customWidth="1"/>
    <col min="15654" max="15654" width="11.5703125" style="246" bestFit="1" customWidth="1"/>
    <col min="15655" max="15874" width="11.42578125" style="246"/>
    <col min="15875" max="15875" width="13.7109375" style="246" customWidth="1"/>
    <col min="15876" max="15876" width="12.140625" style="246" customWidth="1"/>
    <col min="15877" max="15890" width="11" style="246" customWidth="1"/>
    <col min="15891" max="15893" width="10.42578125" style="246" customWidth="1"/>
    <col min="15894" max="15895" width="7.28515625" style="246" customWidth="1"/>
    <col min="15896" max="15896" width="7.85546875" style="246" bestFit="1" customWidth="1"/>
    <col min="15897" max="15909" width="7.28515625" style="246" customWidth="1"/>
    <col min="15910" max="15910" width="11.5703125" style="246" bestFit="1" customWidth="1"/>
    <col min="15911" max="16130" width="11.42578125" style="246"/>
    <col min="16131" max="16131" width="13.7109375" style="246" customWidth="1"/>
    <col min="16132" max="16132" width="12.140625" style="246" customWidth="1"/>
    <col min="16133" max="16146" width="11" style="246" customWidth="1"/>
    <col min="16147" max="16149" width="10.42578125" style="246" customWidth="1"/>
    <col min="16150" max="16151" width="7.28515625" style="246" customWidth="1"/>
    <col min="16152" max="16152" width="7.85546875" style="246" bestFit="1" customWidth="1"/>
    <col min="16153" max="16165" width="7.28515625" style="246" customWidth="1"/>
    <col min="16166" max="16166" width="11.5703125" style="246" bestFit="1" customWidth="1"/>
    <col min="16167" max="16384" width="11.42578125" style="246"/>
  </cols>
  <sheetData>
    <row r="3" spans="2:12">
      <c r="B3" s="245"/>
    </row>
    <row r="4" spans="2:12">
      <c r="B4" s="245"/>
    </row>
    <row r="5" spans="2:12">
      <c r="B5" s="245"/>
    </row>
    <row r="6" spans="2:12" ht="27.75" customHeight="1" thickBot="1">
      <c r="B6" s="555" t="s">
        <v>273</v>
      </c>
      <c r="C6" s="556"/>
      <c r="D6" s="556"/>
      <c r="E6" s="556"/>
      <c r="F6" s="556"/>
    </row>
    <row r="7" spans="2:12" ht="36.75" thickBot="1">
      <c r="B7" s="214"/>
      <c r="C7" s="215" t="s">
        <v>274</v>
      </c>
      <c r="D7" s="215" t="s">
        <v>217</v>
      </c>
      <c r="E7" s="215" t="s">
        <v>218</v>
      </c>
      <c r="F7" s="215" t="s">
        <v>219</v>
      </c>
      <c r="H7" s="50" t="s">
        <v>84</v>
      </c>
    </row>
    <row r="8" spans="2:12" ht="15">
      <c r="B8" s="216" t="s">
        <v>224</v>
      </c>
      <c r="C8" s="289">
        <v>71.369914396407324</v>
      </c>
      <c r="D8" s="30">
        <f t="shared" ref="D8:D14" si="0">IFERROR((C8-C9)/C9,"-")</f>
        <v>6.3260374157861718E-2</v>
      </c>
      <c r="E8" s="31">
        <f t="shared" ref="E8:E55" si="1">C8/C21-1</f>
        <v>2.5724552980846971E-2</v>
      </c>
      <c r="F8" s="290">
        <f>((SUM(C8:C15,C17:C20)/SUM(C21:C28,C30:C33))-1)</f>
        <v>-1.0995288399708758E-2</v>
      </c>
      <c r="G8" s="17"/>
      <c r="H8" s="17"/>
      <c r="I8" s="17"/>
      <c r="J8" s="17"/>
      <c r="K8" s="17"/>
      <c r="L8" s="17"/>
    </row>
    <row r="9" spans="2:12" ht="15">
      <c r="B9" s="216" t="s">
        <v>225</v>
      </c>
      <c r="C9" s="289">
        <v>67.123647350193707</v>
      </c>
      <c r="D9" s="30">
        <f t="shared" si="0"/>
        <v>0.28160078245510278</v>
      </c>
      <c r="E9" s="31">
        <f t="shared" si="1"/>
        <v>9.6075234327134273E-2</v>
      </c>
      <c r="F9" s="290">
        <f>((SUM(C9:C15,C17:C21)/SUM(C22:C28,C30:C34))-1)</f>
        <v>-2.4661250515514488E-2</v>
      </c>
      <c r="G9" s="17"/>
      <c r="H9" s="17"/>
      <c r="I9" s="17"/>
      <c r="J9" s="17"/>
      <c r="K9" s="17"/>
      <c r="L9" s="17"/>
    </row>
    <row r="10" spans="2:12" ht="15">
      <c r="B10" s="216" t="s">
        <v>226</v>
      </c>
      <c r="C10" s="289">
        <v>52.37484891481423</v>
      </c>
      <c r="D10" s="30">
        <f t="shared" si="0"/>
        <v>8.1163578464822486E-2</v>
      </c>
      <c r="E10" s="31">
        <f t="shared" si="1"/>
        <v>6.2154692517966126E-2</v>
      </c>
      <c r="F10" s="290">
        <f>((SUM(C10:C15,C17:C22)/SUM(C23:C28,C30:C35))-1)</f>
        <v>-4.8056134375359938E-2</v>
      </c>
      <c r="G10" s="17"/>
      <c r="H10" s="17"/>
      <c r="I10" s="17"/>
      <c r="J10" s="17"/>
      <c r="K10" s="17"/>
      <c r="L10" s="17"/>
    </row>
    <row r="11" spans="2:12" ht="15">
      <c r="B11" s="216" t="s">
        <v>227</v>
      </c>
      <c r="C11" s="289">
        <v>48.443038554057559</v>
      </c>
      <c r="D11" s="30">
        <f t="shared" si="0"/>
        <v>-0.13140492551903243</v>
      </c>
      <c r="E11" s="31">
        <f t="shared" si="1"/>
        <v>9.0813748121088889E-2</v>
      </c>
      <c r="F11" s="290">
        <f>((SUM(C11:C15,C17:C23)/SUM(C24:C28,C30:C36))-1)</f>
        <v>-6.6067507194460973E-2</v>
      </c>
      <c r="G11" s="17"/>
      <c r="H11" s="17"/>
      <c r="I11" s="17"/>
      <c r="J11" s="17"/>
      <c r="K11" s="17"/>
      <c r="L11" s="17"/>
    </row>
    <row r="12" spans="2:12" ht="15">
      <c r="B12" s="216" t="s">
        <v>228</v>
      </c>
      <c r="C12" s="289">
        <v>55.771716853224028</v>
      </c>
      <c r="D12" s="30">
        <f t="shared" si="0"/>
        <v>-3.6527670520886249E-2</v>
      </c>
      <c r="E12" s="31">
        <f t="shared" si="1"/>
        <v>-4.5498430163541936E-3</v>
      </c>
      <c r="F12" s="290">
        <f>((SUM(C12:C15,C17:C24)/SUM(C25:C28,C30:C37))-1)</f>
        <v>-8.7497011486686982E-2</v>
      </c>
      <c r="G12" s="17"/>
      <c r="H12" s="17"/>
      <c r="I12" s="17"/>
      <c r="J12" s="17"/>
      <c r="K12" s="17"/>
      <c r="L12" s="17"/>
    </row>
    <row r="13" spans="2:12" ht="15">
      <c r="B13" s="216" t="s">
        <v>229</v>
      </c>
      <c r="C13" s="289">
        <v>57.886163563593087</v>
      </c>
      <c r="D13" s="30">
        <f t="shared" si="0"/>
        <v>-4.9176025565159591E-2</v>
      </c>
      <c r="E13" s="31">
        <f t="shared" si="1"/>
        <v>1.5190521985146921E-2</v>
      </c>
      <c r="F13" s="290">
        <f>((SUM(C13:C15,C17:C25)/SUM(C26:C28,C30:C38))-1)</f>
        <v>-9.7920737861602047E-2</v>
      </c>
      <c r="G13" s="17"/>
      <c r="I13" s="17"/>
      <c r="J13" s="17"/>
      <c r="K13" s="17"/>
      <c r="L13" s="17"/>
    </row>
    <row r="14" spans="2:12" ht="15">
      <c r="B14" s="216" t="s">
        <v>230</v>
      </c>
      <c r="C14" s="289">
        <v>60.88</v>
      </c>
      <c r="D14" s="30">
        <f t="shared" si="0"/>
        <v>2.9944171882930182E-2</v>
      </c>
      <c r="E14" s="31">
        <f t="shared" si="1"/>
        <v>7.1133167907362349E-3</v>
      </c>
      <c r="F14" s="290">
        <f>((SUM(C14:C15,C17:C26)/SUM(C27:C28,C30:C39))-1)</f>
        <v>-0.11664430430750672</v>
      </c>
    </row>
    <row r="15" spans="2:12" ht="15">
      <c r="B15" s="216" t="s">
        <v>231</v>
      </c>
      <c r="C15" s="289">
        <v>59.11</v>
      </c>
      <c r="D15" s="30" t="s">
        <v>232</v>
      </c>
      <c r="E15" s="31">
        <f t="shared" si="1"/>
        <v>-3.4150326797385722E-2</v>
      </c>
      <c r="F15" s="290">
        <f>((SUM(C15,C17:C27)/SUM(C28,C30:C40))-1)</f>
        <v>-0.12937708035761242</v>
      </c>
    </row>
    <row r="16" spans="2:12" ht="30">
      <c r="B16" s="44" t="str">
        <f>actualizaciones!$A$2</f>
        <v xml:space="preserve">acumulado agosto 2010 </v>
      </c>
      <c r="C16" s="291">
        <v>59.113235444302717</v>
      </c>
      <c r="D16" s="248"/>
      <c r="E16" s="292">
        <v>3.0173985800447278E-2</v>
      </c>
      <c r="F16" s="292" t="s">
        <v>232</v>
      </c>
    </row>
    <row r="17" spans="2:6" ht="15" hidden="1" outlineLevel="1">
      <c r="B17" s="216" t="s">
        <v>220</v>
      </c>
      <c r="C17" s="289">
        <v>55.501833903122694</v>
      </c>
      <c r="D17" s="30">
        <f t="shared" ref="D17:D27" si="2">IFERROR((C17-C18)/C18,"-")</f>
        <v>-5.4771049970847384E-2</v>
      </c>
      <c r="E17" s="31">
        <f t="shared" si="1"/>
        <v>-6.8292195683688162E-2</v>
      </c>
      <c r="F17" s="290">
        <f>((SUM(C17:C28)/SUM(C30:C41))-1)</f>
        <v>-0.1355506805059552</v>
      </c>
    </row>
    <row r="18" spans="2:6" ht="15" hidden="1" outlineLevel="1">
      <c r="B18" s="216" t="s">
        <v>221</v>
      </c>
      <c r="C18" s="289">
        <v>58.71787348600666</v>
      </c>
      <c r="D18" s="30">
        <f t="shared" si="2"/>
        <v>7.3137674225795507E-2</v>
      </c>
      <c r="E18" s="31">
        <f t="shared" si="1"/>
        <v>-6.8118179876104357E-2</v>
      </c>
      <c r="F18" s="290">
        <f>((SUM(C18:C28,C30)/SUM(C31:C41,C43))-1)</f>
        <v>-0.13582691982815509</v>
      </c>
    </row>
    <row r="19" spans="2:6" ht="15" hidden="1" outlineLevel="1">
      <c r="B19" s="216" t="s">
        <v>222</v>
      </c>
      <c r="C19" s="289">
        <v>54.716067561758173</v>
      </c>
      <c r="D19" s="30">
        <f t="shared" si="2"/>
        <v>5.071042648019386E-3</v>
      </c>
      <c r="E19" s="31">
        <f t="shared" si="1"/>
        <v>-0.12384199260595408</v>
      </c>
      <c r="F19" s="290">
        <f>((SUM(C19:C28,C30:C31)/SUM(C32:C41,C43:C44))-1)</f>
        <v>-0.13567910318555121</v>
      </c>
    </row>
    <row r="20" spans="2:6" ht="15" hidden="1" outlineLevel="1">
      <c r="B20" s="216" t="s">
        <v>223</v>
      </c>
      <c r="C20" s="289">
        <v>54.44</v>
      </c>
      <c r="D20" s="30">
        <f t="shared" si="2"/>
        <v>-0.21759126185685543</v>
      </c>
      <c r="E20" s="31">
        <f t="shared" si="1"/>
        <v>-8.9784317003845593E-2</v>
      </c>
      <c r="F20" s="290">
        <f>((SUM(C20:C28,C30:C32)/SUM(C33:C41,C43:C45))-1)</f>
        <v>-0.12903364390368621</v>
      </c>
    </row>
    <row r="21" spans="2:6" ht="15" hidden="1" outlineLevel="1">
      <c r="B21" s="216" t="s">
        <v>224</v>
      </c>
      <c r="C21" s="289">
        <v>69.58</v>
      </c>
      <c r="D21" s="30">
        <f t="shared" si="2"/>
        <v>0.13618549967341601</v>
      </c>
      <c r="E21" s="31">
        <f t="shared" si="1"/>
        <v>-0.10346604818966632</v>
      </c>
      <c r="F21" s="290">
        <f>((SUM(C21:C28,C30:C33)/SUM(C34:C41,C43:C46))-1)</f>
        <v>-0.1236069728054161</v>
      </c>
    </row>
    <row r="22" spans="2:6" ht="15" hidden="1" outlineLevel="1">
      <c r="B22" s="216" t="s">
        <v>225</v>
      </c>
      <c r="C22" s="289">
        <v>61.24</v>
      </c>
      <c r="D22" s="30">
        <f t="shared" si="2"/>
        <v>0.2419387304695762</v>
      </c>
      <c r="E22" s="31">
        <f t="shared" si="1"/>
        <v>-0.1560088202866593</v>
      </c>
      <c r="F22" s="290">
        <f>((SUM(C22:C28,C30:C34)/SUM(C35:C41,C43:C47))-1)</f>
        <v>-0.11368892876024028</v>
      </c>
    </row>
    <row r="23" spans="2:6" ht="15" hidden="1" outlineLevel="1">
      <c r="B23" s="216" t="s">
        <v>226</v>
      </c>
      <c r="C23" s="289">
        <v>49.310000966670231</v>
      </c>
      <c r="D23" s="30">
        <f t="shared" si="2"/>
        <v>0.11033553178721536</v>
      </c>
      <c r="E23" s="31">
        <f t="shared" si="1"/>
        <v>-0.17789261476041629</v>
      </c>
      <c r="F23" s="290">
        <f>((SUM(C23:C28,C30:C35)/SUM(C36:C41,C43:C48))-1)</f>
        <v>-9.3336721158560065E-2</v>
      </c>
    </row>
    <row r="24" spans="2:6" ht="15" hidden="1" outlineLevel="1">
      <c r="B24" s="216" t="s">
        <v>227</v>
      </c>
      <c r="C24" s="289">
        <v>44.41</v>
      </c>
      <c r="D24" s="30">
        <f t="shared" si="2"/>
        <v>-0.20734121224944588</v>
      </c>
      <c r="E24" s="31">
        <f t="shared" si="1"/>
        <v>-0.22400838720950556</v>
      </c>
      <c r="F24" s="290">
        <f>((SUM(C24:C28,C30:C36)/SUM(C37:C41,C43:C49))-1)</f>
        <v>-7.2864485253773426E-2</v>
      </c>
    </row>
    <row r="25" spans="2:6" ht="15" hidden="1" outlineLevel="1">
      <c r="B25" s="216" t="s">
        <v>228</v>
      </c>
      <c r="C25" s="289">
        <v>56.026629220914671</v>
      </c>
      <c r="D25" s="30">
        <f t="shared" si="2"/>
        <v>-1.7421444740184703E-2</v>
      </c>
      <c r="E25" s="31">
        <f t="shared" si="1"/>
        <v>-0.13725547858154186</v>
      </c>
      <c r="F25" s="290">
        <f>((SUM(C25:C28,C30:C37)/SUM(C38:C41,C43:C50))-1)</f>
        <v>-4.5217720767343761E-2</v>
      </c>
    </row>
    <row r="26" spans="2:6" ht="15" hidden="1" outlineLevel="1">
      <c r="B26" s="216" t="s">
        <v>229</v>
      </c>
      <c r="C26" s="289">
        <v>57.02</v>
      </c>
      <c r="D26" s="30">
        <f t="shared" si="2"/>
        <v>-5.6741108354011575E-2</v>
      </c>
      <c r="E26" s="31">
        <f t="shared" si="1"/>
        <v>-0.20871495975575904</v>
      </c>
      <c r="F26" s="290">
        <f>((SUM(C26:C28,C30:C38)/SUM(C39:C41,C43:C51))-1)</f>
        <v>-3.2215521325496987E-2</v>
      </c>
    </row>
    <row r="27" spans="2:6" ht="15" hidden="1" outlineLevel="1">
      <c r="B27" s="216" t="s">
        <v>230</v>
      </c>
      <c r="C27" s="289">
        <v>60.45</v>
      </c>
      <c r="D27" s="30">
        <f t="shared" si="2"/>
        <v>-1.2254901960784314E-2</v>
      </c>
      <c r="E27" s="31">
        <f t="shared" si="1"/>
        <v>-0.15134072722167624</v>
      </c>
      <c r="F27" s="290">
        <f>((SUM(C27:C28,C30:C39)/SUM(C40:C41,C43:C52))-1)</f>
        <v>-6.9435498415478802E-3</v>
      </c>
    </row>
    <row r="28" spans="2:6" ht="15" hidden="1" outlineLevel="1">
      <c r="B28" s="216" t="s">
        <v>231</v>
      </c>
      <c r="C28" s="289">
        <v>61.2</v>
      </c>
      <c r="D28" s="30" t="s">
        <v>232</v>
      </c>
      <c r="E28" s="31">
        <f t="shared" si="1"/>
        <v>-0.11560693641618491</v>
      </c>
      <c r="F28" s="290">
        <f>((SUM(C28,C30:C40)/SUM(C41,C43:C53))-1)</f>
        <v>1.1451863354037473E-2</v>
      </c>
    </row>
    <row r="29" spans="2:6" ht="15" collapsed="1">
      <c r="B29" s="221">
        <v>2009</v>
      </c>
      <c r="C29" s="293">
        <v>56.867000801089773</v>
      </c>
      <c r="D29" s="222"/>
      <c r="E29" s="294">
        <f t="shared" si="1"/>
        <v>-0.13599251003488055</v>
      </c>
      <c r="F29" s="294">
        <f>C29/C42-1</f>
        <v>-0.13599251003488055</v>
      </c>
    </row>
    <row r="30" spans="2:6" ht="15" hidden="1" outlineLevel="1">
      <c r="B30" s="216" t="s">
        <v>220</v>
      </c>
      <c r="C30" s="289">
        <v>59.57</v>
      </c>
      <c r="D30" s="30">
        <f t="shared" ref="D30:D40" si="3">IFERROR((C30-C31)/C31,"-")</f>
        <v>-5.4594508808125657E-2</v>
      </c>
      <c r="E30" s="31">
        <f t="shared" si="1"/>
        <v>-7.6863474353014105E-2</v>
      </c>
      <c r="F30" s="290">
        <f>((SUM(C30:C41)/SUM(C43:C54))-1)</f>
        <v>2.513339132015191E-2</v>
      </c>
    </row>
    <row r="31" spans="2:6" ht="15" hidden="1" outlineLevel="1">
      <c r="B31" s="216" t="s">
        <v>221</v>
      </c>
      <c r="C31" s="289">
        <v>63.01</v>
      </c>
      <c r="D31" s="30">
        <f t="shared" si="3"/>
        <v>8.967173738991115E-3</v>
      </c>
      <c r="E31" s="31">
        <f t="shared" si="1"/>
        <v>-7.1196933962264231E-2</v>
      </c>
      <c r="F31" s="290">
        <f>((SUM(C31:C41,C43)/SUM(C44:C54,C56))-1)</f>
        <v>3.455414220058084E-2</v>
      </c>
    </row>
    <row r="32" spans="2:6" ht="15" hidden="1" outlineLevel="1">
      <c r="B32" s="216" t="s">
        <v>222</v>
      </c>
      <c r="C32" s="289">
        <v>62.45</v>
      </c>
      <c r="D32" s="30">
        <f t="shared" si="3"/>
        <v>4.4139775957197799E-2</v>
      </c>
      <c r="E32" s="31">
        <f t="shared" si="1"/>
        <v>-4.2618427104093248E-2</v>
      </c>
      <c r="F32" s="290">
        <f>((SUM(C32:C41,C43:C44)/SUM(C45:C54,C56:C57))-1)</f>
        <v>4.4650907522835404E-2</v>
      </c>
    </row>
    <row r="33" spans="2:6" ht="15" hidden="1" outlineLevel="1">
      <c r="B33" s="216" t="s">
        <v>223</v>
      </c>
      <c r="C33" s="289">
        <v>59.81</v>
      </c>
      <c r="D33" s="30">
        <f t="shared" si="3"/>
        <v>-0.22935188764334488</v>
      </c>
      <c r="E33" s="31">
        <f t="shared" si="1"/>
        <v>-1.9025750369033867E-2</v>
      </c>
      <c r="F33" s="290">
        <f>((SUM(C33:C41,C43:C45)/SUM(C46:C54,C56:C58))-1)</f>
        <v>4.6069188540729611E-2</v>
      </c>
    </row>
    <row r="34" spans="2:6" ht="15" hidden="1" outlineLevel="1">
      <c r="B34" s="216" t="s">
        <v>224</v>
      </c>
      <c r="C34" s="289">
        <v>77.61</v>
      </c>
      <c r="D34" s="30">
        <f t="shared" si="3"/>
        <v>6.9597574421168651E-2</v>
      </c>
      <c r="E34" s="31">
        <f t="shared" si="1"/>
        <v>-9.0113285272919175E-4</v>
      </c>
      <c r="F34" s="290">
        <f>((SUM(C34:C41,C43:C46)/SUM(C47:C54,C56:C59))-1)</f>
        <v>4.2565340392950901E-2</v>
      </c>
    </row>
    <row r="35" spans="2:6" ht="15" hidden="1" outlineLevel="1">
      <c r="B35" s="216" t="s">
        <v>225</v>
      </c>
      <c r="C35" s="289">
        <v>72.56</v>
      </c>
      <c r="D35" s="30">
        <f t="shared" si="3"/>
        <v>0.20973657885961997</v>
      </c>
      <c r="E35" s="31">
        <f t="shared" si="1"/>
        <v>8.282345918519618E-2</v>
      </c>
      <c r="F35" s="290">
        <f>((SUM(C35:C41,C43:C47)/SUM(C48:C54,C56:C60))-1)</f>
        <v>3.6255062295251328E-2</v>
      </c>
    </row>
    <row r="36" spans="2:6" ht="15" hidden="1" outlineLevel="1">
      <c r="B36" s="216" t="s">
        <v>226</v>
      </c>
      <c r="C36" s="289">
        <v>59.98</v>
      </c>
      <c r="D36" s="30">
        <f t="shared" si="3"/>
        <v>4.8051721125283942E-2</v>
      </c>
      <c r="E36" s="31">
        <f t="shared" si="1"/>
        <v>0.1134211991832188</v>
      </c>
      <c r="F36" s="290">
        <f>((SUM(C36:C41,C43:C48)/SUM(C49:C54,C56:C61))-1)</f>
        <v>2.1769752849276847E-2</v>
      </c>
    </row>
    <row r="37" spans="2:6" ht="15" hidden="1" outlineLevel="1">
      <c r="B37" s="216" t="s">
        <v>227</v>
      </c>
      <c r="C37" s="289">
        <v>57.23</v>
      </c>
      <c r="D37" s="30">
        <f t="shared" si="3"/>
        <v>-0.11872497690175549</v>
      </c>
      <c r="E37" s="31">
        <f t="shared" si="1"/>
        <v>0.19903624554787336</v>
      </c>
      <c r="F37" s="290">
        <f>((SUM(C37:C41,C43:C49)/SUM(C50:C54,C56:C62))-1)</f>
        <v>7.0717220151865767E-3</v>
      </c>
    </row>
    <row r="38" spans="2:6" ht="15" hidden="1" outlineLevel="1">
      <c r="B38" s="216" t="s">
        <v>228</v>
      </c>
      <c r="C38" s="289">
        <v>64.94</v>
      </c>
      <c r="D38" s="30">
        <f t="shared" si="3"/>
        <v>-9.880655009714133E-2</v>
      </c>
      <c r="E38" s="31">
        <f t="shared" si="1"/>
        <v>2.0427404148334327E-2</v>
      </c>
      <c r="F38" s="290">
        <f>((SUM(C38:C41,C43:C50)/SUM(C51:C54,C56:C63))-1)</f>
        <v>-1.2758707723371954E-2</v>
      </c>
    </row>
    <row r="39" spans="2:6" ht="15" hidden="1" outlineLevel="1">
      <c r="B39" s="216" t="s">
        <v>229</v>
      </c>
      <c r="C39" s="289">
        <v>72.06</v>
      </c>
      <c r="D39" s="30">
        <f t="shared" si="3"/>
        <v>1.1652393654359093E-2</v>
      </c>
      <c r="E39" s="31">
        <f t="shared" si="1"/>
        <v>7.0251002524877482E-2</v>
      </c>
      <c r="F39" s="290">
        <f>((SUM(C39:C41,C43:C51)/SUM(C52:C54,C56:C64))-1)</f>
        <v>-2.136484386747517E-2</v>
      </c>
    </row>
    <row r="40" spans="2:6" ht="15" hidden="1" outlineLevel="1">
      <c r="B40" s="216" t="s">
        <v>230</v>
      </c>
      <c r="C40" s="289">
        <v>71.23</v>
      </c>
      <c r="D40" s="30">
        <f t="shared" si="3"/>
        <v>2.9335260115606953E-2</v>
      </c>
      <c r="E40" s="31">
        <f t="shared" si="1"/>
        <v>5.1055039102847921E-2</v>
      </c>
      <c r="F40" s="290">
        <f>((SUM(C40:C41,C43:C52)/SUM(C53:C54,C56:C65))-1)</f>
        <v>-2.8873820902244107E-2</v>
      </c>
    </row>
    <row r="41" spans="2:6" ht="15" hidden="1" outlineLevel="1">
      <c r="B41" s="216" t="s">
        <v>231</v>
      </c>
      <c r="C41" s="289">
        <v>69.2</v>
      </c>
      <c r="D41" s="30" t="s">
        <v>232</v>
      </c>
      <c r="E41" s="31">
        <f t="shared" si="1"/>
        <v>3.7636827110511417E-2</v>
      </c>
      <c r="F41" s="290">
        <f>((SUM(C41,C43:C53)/SUM(C54,C56:C66))-1)</f>
        <v>-3.5795830266129314E-2</v>
      </c>
    </row>
    <row r="42" spans="2:6" ht="15" collapsed="1">
      <c r="B42" s="223">
        <v>2008</v>
      </c>
      <c r="C42" s="295">
        <v>65.817717394308161</v>
      </c>
      <c r="D42" s="225"/>
      <c r="E42" s="296">
        <f t="shared" si="1"/>
        <v>2.5365732768151794E-2</v>
      </c>
      <c r="F42" s="296">
        <f>C42/C55-1</f>
        <v>2.5365732768151794E-2</v>
      </c>
    </row>
    <row r="43" spans="2:6" ht="15" hidden="1" outlineLevel="1">
      <c r="B43" s="216" t="s">
        <v>220</v>
      </c>
      <c r="C43" s="289">
        <v>64.53</v>
      </c>
      <c r="D43" s="30">
        <f t="shared" ref="D43:D53" si="4">IFERROR((C43-C44)/C44,"-")</f>
        <v>-4.8791273584905689E-2</v>
      </c>
      <c r="E43" s="31">
        <f t="shared" si="1"/>
        <v>3.5628310062590263E-2</v>
      </c>
      <c r="F43" s="290" t="s">
        <v>232</v>
      </c>
    </row>
    <row r="44" spans="2:6" ht="15" hidden="1" outlineLevel="1">
      <c r="B44" s="216" t="s">
        <v>221</v>
      </c>
      <c r="C44" s="289">
        <v>67.84</v>
      </c>
      <c r="D44" s="30">
        <f t="shared" si="4"/>
        <v>4.0012264295569512E-2</v>
      </c>
      <c r="E44" s="31">
        <f t="shared" si="1"/>
        <v>4.3050430504304904E-2</v>
      </c>
      <c r="F44" s="290" t="s">
        <v>232</v>
      </c>
    </row>
    <row r="45" spans="2:6" ht="15" hidden="1" outlineLevel="1">
      <c r="B45" s="216" t="s">
        <v>222</v>
      </c>
      <c r="C45" s="289">
        <v>65.23</v>
      </c>
      <c r="D45" s="30">
        <f t="shared" si="4"/>
        <v>6.9870428079383387E-2</v>
      </c>
      <c r="E45" s="31">
        <f t="shared" si="1"/>
        <v>-2.4233358264771687E-2</v>
      </c>
      <c r="F45" s="290" t="s">
        <v>232</v>
      </c>
    </row>
    <row r="46" spans="2:6" ht="15" hidden="1" outlineLevel="1">
      <c r="B46" s="216" t="s">
        <v>223</v>
      </c>
      <c r="C46" s="289">
        <v>60.97</v>
      </c>
      <c r="D46" s="30">
        <f t="shared" si="4"/>
        <v>-0.2151132852729146</v>
      </c>
      <c r="E46" s="31">
        <f t="shared" si="1"/>
        <v>-5.7067738942158996E-2</v>
      </c>
      <c r="F46" s="290" t="s">
        <v>232</v>
      </c>
    </row>
    <row r="47" spans="2:6" ht="15" hidden="1" outlineLevel="1">
      <c r="B47" s="216" t="s">
        <v>224</v>
      </c>
      <c r="C47" s="289">
        <v>77.680000000000007</v>
      </c>
      <c r="D47" s="30">
        <f t="shared" si="4"/>
        <v>0.15922996567676467</v>
      </c>
      <c r="E47" s="31">
        <f t="shared" si="1"/>
        <v>-5.7738961669092537E-2</v>
      </c>
      <c r="F47" s="290" t="s">
        <v>232</v>
      </c>
    </row>
    <row r="48" spans="2:6" ht="15" hidden="1" outlineLevel="1">
      <c r="B48" s="216" t="s">
        <v>225</v>
      </c>
      <c r="C48" s="289">
        <v>67.010000000000005</v>
      </c>
      <c r="D48" s="30">
        <f t="shared" si="4"/>
        <v>0.24392054947094874</v>
      </c>
      <c r="E48" s="31">
        <f t="shared" si="1"/>
        <v>-7.661568141105124E-2</v>
      </c>
      <c r="F48" s="290" t="s">
        <v>232</v>
      </c>
    </row>
    <row r="49" spans="2:6" ht="15" hidden="1" outlineLevel="1">
      <c r="B49" s="216" t="s">
        <v>226</v>
      </c>
      <c r="C49" s="289">
        <v>53.87</v>
      </c>
      <c r="D49" s="30">
        <f t="shared" si="4"/>
        <v>0.12864026817515192</v>
      </c>
      <c r="E49" s="31">
        <f t="shared" si="1"/>
        <v>-9.0033783783783905E-2</v>
      </c>
      <c r="F49" s="290" t="s">
        <v>232</v>
      </c>
    </row>
    <row r="50" spans="2:6" ht="15" hidden="1" outlineLevel="1">
      <c r="B50" s="216" t="s">
        <v>227</v>
      </c>
      <c r="C50" s="289">
        <v>47.73</v>
      </c>
      <c r="D50" s="30">
        <f t="shared" si="4"/>
        <v>-0.25000000000000006</v>
      </c>
      <c r="E50" s="31">
        <f t="shared" si="1"/>
        <v>-0.11447124304267164</v>
      </c>
      <c r="F50" s="290" t="s">
        <v>232</v>
      </c>
    </row>
    <row r="51" spans="2:6" ht="15" hidden="1" outlineLevel="1">
      <c r="B51" s="216" t="s">
        <v>228</v>
      </c>
      <c r="C51" s="289">
        <v>63.64</v>
      </c>
      <c r="D51" s="30">
        <f t="shared" si="4"/>
        <v>-5.4804693301648562E-2</v>
      </c>
      <c r="E51" s="31">
        <f t="shared" si="1"/>
        <v>-8.1408775981524295E-2</v>
      </c>
      <c r="F51" s="290" t="s">
        <v>232</v>
      </c>
    </row>
    <row r="52" spans="2:6" ht="15" hidden="1" outlineLevel="1">
      <c r="B52" s="216" t="s">
        <v>229</v>
      </c>
      <c r="C52" s="289">
        <v>67.33</v>
      </c>
      <c r="D52" s="30">
        <f t="shared" si="4"/>
        <v>-6.4925483252176149E-3</v>
      </c>
      <c r="E52" s="31">
        <f t="shared" si="1"/>
        <v>-1.8942153577152787E-2</v>
      </c>
      <c r="F52" s="290" t="s">
        <v>232</v>
      </c>
    </row>
    <row r="53" spans="2:6" ht="15" hidden="1" outlineLevel="1">
      <c r="B53" s="216" t="s">
        <v>230</v>
      </c>
      <c r="C53" s="289">
        <v>67.77</v>
      </c>
      <c r="D53" s="30">
        <f t="shared" si="4"/>
        <v>1.6194331983805644E-2</v>
      </c>
      <c r="E53" s="31">
        <f t="shared" si="1"/>
        <v>-3.0749427917620253E-2</v>
      </c>
      <c r="F53" s="290" t="s">
        <v>232</v>
      </c>
    </row>
    <row r="54" spans="2:6" ht="15" hidden="1" outlineLevel="1">
      <c r="B54" s="216" t="s">
        <v>231</v>
      </c>
      <c r="C54" s="289">
        <v>66.69</v>
      </c>
      <c r="D54" s="30" t="s">
        <v>232</v>
      </c>
      <c r="E54" s="31">
        <f t="shared" si="1"/>
        <v>-4.5239799570508166E-2</v>
      </c>
      <c r="F54" s="290" t="s">
        <v>232</v>
      </c>
    </row>
    <row r="55" spans="2:6" ht="15" collapsed="1">
      <c r="B55" s="223">
        <v>2007</v>
      </c>
      <c r="C55" s="295">
        <v>64.189503599483345</v>
      </c>
      <c r="D55" s="225"/>
      <c r="E55" s="296">
        <f t="shared" si="1"/>
        <v>-4.2822574517340728E-2</v>
      </c>
      <c r="F55" s="296">
        <f>C55/C68-1</f>
        <v>-4.2822574517340728E-2</v>
      </c>
    </row>
    <row r="56" spans="2:6" ht="15" hidden="1" outlineLevel="1">
      <c r="B56" s="216" t="s">
        <v>220</v>
      </c>
      <c r="C56" s="289">
        <v>62.31</v>
      </c>
      <c r="D56" s="30">
        <f t="shared" ref="D56:D66" si="5">IFERROR((C56-C57)/C57,"-")</f>
        <v>-4.1974169741697473E-2</v>
      </c>
      <c r="E56" s="297" t="s">
        <v>232</v>
      </c>
      <c r="F56" s="290" t="s">
        <v>232</v>
      </c>
    </row>
    <row r="57" spans="2:6" ht="15" hidden="1" outlineLevel="1">
      <c r="B57" s="216" t="s">
        <v>221</v>
      </c>
      <c r="C57" s="289">
        <v>65.040000000000006</v>
      </c>
      <c r="D57" s="30">
        <f t="shared" si="5"/>
        <v>-2.7075542258788155E-2</v>
      </c>
      <c r="E57" s="297" t="s">
        <v>232</v>
      </c>
      <c r="F57" s="290" t="s">
        <v>232</v>
      </c>
    </row>
    <row r="58" spans="2:6" ht="15" hidden="1" outlineLevel="1">
      <c r="B58" s="216" t="s">
        <v>222</v>
      </c>
      <c r="C58" s="289">
        <v>66.849999999999994</v>
      </c>
      <c r="D58" s="30">
        <f t="shared" si="5"/>
        <v>3.3869471079492695E-2</v>
      </c>
      <c r="E58" s="297" t="s">
        <v>232</v>
      </c>
      <c r="F58" s="290" t="s">
        <v>232</v>
      </c>
    </row>
    <row r="59" spans="2:6" ht="15" hidden="1" outlineLevel="1">
      <c r="B59" s="216" t="s">
        <v>223</v>
      </c>
      <c r="C59" s="289">
        <v>64.66</v>
      </c>
      <c r="D59" s="30">
        <f t="shared" si="5"/>
        <v>-0.2156720038816109</v>
      </c>
      <c r="E59" s="297" t="s">
        <v>232</v>
      </c>
      <c r="F59" s="290" t="s">
        <v>232</v>
      </c>
    </row>
    <row r="60" spans="2:6" ht="15" hidden="1" outlineLevel="1">
      <c r="B60" s="216" t="s">
        <v>224</v>
      </c>
      <c r="C60" s="289">
        <v>82.44</v>
      </c>
      <c r="D60" s="30">
        <f t="shared" si="5"/>
        <v>0.13600661430343125</v>
      </c>
      <c r="E60" s="297" t="s">
        <v>232</v>
      </c>
      <c r="F60" s="290" t="s">
        <v>232</v>
      </c>
    </row>
    <row r="61" spans="2:6" ht="15" hidden="1" outlineLevel="1">
      <c r="B61" s="216" t="s">
        <v>225</v>
      </c>
      <c r="C61" s="289">
        <v>72.569999999999993</v>
      </c>
      <c r="D61" s="30">
        <f t="shared" si="5"/>
        <v>0.22584459459459441</v>
      </c>
      <c r="E61" s="297" t="s">
        <v>232</v>
      </c>
      <c r="F61" s="290" t="s">
        <v>232</v>
      </c>
    </row>
    <row r="62" spans="2:6" ht="15" hidden="1" outlineLevel="1">
      <c r="B62" s="216" t="s">
        <v>226</v>
      </c>
      <c r="C62" s="289">
        <v>59.2</v>
      </c>
      <c r="D62" s="30">
        <f t="shared" si="5"/>
        <v>9.8330241187384121E-2</v>
      </c>
      <c r="E62" s="297" t="s">
        <v>232</v>
      </c>
      <c r="F62" s="290" t="s">
        <v>232</v>
      </c>
    </row>
    <row r="63" spans="2:6" ht="15" hidden="1" outlineLevel="1">
      <c r="B63" s="216" t="s">
        <v>227</v>
      </c>
      <c r="C63" s="289">
        <v>53.9</v>
      </c>
      <c r="D63" s="30">
        <f t="shared" si="5"/>
        <v>-0.22199769053117785</v>
      </c>
      <c r="E63" s="297" t="s">
        <v>232</v>
      </c>
      <c r="F63" s="290" t="s">
        <v>232</v>
      </c>
    </row>
    <row r="64" spans="2:6" ht="15" hidden="1" outlineLevel="1">
      <c r="B64" s="216" t="s">
        <v>228</v>
      </c>
      <c r="C64" s="289">
        <v>69.28</v>
      </c>
      <c r="D64" s="30">
        <f t="shared" si="5"/>
        <v>9.4710767885765081E-3</v>
      </c>
      <c r="E64" s="297" t="s">
        <v>232</v>
      </c>
      <c r="F64" s="290" t="s">
        <v>232</v>
      </c>
    </row>
    <row r="65" spans="2:6" ht="15" hidden="1" outlineLevel="1">
      <c r="B65" s="216" t="s">
        <v>229</v>
      </c>
      <c r="C65" s="289">
        <v>68.63</v>
      </c>
      <c r="D65" s="30">
        <f t="shared" si="5"/>
        <v>-1.8449656750572172E-2</v>
      </c>
      <c r="E65" s="297" t="s">
        <v>232</v>
      </c>
      <c r="F65" s="290" t="s">
        <v>232</v>
      </c>
    </row>
    <row r="66" spans="2:6" ht="15" hidden="1" outlineLevel="1">
      <c r="B66" s="216" t="s">
        <v>230</v>
      </c>
      <c r="C66" s="289">
        <v>69.92</v>
      </c>
      <c r="D66" s="30">
        <f t="shared" si="5"/>
        <v>1.0021474588404781E-3</v>
      </c>
      <c r="E66" s="297" t="s">
        <v>232</v>
      </c>
      <c r="F66" s="290" t="s">
        <v>232</v>
      </c>
    </row>
    <row r="67" spans="2:6" ht="15" hidden="1" outlineLevel="1">
      <c r="B67" s="216" t="s">
        <v>231</v>
      </c>
      <c r="C67" s="289">
        <v>69.849999999999994</v>
      </c>
      <c r="D67" s="30" t="s">
        <v>232</v>
      </c>
      <c r="E67" s="297" t="s">
        <v>232</v>
      </c>
      <c r="F67" s="290" t="s">
        <v>232</v>
      </c>
    </row>
    <row r="68" spans="2:6" ht="15" collapsed="1">
      <c r="B68" s="223">
        <v>2006</v>
      </c>
      <c r="C68" s="295">
        <v>67.06123848158623</v>
      </c>
      <c r="D68" s="225"/>
      <c r="E68" s="298" t="s">
        <v>232</v>
      </c>
      <c r="F68" s="298" t="s">
        <v>232</v>
      </c>
    </row>
    <row r="69" spans="2:6">
      <c r="B69" s="578" t="s">
        <v>233</v>
      </c>
      <c r="C69" s="579"/>
      <c r="D69" s="579"/>
      <c r="E69" s="579"/>
      <c r="F69" s="579"/>
    </row>
  </sheetData>
  <mergeCells count="2">
    <mergeCell ref="B6:F6"/>
    <mergeCell ref="B69:F69"/>
  </mergeCells>
  <hyperlinks>
    <hyperlink ref="H7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28:L33"/>
  <sheetViews>
    <sheetView showGridLines="0" showRowColHeaders="0" showOutlineSymbols="0" zoomScaleNormal="100" workbookViewId="0">
      <selection activeCell="A3" sqref="A3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17"/>
      <c r="C28" s="17"/>
      <c r="D28" s="17"/>
      <c r="E28" s="17"/>
      <c r="F28" s="17"/>
      <c r="G28" s="17"/>
      <c r="H28" s="17"/>
      <c r="J28" s="17"/>
      <c r="K28" s="17"/>
      <c r="L28" s="17"/>
    </row>
    <row r="30" spans="2:12">
      <c r="I30" s="17"/>
    </row>
    <row r="32" spans="2:12" ht="15" customHeight="1" thickBot="1"/>
    <row r="33" spans="9:9" ht="30" customHeight="1" thickBot="1">
      <c r="I33" s="50" t="s">
        <v>86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C2:L67"/>
  <sheetViews>
    <sheetView showGridLines="0" showRowColHeaders="0" zoomScaleNormal="100" workbookViewId="0">
      <selection activeCell="A3" sqref="A3"/>
    </sheetView>
  </sheetViews>
  <sheetFormatPr baseColWidth="10" defaultRowHeight="15" outlineLevelRow="1"/>
  <cols>
    <col min="1" max="1" width="14.7109375" style="91" customWidth="1"/>
    <col min="2" max="4" width="11.42578125" style="91"/>
    <col min="5" max="5" width="13.85546875" style="91" customWidth="1"/>
    <col min="6" max="7" width="11.42578125" style="91"/>
    <col min="8" max="8" width="14.140625" style="91" customWidth="1"/>
    <col min="9" max="10" width="11.42578125" style="91"/>
    <col min="11" max="11" width="14.28515625" style="91" customWidth="1"/>
    <col min="12" max="16384" width="11.42578125" style="91"/>
  </cols>
  <sheetData>
    <row r="2" spans="3:12" ht="44.25" customHeight="1"/>
    <row r="3" spans="3:12" ht="27" customHeight="1">
      <c r="C3" s="527" t="s">
        <v>275</v>
      </c>
      <c r="D3" s="527"/>
      <c r="E3" s="527"/>
      <c r="F3" s="527"/>
      <c r="G3" s="527"/>
      <c r="H3" s="527"/>
      <c r="I3" s="527"/>
      <c r="J3" s="527"/>
      <c r="K3" s="527"/>
      <c r="L3" s="527"/>
    </row>
    <row r="4" spans="3:12" ht="15" customHeight="1">
      <c r="C4" s="528"/>
      <c r="D4" s="530" t="s">
        <v>118</v>
      </c>
      <c r="E4" s="531"/>
      <c r="F4" s="531"/>
      <c r="G4" s="530" t="s">
        <v>121</v>
      </c>
      <c r="H4" s="531"/>
      <c r="I4" s="531"/>
      <c r="J4" s="530" t="s">
        <v>122</v>
      </c>
      <c r="K4" s="531"/>
      <c r="L4" s="531"/>
    </row>
    <row r="5" spans="3:12" ht="30">
      <c r="C5" s="529"/>
      <c r="D5" s="93" t="s">
        <v>123</v>
      </c>
      <c r="E5" s="93" t="s">
        <v>124</v>
      </c>
      <c r="F5" s="93" t="s">
        <v>103</v>
      </c>
      <c r="G5" s="93" t="s">
        <v>123</v>
      </c>
      <c r="H5" s="93" t="s">
        <v>124</v>
      </c>
      <c r="I5" s="93" t="s">
        <v>103</v>
      </c>
      <c r="J5" s="93" t="s">
        <v>125</v>
      </c>
      <c r="K5" s="93" t="s">
        <v>124</v>
      </c>
      <c r="L5" s="93" t="s">
        <v>71</v>
      </c>
    </row>
    <row r="6" spans="3:12">
      <c r="C6" s="41" t="s">
        <v>76</v>
      </c>
      <c r="D6" s="249">
        <v>7.9753087556754867</v>
      </c>
      <c r="E6" s="249">
        <v>9.2303619645977086</v>
      </c>
      <c r="F6" s="249">
        <v>8.4056728232189979</v>
      </c>
      <c r="G6" s="249">
        <v>7.677311360780477</v>
      </c>
      <c r="H6" s="249">
        <v>9.0371255283955154</v>
      </c>
      <c r="I6" s="249">
        <v>8.2518529824448663</v>
      </c>
      <c r="J6" s="249">
        <v>7.1276676102871104</v>
      </c>
      <c r="K6" s="249">
        <v>8.7108064125964866</v>
      </c>
      <c r="L6" s="249">
        <v>7.746673459473171</v>
      </c>
    </row>
    <row r="7" spans="3:12">
      <c r="C7" s="41" t="s">
        <v>77</v>
      </c>
      <c r="D7" s="249">
        <v>7.9536549218339152</v>
      </c>
      <c r="E7" s="249">
        <v>8.0718878644575245</v>
      </c>
      <c r="F7" s="249">
        <v>7.9961988357786877</v>
      </c>
      <c r="G7" s="249">
        <v>7.5335285348195926</v>
      </c>
      <c r="H7" s="249">
        <v>7.735276907510575</v>
      </c>
      <c r="I7" s="249">
        <v>7.6231506552583124</v>
      </c>
      <c r="J7" s="249">
        <v>6.9889456488111854</v>
      </c>
      <c r="K7" s="249">
        <v>7.5239870035713325</v>
      </c>
      <c r="L7" s="249">
        <v>7.2097221329657692</v>
      </c>
    </row>
    <row r="8" spans="3:12">
      <c r="C8" s="41" t="s">
        <v>78</v>
      </c>
      <c r="D8" s="249">
        <v>7.4967521169237905</v>
      </c>
      <c r="E8" s="249">
        <v>8.2073230725982143</v>
      </c>
      <c r="F8" s="249">
        <v>7.7320728954126166</v>
      </c>
      <c r="G8" s="249">
        <v>7.3037467584726814</v>
      </c>
      <c r="H8" s="249">
        <v>7.9565522484065259</v>
      </c>
      <c r="I8" s="249">
        <v>7.5756021874956518</v>
      </c>
      <c r="J8" s="249">
        <v>6.7755757993181804</v>
      </c>
      <c r="K8" s="249">
        <v>7.6140606565341109</v>
      </c>
      <c r="L8" s="249">
        <v>7.0978041995716685</v>
      </c>
    </row>
    <row r="9" spans="3:12">
      <c r="C9" s="41" t="s">
        <v>79</v>
      </c>
      <c r="D9" s="249">
        <v>6.8250323834196891</v>
      </c>
      <c r="E9" s="249">
        <v>8.0312695905112967</v>
      </c>
      <c r="F9" s="249">
        <v>7.188025867988741</v>
      </c>
      <c r="G9" s="249">
        <v>6.7519919059061593</v>
      </c>
      <c r="H9" s="249">
        <v>7.7908575340691471</v>
      </c>
      <c r="I9" s="249">
        <v>7.1501224990515633</v>
      </c>
      <c r="J9" s="249">
        <v>6.3933373048356614</v>
      </c>
      <c r="K9" s="249">
        <v>7.5554122905726429</v>
      </c>
      <c r="L9" s="249">
        <v>6.8049333373927823</v>
      </c>
    </row>
    <row r="10" spans="3:12">
      <c r="C10" s="41" t="s">
        <v>80</v>
      </c>
      <c r="D10" s="249">
        <v>6.6357689279430776</v>
      </c>
      <c r="E10" s="249">
        <v>7.0460416123869427</v>
      </c>
      <c r="F10" s="249">
        <v>6.7765354923983629</v>
      </c>
      <c r="G10" s="249">
        <v>6.3734864226742101</v>
      </c>
      <c r="H10" s="249">
        <v>6.9116321516321513</v>
      </c>
      <c r="I10" s="249">
        <v>6.5987926276220232</v>
      </c>
      <c r="J10" s="249">
        <v>6.0891362105718434</v>
      </c>
      <c r="K10" s="249">
        <v>6.8940872998893621</v>
      </c>
      <c r="L10" s="249">
        <v>6.4007866543288472</v>
      </c>
    </row>
    <row r="11" spans="3:12">
      <c r="C11" s="41" t="s">
        <v>81</v>
      </c>
      <c r="D11" s="249">
        <v>7.6890262751159195</v>
      </c>
      <c r="E11" s="249">
        <v>8.8797965788257045</v>
      </c>
      <c r="F11" s="249">
        <v>8.1111744543180677</v>
      </c>
      <c r="G11" s="249">
        <v>7.6481706318506015</v>
      </c>
      <c r="H11" s="249">
        <v>8.7081276110900117</v>
      </c>
      <c r="I11" s="249">
        <v>8.1202136156484421</v>
      </c>
      <c r="J11" s="249">
        <v>7.2736123904354244</v>
      </c>
      <c r="K11" s="249">
        <v>8.715186640232556</v>
      </c>
      <c r="L11" s="249">
        <v>7.8598306958386193</v>
      </c>
    </row>
    <row r="12" spans="3:12">
      <c r="C12" s="41" t="s">
        <v>82</v>
      </c>
      <c r="D12" s="249">
        <v>8</v>
      </c>
      <c r="E12" s="249">
        <v>9.7899999999999991</v>
      </c>
      <c r="F12" s="249">
        <v>8.6199999999999992</v>
      </c>
      <c r="G12" s="249">
        <v>7.8427123209097598</v>
      </c>
      <c r="H12" s="249">
        <v>9.1717397462935573</v>
      </c>
      <c r="I12" s="249">
        <v>8.430208369568998</v>
      </c>
      <c r="J12" s="249">
        <v>7.5194609705397459</v>
      </c>
      <c r="K12" s="249">
        <v>9.3704273188866338</v>
      </c>
      <c r="L12" s="249">
        <v>8.2523955004370215</v>
      </c>
    </row>
    <row r="13" spans="3:12">
      <c r="C13" s="41" t="s">
        <v>83</v>
      </c>
      <c r="D13" s="249">
        <v>8.42</v>
      </c>
      <c r="E13" s="249">
        <v>9.61</v>
      </c>
      <c r="F13" s="249">
        <v>8.84</v>
      </c>
      <c r="G13" s="249">
        <v>8.1106928568431531</v>
      </c>
      <c r="H13" s="249">
        <v>9.1176501196794675</v>
      </c>
      <c r="I13" s="249">
        <v>8.5601993648728918</v>
      </c>
      <c r="J13" s="249">
        <v>7.8959368115250976</v>
      </c>
      <c r="K13" s="249">
        <v>9.2412418132785419</v>
      </c>
      <c r="L13" s="249">
        <v>8.4440726564932227</v>
      </c>
    </row>
    <row r="14" spans="3:12" ht="30">
      <c r="C14" s="44" t="str">
        <f>actualizaciones!$A$2</f>
        <v xml:space="preserve">acumulado agosto 2010 </v>
      </c>
      <c r="D14" s="250">
        <v>7.6109931659722809</v>
      </c>
      <c r="E14" s="250">
        <v>8.5852953430652086</v>
      </c>
      <c r="F14" s="250">
        <v>7.9442044815796811</v>
      </c>
      <c r="G14" s="250">
        <v>7.3923723357554101</v>
      </c>
      <c r="H14" s="250">
        <v>8.3077952806919733</v>
      </c>
      <c r="I14" s="250">
        <v>7.7841531014972256</v>
      </c>
      <c r="J14" s="250">
        <v>6.9941533826857318</v>
      </c>
      <c r="K14" s="250">
        <v>8.2036398933444179</v>
      </c>
      <c r="L14" s="250">
        <v>7.4696014812196978</v>
      </c>
    </row>
    <row r="15" spans="3:12" hidden="1" outlineLevel="1">
      <c r="C15" s="41" t="s">
        <v>72</v>
      </c>
      <c r="D15" s="249">
        <v>7.9972493240860469</v>
      </c>
      <c r="E15" s="249">
        <v>9.2303682743654658</v>
      </c>
      <c r="F15" s="249">
        <v>8.4360997327235694</v>
      </c>
      <c r="G15" s="249">
        <v>7.647645896907469</v>
      </c>
      <c r="H15" s="249">
        <v>8.9267159840666856</v>
      </c>
      <c r="I15" s="249">
        <v>8.2142421610205574</v>
      </c>
      <c r="J15" s="249">
        <v>7.2901726544966161</v>
      </c>
      <c r="K15" s="249">
        <v>8.8860925348156901</v>
      </c>
      <c r="L15" s="249">
        <v>7.9367702362837926</v>
      </c>
    </row>
    <row r="16" spans="3:12" hidden="1" outlineLevel="1">
      <c r="C16" s="41" t="s">
        <v>73</v>
      </c>
      <c r="D16" s="249">
        <v>8.3025929521292152</v>
      </c>
      <c r="E16" s="249">
        <v>9.4885697925384314</v>
      </c>
      <c r="F16" s="249">
        <v>8.7139572368169773</v>
      </c>
      <c r="G16" s="249">
        <v>7.9327985684756115</v>
      </c>
      <c r="H16" s="249">
        <v>9.0574416078218363</v>
      </c>
      <c r="I16" s="249">
        <v>8.4229303088218401</v>
      </c>
      <c r="J16" s="249">
        <v>7.4100813325756496</v>
      </c>
      <c r="K16" s="249">
        <v>9.0653683966319587</v>
      </c>
      <c r="L16" s="249">
        <v>8.0625494214662652</v>
      </c>
    </row>
    <row r="17" spans="3:12" hidden="1" outlineLevel="1">
      <c r="C17" s="41" t="s">
        <v>74</v>
      </c>
      <c r="D17" s="249">
        <v>7.431350649903206</v>
      </c>
      <c r="E17" s="249">
        <v>7.7858367092552196</v>
      </c>
      <c r="F17" s="249">
        <v>7.5565637942184125</v>
      </c>
      <c r="G17" s="249">
        <v>7.2524717669288572</v>
      </c>
      <c r="H17" s="249">
        <v>7.738816860895497</v>
      </c>
      <c r="I17" s="249">
        <v>7.4654537371217575</v>
      </c>
      <c r="J17" s="249">
        <v>6.7678373582799498</v>
      </c>
      <c r="K17" s="249">
        <v>7.6013957581090512</v>
      </c>
      <c r="L17" s="249">
        <v>7.1071007802485235</v>
      </c>
    </row>
    <row r="18" spans="3:12" hidden="1" outlineLevel="1">
      <c r="C18" s="41" t="s">
        <v>75</v>
      </c>
      <c r="D18" s="249">
        <v>8.33</v>
      </c>
      <c r="E18" s="249">
        <v>8.76</v>
      </c>
      <c r="F18" s="249">
        <v>8.49</v>
      </c>
      <c r="G18" s="249">
        <v>7.8443567980311109</v>
      </c>
      <c r="H18" s="249">
        <v>8.4102280016327491</v>
      </c>
      <c r="I18" s="249">
        <v>8.0882595832076642</v>
      </c>
      <c r="J18" s="249">
        <v>7.3129138453480973</v>
      </c>
      <c r="K18" s="249">
        <v>8.21835772195546</v>
      </c>
      <c r="L18" s="249">
        <v>7.6717182268346251</v>
      </c>
    </row>
    <row r="19" spans="3:12" hidden="1" outlineLevel="1">
      <c r="C19" s="41" t="s">
        <v>76</v>
      </c>
      <c r="D19" s="249">
        <v>8.09</v>
      </c>
      <c r="E19" s="249">
        <v>8.39</v>
      </c>
      <c r="F19" s="249">
        <v>8.1999999999999993</v>
      </c>
      <c r="G19" s="249">
        <v>7.7181814022297806</v>
      </c>
      <c r="H19" s="249">
        <v>8.4576592631838796</v>
      </c>
      <c r="I19" s="249">
        <v>8.0567264067211699</v>
      </c>
      <c r="J19" s="249">
        <v>7.2287011612502132</v>
      </c>
      <c r="K19" s="249">
        <v>8.1824950899997972</v>
      </c>
      <c r="L19" s="249">
        <v>7.6315121146174931</v>
      </c>
    </row>
    <row r="20" spans="3:12" hidden="1" outlineLevel="1">
      <c r="C20" s="41" t="s">
        <v>77</v>
      </c>
      <c r="D20" s="249">
        <v>7.98</v>
      </c>
      <c r="E20" s="249">
        <v>8.2200000000000006</v>
      </c>
      <c r="F20" s="249">
        <v>8.07</v>
      </c>
      <c r="G20" s="249">
        <v>7.6223725550348567</v>
      </c>
      <c r="H20" s="249">
        <v>7.9982035848756432</v>
      </c>
      <c r="I20" s="249">
        <v>7.7891667990515359</v>
      </c>
      <c r="J20" s="249">
        <v>7.023464693330201</v>
      </c>
      <c r="K20" s="249">
        <v>7.7482241736114998</v>
      </c>
      <c r="L20" s="249">
        <v>7.3219014498094177</v>
      </c>
    </row>
    <row r="21" spans="3:12" hidden="1" outlineLevel="1">
      <c r="C21" s="41" t="s">
        <v>78</v>
      </c>
      <c r="D21" s="249">
        <v>7.7137847248315419</v>
      </c>
      <c r="E21" s="249">
        <v>8.5042484053436027</v>
      </c>
      <c r="F21" s="249">
        <v>7.9843228681819305</v>
      </c>
      <c r="G21" s="249">
        <v>7.5260040302396325</v>
      </c>
      <c r="H21" s="249">
        <v>8.2160049001945659</v>
      </c>
      <c r="I21" s="249">
        <v>7.8130738500513424</v>
      </c>
      <c r="J21" s="249">
        <v>6.9611211192475961</v>
      </c>
      <c r="K21" s="249">
        <v>7.9395341662810424</v>
      </c>
      <c r="L21" s="249">
        <v>7.3418586969570514</v>
      </c>
    </row>
    <row r="22" spans="3:12" hidden="1" outlineLevel="1">
      <c r="C22" s="41" t="s">
        <v>79</v>
      </c>
      <c r="D22" s="249">
        <v>6.93</v>
      </c>
      <c r="E22" s="249">
        <v>8.02</v>
      </c>
      <c r="F22" s="249">
        <v>7.28</v>
      </c>
      <c r="G22" s="249">
        <v>6.9125113412383064</v>
      </c>
      <c r="H22" s="249">
        <v>7.6216516045240548</v>
      </c>
      <c r="I22" s="249">
        <v>7.2029746314035661</v>
      </c>
      <c r="J22" s="249">
        <v>6.5399425181473161</v>
      </c>
      <c r="K22" s="249">
        <v>7.5326660709861013</v>
      </c>
      <c r="L22" s="249">
        <v>6.9173748833119699</v>
      </c>
    </row>
    <row r="23" spans="3:12" hidden="1" outlineLevel="1">
      <c r="C23" s="41" t="s">
        <v>80</v>
      </c>
      <c r="D23" s="249">
        <v>7.4878434126217854</v>
      </c>
      <c r="E23" s="249">
        <v>8.0707939016633574</v>
      </c>
      <c r="F23" s="249">
        <v>7.6993085221671436</v>
      </c>
      <c r="G23" s="249">
        <v>6.8994575378395808</v>
      </c>
      <c r="H23" s="249">
        <v>7.8419304752868113</v>
      </c>
      <c r="I23" s="249">
        <v>7.3045713667753249</v>
      </c>
      <c r="J23" s="249">
        <v>6.5143796479969653</v>
      </c>
      <c r="K23" s="249">
        <v>7.6792711835707896</v>
      </c>
      <c r="L23" s="249">
        <v>6.9747460746122414</v>
      </c>
    </row>
    <row r="24" spans="3:12" hidden="1" outlineLevel="1">
      <c r="C24" s="41" t="s">
        <v>81</v>
      </c>
      <c r="D24" s="249">
        <v>8.1300000000000008</v>
      </c>
      <c r="E24" s="249">
        <v>9.34</v>
      </c>
      <c r="F24" s="249">
        <v>8.57</v>
      </c>
      <c r="G24" s="249">
        <v>7.9102021255944868</v>
      </c>
      <c r="H24" s="249">
        <v>8.6078266579120157</v>
      </c>
      <c r="I24" s="249">
        <v>8.2452135911309554</v>
      </c>
      <c r="J24" s="249">
        <v>7.5082973758652605</v>
      </c>
      <c r="K24" s="249">
        <v>8.683283623693379</v>
      </c>
      <c r="L24" s="249">
        <v>8.0229714682008648</v>
      </c>
    </row>
    <row r="25" spans="3:12" hidden="1" outlineLevel="1">
      <c r="C25" s="41" t="s">
        <v>82</v>
      </c>
      <c r="D25" s="249">
        <v>7.79</v>
      </c>
      <c r="E25" s="249">
        <v>9.1199999999999992</v>
      </c>
      <c r="F25" s="249">
        <v>8.2899999999999991</v>
      </c>
      <c r="G25" s="249">
        <v>7.7651669482261747</v>
      </c>
      <c r="H25" s="249">
        <v>8.9086718710796653</v>
      </c>
      <c r="I25" s="249">
        <v>8.2959917472255036</v>
      </c>
      <c r="J25" s="249">
        <v>7.3909330093314338</v>
      </c>
      <c r="K25" s="249">
        <v>9.2279442228612059</v>
      </c>
      <c r="L25" s="249">
        <v>8.1613846082026651</v>
      </c>
    </row>
    <row r="26" spans="3:12" hidden="1" outlineLevel="1">
      <c r="C26" s="41" t="s">
        <v>83</v>
      </c>
      <c r="D26" s="249">
        <v>9.01</v>
      </c>
      <c r="E26" s="249">
        <v>9.2799999999999994</v>
      </c>
      <c r="F26" s="249">
        <v>9.1199999999999992</v>
      </c>
      <c r="G26" s="249">
        <v>9.0152006157866484</v>
      </c>
      <c r="H26" s="249">
        <v>9.0764446407985471</v>
      </c>
      <c r="I26" s="249">
        <v>9.0448270565213615</v>
      </c>
      <c r="J26" s="249">
        <v>8.6229990306885878</v>
      </c>
      <c r="K26" s="249">
        <v>9.440466565204984</v>
      </c>
      <c r="L26" s="249">
        <v>8.9841593780369298</v>
      </c>
    </row>
    <row r="27" spans="3:12" collapsed="1">
      <c r="C27" s="46">
        <v>2009</v>
      </c>
      <c r="D27" s="252">
        <v>7.9278989776139257</v>
      </c>
      <c r="E27" s="252">
        <v>8.6757024494167698</v>
      </c>
      <c r="F27" s="252">
        <v>8.1984413876998072</v>
      </c>
      <c r="G27" s="252">
        <v>7.6543673213142673</v>
      </c>
      <c r="H27" s="252">
        <v>8.4143691576614046</v>
      </c>
      <c r="I27" s="252">
        <v>7.9928069353838627</v>
      </c>
      <c r="J27" s="252">
        <v>7.1996530024705416</v>
      </c>
      <c r="K27" s="252">
        <v>8.3575297761506295</v>
      </c>
      <c r="L27" s="252">
        <v>7.6734024642602394</v>
      </c>
    </row>
    <row r="28" spans="3:12" hidden="1" outlineLevel="1">
      <c r="C28" s="41" t="s">
        <v>72</v>
      </c>
      <c r="D28" s="249">
        <v>8.5</v>
      </c>
      <c r="E28" s="249">
        <v>8.9</v>
      </c>
      <c r="F28" s="249">
        <v>8.65</v>
      </c>
      <c r="G28" s="249">
        <v>8.2215598427356671</v>
      </c>
      <c r="H28" s="249">
        <v>8.8448705786691963</v>
      </c>
      <c r="I28" s="249">
        <v>8.5167391339226981</v>
      </c>
      <c r="J28" s="249">
        <v>7.6342594371645598</v>
      </c>
      <c r="K28" s="249">
        <v>8.9204981931407534</v>
      </c>
      <c r="L28" s="249">
        <v>8.1861151673683512</v>
      </c>
    </row>
    <row r="29" spans="3:12" hidden="1" outlineLevel="1">
      <c r="C29" s="41" t="s">
        <v>73</v>
      </c>
      <c r="D29" s="249">
        <v>8.34</v>
      </c>
      <c r="E29" s="249">
        <v>8.58</v>
      </c>
      <c r="F29" s="249">
        <v>8.43</v>
      </c>
      <c r="G29" s="249">
        <v>7.9358462794521811</v>
      </c>
      <c r="H29" s="249">
        <v>8.438475287436459</v>
      </c>
      <c r="I29" s="249">
        <v>8.1749231233041897</v>
      </c>
      <c r="J29" s="249">
        <v>7.3524945726053526</v>
      </c>
      <c r="K29" s="249">
        <v>8.580988100698848</v>
      </c>
      <c r="L29" s="249">
        <v>7.879770232084125</v>
      </c>
    </row>
    <row r="30" spans="3:12" hidden="1" outlineLevel="1">
      <c r="C30" s="41" t="s">
        <v>74</v>
      </c>
      <c r="D30" s="249">
        <v>7.99</v>
      </c>
      <c r="E30" s="249">
        <v>8.06</v>
      </c>
      <c r="F30" s="249">
        <v>8.02</v>
      </c>
      <c r="G30" s="249">
        <v>7.6980323740623362</v>
      </c>
      <c r="H30" s="249">
        <v>7.9789273867275137</v>
      </c>
      <c r="I30" s="249">
        <v>7.8258295458180305</v>
      </c>
      <c r="J30" s="249">
        <v>7.1015285705422508</v>
      </c>
      <c r="K30" s="249">
        <v>7.9351847322103177</v>
      </c>
      <c r="L30" s="249">
        <v>7.4486247813206532</v>
      </c>
    </row>
    <row r="31" spans="3:12" hidden="1" outlineLevel="1">
      <c r="C31" s="41" t="s">
        <v>75</v>
      </c>
      <c r="D31" s="249">
        <v>8.6300000000000008</v>
      </c>
      <c r="E31" s="249">
        <v>8.75</v>
      </c>
      <c r="F31" s="249">
        <v>8.68</v>
      </c>
      <c r="G31" s="249">
        <v>8.1173492023117291</v>
      </c>
      <c r="H31" s="249">
        <v>8.8767496393949887</v>
      </c>
      <c r="I31" s="249">
        <v>8.4388227107126781</v>
      </c>
      <c r="J31" s="249">
        <v>7.40442648399166</v>
      </c>
      <c r="K31" s="249">
        <v>8.6590105773176766</v>
      </c>
      <c r="L31" s="249">
        <v>7.8887389838996933</v>
      </c>
    </row>
    <row r="32" spans="3:12" hidden="1" outlineLevel="1">
      <c r="C32" s="41" t="s">
        <v>76</v>
      </c>
      <c r="D32" s="249">
        <v>8.2899999999999991</v>
      </c>
      <c r="E32" s="249">
        <v>8.84</v>
      </c>
      <c r="F32" s="249">
        <v>8.51</v>
      </c>
      <c r="G32" s="249">
        <v>7.9599834692890381</v>
      </c>
      <c r="H32" s="249">
        <v>8.6098271698727515</v>
      </c>
      <c r="I32" s="249">
        <v>8.2614683980242791</v>
      </c>
      <c r="J32" s="249">
        <v>7.3782563859264165</v>
      </c>
      <c r="K32" s="249">
        <v>8.3994768802081961</v>
      </c>
      <c r="L32" s="249">
        <v>7.8165881545419502</v>
      </c>
    </row>
    <row r="33" spans="3:12" hidden="1" outlineLevel="1">
      <c r="C33" s="41" t="s">
        <v>77</v>
      </c>
      <c r="D33" s="249">
        <v>9.1199999999999992</v>
      </c>
      <c r="E33" s="249">
        <v>9.5299999999999994</v>
      </c>
      <c r="F33" s="249">
        <v>9.27</v>
      </c>
      <c r="G33" s="249">
        <v>8.4396038998435365</v>
      </c>
      <c r="H33" s="249">
        <v>9.2722204234928451</v>
      </c>
      <c r="I33" s="249">
        <v>8.806304417883716</v>
      </c>
      <c r="J33" s="249">
        <v>7.6211765640344291</v>
      </c>
      <c r="K33" s="249">
        <v>8.8755700633432877</v>
      </c>
      <c r="L33" s="249">
        <v>8.1324292818565844</v>
      </c>
    </row>
    <row r="34" spans="3:12" hidden="1" outlineLevel="1">
      <c r="C34" s="41" t="s">
        <v>78</v>
      </c>
      <c r="D34" s="249">
        <v>7.79</v>
      </c>
      <c r="E34" s="249">
        <v>9.39</v>
      </c>
      <c r="F34" s="249">
        <v>8.31</v>
      </c>
      <c r="G34" s="249">
        <v>7.6867257041911303</v>
      </c>
      <c r="H34" s="249">
        <v>8.8188573032481408</v>
      </c>
      <c r="I34" s="249">
        <v>8.1656732910035466</v>
      </c>
      <c r="J34" s="249">
        <v>7.1130840740438721</v>
      </c>
      <c r="K34" s="249">
        <v>8.5435862850016857</v>
      </c>
      <c r="L34" s="249">
        <v>7.6717723038235128</v>
      </c>
    </row>
    <row r="35" spans="3:12" hidden="1" outlineLevel="1">
      <c r="C35" s="41" t="s">
        <v>79</v>
      </c>
      <c r="D35" s="249">
        <v>7.38</v>
      </c>
      <c r="E35" s="249">
        <v>8.7200000000000006</v>
      </c>
      <c r="F35" s="249">
        <v>7.82</v>
      </c>
      <c r="G35" s="249">
        <v>7.1427787497147577</v>
      </c>
      <c r="H35" s="249">
        <v>8.2416504055862863</v>
      </c>
      <c r="I35" s="249">
        <v>7.5851424342361522</v>
      </c>
      <c r="J35" s="249">
        <v>6.6707015513925381</v>
      </c>
      <c r="K35" s="249">
        <v>8.0442909570206496</v>
      </c>
      <c r="L35" s="249">
        <v>7.1852245362246938</v>
      </c>
    </row>
    <row r="36" spans="3:12" hidden="1" outlineLevel="1">
      <c r="C36" s="41" t="s">
        <v>80</v>
      </c>
      <c r="D36" s="249">
        <v>8.24</v>
      </c>
      <c r="E36" s="249">
        <v>9.17</v>
      </c>
      <c r="F36" s="249">
        <v>8.5500000000000007</v>
      </c>
      <c r="G36" s="249">
        <v>7.7785906102416886</v>
      </c>
      <c r="H36" s="249">
        <v>9.0198988574639447</v>
      </c>
      <c r="I36" s="249">
        <v>8.3011562553223701</v>
      </c>
      <c r="J36" s="249">
        <v>7.3618816560348685</v>
      </c>
      <c r="K36" s="249">
        <v>8.9058894179213315</v>
      </c>
      <c r="L36" s="249">
        <v>7.9554266761520234</v>
      </c>
    </row>
    <row r="37" spans="3:12" hidden="1" outlineLevel="1">
      <c r="C37" s="41" t="s">
        <v>81</v>
      </c>
      <c r="D37" s="249">
        <v>7.76</v>
      </c>
      <c r="E37" s="249">
        <v>9.09</v>
      </c>
      <c r="F37" s="249">
        <v>8.23</v>
      </c>
      <c r="G37" s="249">
        <v>7.6268251712107507</v>
      </c>
      <c r="H37" s="249">
        <v>8.792477593188778</v>
      </c>
      <c r="I37" s="249">
        <v>8.1635080452527706</v>
      </c>
      <c r="J37" s="249">
        <v>7.1430596918735203</v>
      </c>
      <c r="K37" s="249">
        <v>8.8028733664995844</v>
      </c>
      <c r="L37" s="249">
        <v>7.8397702737544854</v>
      </c>
    </row>
    <row r="38" spans="3:12" hidden="1" outlineLevel="1">
      <c r="C38" s="41" t="s">
        <v>82</v>
      </c>
      <c r="D38" s="249">
        <v>7.97</v>
      </c>
      <c r="E38" s="249">
        <v>8.85</v>
      </c>
      <c r="F38" s="249">
        <v>8.3000000000000007</v>
      </c>
      <c r="G38" s="249">
        <v>7.9124125126528488</v>
      </c>
      <c r="H38" s="249">
        <v>8.6632779425740871</v>
      </c>
      <c r="I38" s="249">
        <v>8.2761890410653098</v>
      </c>
      <c r="J38" s="249">
        <v>7.4667640417562788</v>
      </c>
      <c r="K38" s="249">
        <v>9.0456319604563191</v>
      </c>
      <c r="L38" s="249">
        <v>8.1501615505372698</v>
      </c>
    </row>
    <row r="39" spans="3:12" hidden="1" outlineLevel="1">
      <c r="C39" s="41" t="s">
        <v>83</v>
      </c>
      <c r="D39" s="249">
        <v>9.5</v>
      </c>
      <c r="E39" s="249">
        <v>10.47</v>
      </c>
      <c r="F39" s="249">
        <v>9.86</v>
      </c>
      <c r="G39" s="249">
        <v>9.0289604368189416</v>
      </c>
      <c r="H39" s="249">
        <v>10.244412087419175</v>
      </c>
      <c r="I39" s="249">
        <v>9.5883468258026401</v>
      </c>
      <c r="J39" s="249">
        <v>8.414077465972106</v>
      </c>
      <c r="K39" s="249">
        <v>10.465007250723616</v>
      </c>
      <c r="L39" s="249">
        <v>9.2735322040185775</v>
      </c>
    </row>
    <row r="40" spans="3:12" collapsed="1">
      <c r="C40" s="48">
        <v>2008</v>
      </c>
      <c r="D40" s="253">
        <v>8.2702065580419415</v>
      </c>
      <c r="E40" s="253">
        <v>9.0178960397852528</v>
      </c>
      <c r="F40" s="253">
        <v>8.5401565474931243</v>
      </c>
      <c r="G40" s="253">
        <v>7.9518811486908438</v>
      </c>
      <c r="H40" s="253">
        <v>8.8084546446539278</v>
      </c>
      <c r="I40" s="253">
        <v>8.3372408773079325</v>
      </c>
      <c r="J40" s="253">
        <v>7.3795307445182061</v>
      </c>
      <c r="K40" s="253">
        <v>8.7625754027458651</v>
      </c>
      <c r="L40" s="253">
        <v>7.9477471819107173</v>
      </c>
    </row>
    <row r="41" spans="3:12" hidden="1" outlineLevel="1">
      <c r="C41" s="41" t="s">
        <v>72</v>
      </c>
      <c r="D41" s="249">
        <v>8.64</v>
      </c>
      <c r="E41" s="249">
        <v>9.8699999999999992</v>
      </c>
      <c r="F41" s="249">
        <v>9.09</v>
      </c>
      <c r="G41" s="249">
        <v>8.2171997190081694</v>
      </c>
      <c r="H41" s="249">
        <v>9.2583822766487547</v>
      </c>
      <c r="I41" s="249">
        <v>8.7122449601071921</v>
      </c>
      <c r="J41" s="249">
        <v>7.4946747507799403</v>
      </c>
      <c r="K41" s="249">
        <v>9.2811047957747217</v>
      </c>
      <c r="L41" s="249">
        <v>8.2647694918966277</v>
      </c>
    </row>
    <row r="42" spans="3:12" hidden="1" outlineLevel="1">
      <c r="C42" s="41" t="s">
        <v>73</v>
      </c>
      <c r="D42" s="249">
        <v>8.18</v>
      </c>
      <c r="E42" s="249">
        <v>8.6199999999999992</v>
      </c>
      <c r="F42" s="249">
        <v>8.35</v>
      </c>
      <c r="G42" s="249">
        <v>7.9422851110129598</v>
      </c>
      <c r="H42" s="249">
        <v>8.6849675186691755</v>
      </c>
      <c r="I42" s="249">
        <v>8.2914283430946103</v>
      </c>
      <c r="J42" s="249">
        <v>7.3514836457463764</v>
      </c>
      <c r="K42" s="249">
        <v>8.8246249806691068</v>
      </c>
      <c r="L42" s="249">
        <v>7.9760868139794114</v>
      </c>
    </row>
    <row r="43" spans="3:12" hidden="1" outlineLevel="1">
      <c r="C43" s="41" t="s">
        <v>74</v>
      </c>
      <c r="D43" s="249">
        <v>7.7</v>
      </c>
      <c r="E43" s="249">
        <v>8.69</v>
      </c>
      <c r="F43" s="249">
        <v>8.0500000000000007</v>
      </c>
      <c r="G43" s="249">
        <v>7.3990402733462304</v>
      </c>
      <c r="H43" s="249">
        <v>8.3739057101319752</v>
      </c>
      <c r="I43" s="249">
        <v>7.8318310850833175</v>
      </c>
      <c r="J43" s="249">
        <v>6.8196304396794138</v>
      </c>
      <c r="K43" s="249">
        <v>8.1746500745187554</v>
      </c>
      <c r="L43" s="249">
        <v>7.3762587125169112</v>
      </c>
    </row>
    <row r="44" spans="3:12" hidden="1" outlineLevel="1">
      <c r="C44" s="41" t="s">
        <v>75</v>
      </c>
      <c r="D44" s="249">
        <v>8.44</v>
      </c>
      <c r="E44" s="249">
        <v>9.32</v>
      </c>
      <c r="F44" s="249">
        <v>8.73</v>
      </c>
      <c r="G44" s="249">
        <v>7.9447297335721805</v>
      </c>
      <c r="H44" s="249">
        <v>9.1487077534791261</v>
      </c>
      <c r="I44" s="249">
        <v>8.4467282282531215</v>
      </c>
      <c r="J44" s="249">
        <v>7.2523424585656064</v>
      </c>
      <c r="K44" s="249">
        <v>8.8422440723101339</v>
      </c>
      <c r="L44" s="249">
        <v>7.8585780921625918</v>
      </c>
    </row>
    <row r="45" spans="3:12" hidden="1" outlineLevel="1">
      <c r="C45" s="41" t="s">
        <v>76</v>
      </c>
      <c r="D45" s="249">
        <v>8.66</v>
      </c>
      <c r="E45" s="249">
        <v>9.07</v>
      </c>
      <c r="F45" s="249">
        <v>8.82</v>
      </c>
      <c r="G45" s="249">
        <v>8.3608915255393033</v>
      </c>
      <c r="H45" s="249">
        <v>8.8326794810765854</v>
      </c>
      <c r="I45" s="249">
        <v>8.5830795157624582</v>
      </c>
      <c r="J45" s="249">
        <v>7.6296941916488219</v>
      </c>
      <c r="K45" s="249">
        <v>8.4888947899979108</v>
      </c>
      <c r="L45" s="249">
        <v>8.0030798801343952</v>
      </c>
    </row>
    <row r="46" spans="3:12" hidden="1" outlineLevel="1">
      <c r="C46" s="41" t="s">
        <v>77</v>
      </c>
      <c r="D46" s="249">
        <v>8.4600000000000009</v>
      </c>
      <c r="E46" s="249">
        <v>9.4700000000000006</v>
      </c>
      <c r="F46" s="249">
        <v>8.81</v>
      </c>
      <c r="G46" s="249">
        <v>8.0781641843840575</v>
      </c>
      <c r="H46" s="249">
        <v>9.2472790187702447</v>
      </c>
      <c r="I46" s="249">
        <v>8.5931503450231599</v>
      </c>
      <c r="J46" s="249">
        <v>7.3148288394711001</v>
      </c>
      <c r="K46" s="249">
        <v>8.7486146890279173</v>
      </c>
      <c r="L46" s="249">
        <v>7.8998410481810639</v>
      </c>
    </row>
    <row r="47" spans="3:12" hidden="1" outlineLevel="1">
      <c r="C47" s="41" t="s">
        <v>78</v>
      </c>
      <c r="D47" s="249">
        <v>7.28</v>
      </c>
      <c r="E47" s="249">
        <v>8.2200000000000006</v>
      </c>
      <c r="F47" s="249">
        <v>7.6</v>
      </c>
      <c r="G47" s="249">
        <v>7.2271604652642418</v>
      </c>
      <c r="H47" s="249">
        <v>8.0431170976846644</v>
      </c>
      <c r="I47" s="249">
        <v>7.578497371783893</v>
      </c>
      <c r="J47" s="249">
        <v>6.7198768956650268</v>
      </c>
      <c r="K47" s="249">
        <v>7.7306944292503861</v>
      </c>
      <c r="L47" s="249">
        <v>7.1240683090188419</v>
      </c>
    </row>
    <row r="48" spans="3:12" hidden="1" outlineLevel="1">
      <c r="C48" s="41" t="s">
        <v>79</v>
      </c>
      <c r="D48" s="249">
        <v>7.92</v>
      </c>
      <c r="E48" s="249">
        <v>10.28</v>
      </c>
      <c r="F48" s="249">
        <v>8.66</v>
      </c>
      <c r="G48" s="249">
        <v>7.9285475633621303</v>
      </c>
      <c r="H48" s="249">
        <v>9.4722458628841615</v>
      </c>
      <c r="I48" s="249">
        <v>8.5753049638084526</v>
      </c>
      <c r="J48" s="249">
        <v>7.2189774087514964</v>
      </c>
      <c r="K48" s="249">
        <v>9.080218882842729</v>
      </c>
      <c r="L48" s="249">
        <v>7.9330001493179685</v>
      </c>
    </row>
    <row r="49" spans="3:12" hidden="1" outlineLevel="1">
      <c r="C49" s="41" t="s">
        <v>80</v>
      </c>
      <c r="D49" s="249">
        <v>7.47</v>
      </c>
      <c r="E49" s="249">
        <v>9.18</v>
      </c>
      <c r="F49" s="249">
        <v>8.06</v>
      </c>
      <c r="G49" s="249">
        <v>7.3415390245740184</v>
      </c>
      <c r="H49" s="249">
        <v>8.8102369292047307</v>
      </c>
      <c r="I49" s="249">
        <v>7.9754544926170761</v>
      </c>
      <c r="J49" s="249">
        <v>6.861529837972455</v>
      </c>
      <c r="K49" s="249">
        <v>8.5684325302462625</v>
      </c>
      <c r="L49" s="249">
        <v>7.533085978591493</v>
      </c>
    </row>
    <row r="50" spans="3:12" hidden="1" outlineLevel="1">
      <c r="C50" s="41" t="s">
        <v>81</v>
      </c>
      <c r="D50" s="249">
        <v>7.71</v>
      </c>
      <c r="E50" s="249">
        <v>8.8000000000000007</v>
      </c>
      <c r="F50" s="249">
        <v>8.1300000000000008</v>
      </c>
      <c r="G50" s="249">
        <v>7.7142484382434651</v>
      </c>
      <c r="H50" s="249">
        <v>8.5363290868817252</v>
      </c>
      <c r="I50" s="249">
        <v>8.1059339399507664</v>
      </c>
      <c r="J50" s="249">
        <v>7.2925896752520405</v>
      </c>
      <c r="K50" s="249">
        <v>8.7033147233623076</v>
      </c>
      <c r="L50" s="249">
        <v>7.9012655691175775</v>
      </c>
    </row>
    <row r="51" spans="3:12" hidden="1" outlineLevel="1">
      <c r="C51" s="41" t="s">
        <v>82</v>
      </c>
      <c r="D51" s="249">
        <v>7.93</v>
      </c>
      <c r="E51" s="249">
        <v>9.4700000000000006</v>
      </c>
      <c r="F51" s="249">
        <v>8.51</v>
      </c>
      <c r="G51" s="249">
        <v>7.94677971056863</v>
      </c>
      <c r="H51" s="249">
        <v>9.137476580758559</v>
      </c>
      <c r="I51" s="249">
        <v>8.5134795585053897</v>
      </c>
      <c r="J51" s="249">
        <v>7.5315781664715873</v>
      </c>
      <c r="K51" s="249">
        <v>9.4419420689655169</v>
      </c>
      <c r="L51" s="249">
        <v>8.3484333051811106</v>
      </c>
    </row>
    <row r="52" spans="3:12" hidden="1" outlineLevel="1">
      <c r="C52" s="41" t="s">
        <v>83</v>
      </c>
      <c r="D52" s="249">
        <v>9.1</v>
      </c>
      <c r="E52" s="249">
        <v>10.45</v>
      </c>
      <c r="F52" s="249">
        <v>9.6</v>
      </c>
      <c r="G52" s="249">
        <v>8.9176826011087229</v>
      </c>
      <c r="H52" s="249">
        <v>10.129874098096542</v>
      </c>
      <c r="I52" s="249">
        <v>9.4762947104322475</v>
      </c>
      <c r="J52" s="249">
        <v>8.3597658103436583</v>
      </c>
      <c r="K52" s="249">
        <v>10.348010848852571</v>
      </c>
      <c r="L52" s="249">
        <v>9.1952442241468244</v>
      </c>
    </row>
    <row r="53" spans="3:12" collapsed="1">
      <c r="C53" s="48">
        <v>2007</v>
      </c>
      <c r="D53" s="253">
        <v>8.118330168873424</v>
      </c>
      <c r="E53" s="253">
        <v>9.2429870415633388</v>
      </c>
      <c r="F53" s="253">
        <v>8.5232466644042173</v>
      </c>
      <c r="G53" s="253">
        <v>7.9121208416847537</v>
      </c>
      <c r="H53" s="253">
        <v>8.9517958338262247</v>
      </c>
      <c r="I53" s="253">
        <v>8.3826456592935799</v>
      </c>
      <c r="J53" s="253">
        <v>7.315456957864213</v>
      </c>
      <c r="K53" s="253">
        <v>8.8378839707738877</v>
      </c>
      <c r="L53" s="253">
        <v>7.9448414634885607</v>
      </c>
    </row>
    <row r="54" spans="3:12" hidden="1" outlineLevel="1">
      <c r="C54" s="41" t="s">
        <v>72</v>
      </c>
      <c r="D54" s="249">
        <v>7.87</v>
      </c>
      <c r="E54" s="249">
        <v>8.75</v>
      </c>
      <c r="F54" s="249">
        <v>8.1999999999999993</v>
      </c>
      <c r="G54" s="249">
        <v>7.8086184344869833</v>
      </c>
      <c r="H54" s="249">
        <v>8.5274072561513936</v>
      </c>
      <c r="I54" s="249">
        <v>8.1528329019269492</v>
      </c>
      <c r="J54" s="249">
        <v>7.2528910387519732</v>
      </c>
      <c r="K54" s="249">
        <v>8.6288749818075967</v>
      </c>
      <c r="L54" s="249">
        <v>7.8535863971272892</v>
      </c>
    </row>
    <row r="55" spans="3:12" hidden="1" outlineLevel="1">
      <c r="C55" s="41" t="s">
        <v>73</v>
      </c>
      <c r="D55" s="249">
        <v>7.97</v>
      </c>
      <c r="E55" s="249">
        <v>10.119999999999999</v>
      </c>
      <c r="F55" s="249">
        <v>8.6999999999999993</v>
      </c>
      <c r="G55" s="249">
        <v>7.8803334803803864</v>
      </c>
      <c r="H55" s="249">
        <v>9.7703596271754964</v>
      </c>
      <c r="I55" s="249">
        <v>8.7275245328362576</v>
      </c>
      <c r="J55" s="249">
        <v>7.3103328993139902</v>
      </c>
      <c r="K55" s="249">
        <v>9.7294296213452629</v>
      </c>
      <c r="L55" s="249">
        <v>8.2904838198813042</v>
      </c>
    </row>
    <row r="56" spans="3:12" hidden="1" outlineLevel="1">
      <c r="C56" s="41" t="s">
        <v>74</v>
      </c>
      <c r="D56" s="249">
        <v>7.72</v>
      </c>
      <c r="E56" s="249">
        <v>8.3800000000000008</v>
      </c>
      <c r="F56" s="249">
        <v>7.96</v>
      </c>
      <c r="G56" s="249">
        <v>7.3681348349274911</v>
      </c>
      <c r="H56" s="249">
        <v>8.543357264322319</v>
      </c>
      <c r="I56" s="249">
        <v>7.9013944301797352</v>
      </c>
      <c r="J56" s="249">
        <v>6.9720154052692225</v>
      </c>
      <c r="K56" s="249">
        <v>8.3815583091522239</v>
      </c>
      <c r="L56" s="249">
        <v>7.5615202484548449</v>
      </c>
    </row>
    <row r="57" spans="3:12" hidden="1" outlineLevel="1">
      <c r="C57" s="41" t="s">
        <v>75</v>
      </c>
      <c r="D57" s="249">
        <v>7.93</v>
      </c>
      <c r="E57" s="249">
        <v>8.25</v>
      </c>
      <c r="F57" s="249">
        <v>8.0500000000000007</v>
      </c>
      <c r="G57" s="249">
        <v>7.6964461994077</v>
      </c>
      <c r="H57" s="249">
        <v>8.3125758702436112</v>
      </c>
      <c r="I57" s="249">
        <v>7.9784745718333703</v>
      </c>
      <c r="J57" s="249">
        <v>7.1137429583043188</v>
      </c>
      <c r="K57" s="249">
        <v>8.0849735334299524</v>
      </c>
      <c r="L57" s="249">
        <v>7.5167569827946696</v>
      </c>
    </row>
    <row r="58" spans="3:12" hidden="1" outlineLevel="1">
      <c r="C58" s="41" t="s">
        <v>76</v>
      </c>
      <c r="D58" s="249">
        <v>9.0299999999999994</v>
      </c>
      <c r="E58" s="249">
        <v>10.33</v>
      </c>
      <c r="F58" s="249">
        <v>9.52</v>
      </c>
      <c r="G58" s="249">
        <v>8.582322089426933</v>
      </c>
      <c r="H58" s="249">
        <v>9.9772864832148027</v>
      </c>
      <c r="I58" s="249">
        <v>9.2403179223904335</v>
      </c>
      <c r="J58" s="249">
        <v>7.8349005616822618</v>
      </c>
      <c r="K58" s="249">
        <v>9.4413085283377622</v>
      </c>
      <c r="L58" s="249">
        <v>8.5323330813003402</v>
      </c>
    </row>
    <row r="59" spans="3:12" hidden="1" outlineLevel="1">
      <c r="C59" s="41" t="s">
        <v>77</v>
      </c>
      <c r="D59" s="249">
        <v>8.84</v>
      </c>
      <c r="E59" s="249">
        <v>9.51</v>
      </c>
      <c r="F59" s="249">
        <v>9.09</v>
      </c>
      <c r="G59" s="249">
        <v>8.5787495221509573</v>
      </c>
      <c r="H59" s="249">
        <v>9.568601254638093</v>
      </c>
      <c r="I59" s="249">
        <v>9.0404829283907393</v>
      </c>
      <c r="J59" s="249">
        <v>7.7226385088184308</v>
      </c>
      <c r="K59" s="249">
        <v>9.0453183737763219</v>
      </c>
      <c r="L59" s="249">
        <v>8.2857186935611935</v>
      </c>
    </row>
    <row r="60" spans="3:12" hidden="1" outlineLevel="1">
      <c r="C60" s="41" t="s">
        <v>78</v>
      </c>
      <c r="D60" s="249">
        <v>7.88</v>
      </c>
      <c r="E60" s="249">
        <v>8.07</v>
      </c>
      <c r="F60" s="249">
        <v>7.95</v>
      </c>
      <c r="G60" s="249">
        <v>7.8731345025145565</v>
      </c>
      <c r="H60" s="249">
        <v>8.1369015989565714</v>
      </c>
      <c r="I60" s="249">
        <v>7.9939710852362724</v>
      </c>
      <c r="J60" s="249">
        <v>7.2318359075385326</v>
      </c>
      <c r="K60" s="249">
        <v>7.86111439925594</v>
      </c>
      <c r="L60" s="249">
        <v>7.4944380279404124</v>
      </c>
    </row>
    <row r="61" spans="3:12" hidden="1" outlineLevel="1">
      <c r="C61" s="41" t="s">
        <v>79</v>
      </c>
      <c r="D61" s="249">
        <v>7.99</v>
      </c>
      <c r="E61" s="249">
        <v>9.68</v>
      </c>
      <c r="F61" s="249">
        <v>8.5399999999999991</v>
      </c>
      <c r="G61" s="249">
        <v>7.8945974543496957</v>
      </c>
      <c r="H61" s="249">
        <v>9.2654279802373214</v>
      </c>
      <c r="I61" s="249">
        <v>8.4742584299356469</v>
      </c>
      <c r="J61" s="249">
        <v>7.3574024025965628</v>
      </c>
      <c r="K61" s="249">
        <v>8.8824645600038785</v>
      </c>
      <c r="L61" s="249">
        <v>7.9424678133252566</v>
      </c>
    </row>
    <row r="62" spans="3:12" hidden="1" outlineLevel="1">
      <c r="C62" s="41" t="s">
        <v>80</v>
      </c>
      <c r="D62" s="249">
        <v>7.53</v>
      </c>
      <c r="E62" s="249">
        <v>9.1</v>
      </c>
      <c r="F62" s="249">
        <v>8.08</v>
      </c>
      <c r="G62" s="249">
        <v>7.3372622410081183</v>
      </c>
      <c r="H62" s="249">
        <v>8.6607313036063598</v>
      </c>
      <c r="I62" s="249">
        <v>7.9203589936245207</v>
      </c>
      <c r="J62" s="249">
        <v>6.9023675695302238</v>
      </c>
      <c r="K62" s="249">
        <v>8.4061503393572661</v>
      </c>
      <c r="L62" s="249">
        <v>7.5197519854800294</v>
      </c>
    </row>
    <row r="63" spans="3:12" hidden="1" outlineLevel="1">
      <c r="C63" s="41" t="s">
        <v>81</v>
      </c>
      <c r="D63" s="249">
        <v>8.15</v>
      </c>
      <c r="E63" s="249">
        <v>9.25</v>
      </c>
      <c r="F63" s="249">
        <v>8.58</v>
      </c>
      <c r="G63" s="249">
        <v>8.0930296274409734</v>
      </c>
      <c r="H63" s="249">
        <v>8.8645960787952234</v>
      </c>
      <c r="I63" s="249">
        <v>8.4640761645547027</v>
      </c>
      <c r="J63" s="249">
        <v>7.6643628247829731</v>
      </c>
      <c r="K63" s="249">
        <v>8.974658575808073</v>
      </c>
      <c r="L63" s="249">
        <v>8.2385084387826346</v>
      </c>
    </row>
    <row r="64" spans="3:12" hidden="1" outlineLevel="1">
      <c r="C64" s="41" t="s">
        <v>82</v>
      </c>
      <c r="D64" s="249">
        <v>8.27</v>
      </c>
      <c r="E64" s="249">
        <v>9.59</v>
      </c>
      <c r="F64" s="249">
        <v>8.7799999999999994</v>
      </c>
      <c r="G64" s="249">
        <v>8.1975867911122986</v>
      </c>
      <c r="H64" s="249">
        <v>9.2766302584622036</v>
      </c>
      <c r="I64" s="249">
        <v>8.7245740595757368</v>
      </c>
      <c r="J64" s="249">
        <v>7.6784499102820192</v>
      </c>
      <c r="K64" s="249">
        <v>9.4987507891882554</v>
      </c>
      <c r="L64" s="249">
        <v>8.4785502344567174</v>
      </c>
    </row>
    <row r="65" spans="3:12" hidden="1" outlineLevel="1">
      <c r="C65" s="41" t="s">
        <v>83</v>
      </c>
      <c r="D65" s="249">
        <v>9.06</v>
      </c>
      <c r="E65" s="249">
        <v>10.49</v>
      </c>
      <c r="F65" s="249">
        <v>9.59</v>
      </c>
      <c r="G65" s="249">
        <v>8.8686465886399919</v>
      </c>
      <c r="H65" s="249">
        <v>9.4481899273711107</v>
      </c>
      <c r="I65" s="249">
        <v>9.1492004837817635</v>
      </c>
      <c r="J65" s="249">
        <v>8.3304498640344296</v>
      </c>
      <c r="K65" s="249">
        <v>9.6557114846087213</v>
      </c>
      <c r="L65" s="249">
        <v>8.9218626246721655</v>
      </c>
    </row>
    <row r="66" spans="3:12" collapsed="1">
      <c r="C66" s="48">
        <v>2006</v>
      </c>
      <c r="D66" s="253">
        <v>8.1833837631524489</v>
      </c>
      <c r="E66" s="253">
        <v>9.2834166516204757</v>
      </c>
      <c r="F66" s="253">
        <v>8.5871512085156052</v>
      </c>
      <c r="G66" s="253">
        <v>8.0043308412748715</v>
      </c>
      <c r="H66" s="253">
        <v>9.0340486037802474</v>
      </c>
      <c r="I66" s="253">
        <v>8.4812599935262636</v>
      </c>
      <c r="J66" s="253">
        <v>7.4390114382072561</v>
      </c>
      <c r="K66" s="253">
        <v>8.8865936288321663</v>
      </c>
      <c r="L66" s="253">
        <v>8.0514511706356231</v>
      </c>
    </row>
    <row r="67" spans="3:12" ht="15" customHeight="1">
      <c r="C67" s="532" t="s">
        <v>111</v>
      </c>
      <c r="D67" s="533"/>
      <c r="E67" s="533"/>
      <c r="F67" s="533"/>
      <c r="G67" s="533"/>
      <c r="H67" s="533"/>
      <c r="I67" s="533"/>
      <c r="J67" s="533"/>
      <c r="K67" s="533"/>
      <c r="L67" s="534"/>
    </row>
  </sheetData>
  <mergeCells count="6">
    <mergeCell ref="C67:L67"/>
    <mergeCell ref="C3:L3"/>
    <mergeCell ref="C4:C5"/>
    <mergeCell ref="D4:F4"/>
    <mergeCell ref="G4:I4"/>
    <mergeCell ref="J4:L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C2:L54"/>
  <sheetViews>
    <sheetView showGridLines="0" showRowColHeaders="0" zoomScaleNormal="100" workbookViewId="0">
      <selection activeCell="A3" sqref="A3"/>
    </sheetView>
  </sheetViews>
  <sheetFormatPr baseColWidth="10" defaultRowHeight="15" outlineLevelRow="1"/>
  <cols>
    <col min="1" max="1" width="14.7109375" style="91" customWidth="1"/>
    <col min="2" max="4" width="11.42578125" style="91"/>
    <col min="5" max="5" width="13.85546875" style="91" customWidth="1"/>
    <col min="6" max="7" width="11.42578125" style="91"/>
    <col min="8" max="8" width="14.140625" style="91" customWidth="1"/>
    <col min="9" max="10" width="11.42578125" style="91"/>
    <col min="11" max="11" width="14.28515625" style="91" customWidth="1"/>
    <col min="12" max="16384" width="11.42578125" style="91"/>
  </cols>
  <sheetData>
    <row r="2" spans="3:12" ht="44.25" customHeight="1"/>
    <row r="3" spans="3:12" ht="27" customHeight="1">
      <c r="C3" s="527" t="s">
        <v>276</v>
      </c>
      <c r="D3" s="527"/>
      <c r="E3" s="527"/>
      <c r="F3" s="527"/>
      <c r="G3" s="527"/>
      <c r="H3" s="527"/>
      <c r="I3" s="527"/>
      <c r="J3" s="527"/>
      <c r="K3" s="527"/>
      <c r="L3" s="527"/>
    </row>
    <row r="4" spans="3:12" ht="15" customHeight="1">
      <c r="C4" s="528"/>
      <c r="D4" s="530" t="s">
        <v>118</v>
      </c>
      <c r="E4" s="531"/>
      <c r="F4" s="531"/>
      <c r="G4" s="530" t="s">
        <v>121</v>
      </c>
      <c r="H4" s="531"/>
      <c r="I4" s="531"/>
      <c r="J4" s="530" t="s">
        <v>122</v>
      </c>
      <c r="K4" s="531"/>
      <c r="L4" s="531"/>
    </row>
    <row r="5" spans="3:12" ht="30">
      <c r="C5" s="529"/>
      <c r="D5" s="93" t="s">
        <v>123</v>
      </c>
      <c r="E5" s="93" t="s">
        <v>124</v>
      </c>
      <c r="F5" s="93" t="s">
        <v>103</v>
      </c>
      <c r="G5" s="93" t="s">
        <v>123</v>
      </c>
      <c r="H5" s="93" t="s">
        <v>124</v>
      </c>
      <c r="I5" s="93" t="s">
        <v>103</v>
      </c>
      <c r="J5" s="93" t="s">
        <v>125</v>
      </c>
      <c r="K5" s="93" t="s">
        <v>124</v>
      </c>
      <c r="L5" s="93" t="s">
        <v>71</v>
      </c>
    </row>
    <row r="6" spans="3:12">
      <c r="C6" s="41" t="s">
        <v>76</v>
      </c>
      <c r="D6" s="249">
        <f>IFERROR('Tablas evol EM zona'!D6-'Tablas evol EM zona'!D19,"-")</f>
        <v>-0.11469124432451316</v>
      </c>
      <c r="E6" s="249">
        <f>IFERROR('Tablas evol EM zona'!E6-'Tablas evol EM zona'!E19,"-")</f>
        <v>0.84036196459770807</v>
      </c>
      <c r="F6" s="249">
        <f>IFERROR('Tablas evol EM zona'!F6-'Tablas evol EM zona'!F19,"-")</f>
        <v>0.2056728232189986</v>
      </c>
      <c r="G6" s="249">
        <f>IFERROR('Tablas evol EM zona'!G6-'Tablas evol EM zona'!G19,"-")</f>
        <v>-4.0870041449303507E-2</v>
      </c>
      <c r="H6" s="249">
        <f>IFERROR('Tablas evol EM zona'!H6-'Tablas evol EM zona'!H19,"-")</f>
        <v>0.5794662652116358</v>
      </c>
      <c r="I6" s="249">
        <f>IFERROR('Tablas evol EM zona'!I6-'Tablas evol EM zona'!I19,"-")</f>
        <v>0.1951265757236964</v>
      </c>
      <c r="J6" s="249">
        <f>IFERROR('Tablas evol EM zona'!J6-'Tablas evol EM zona'!J19,"-")</f>
        <v>-0.10103355096310285</v>
      </c>
      <c r="K6" s="249">
        <f>IFERROR('Tablas evol EM zona'!K6-'Tablas evol EM zona'!K19,"-")</f>
        <v>0.52831132259668934</v>
      </c>
      <c r="L6" s="249">
        <f>IFERROR('Tablas evol EM zona'!L6-'Tablas evol EM zona'!L19,"-")</f>
        <v>0.11516134485567786</v>
      </c>
    </row>
    <row r="7" spans="3:12">
      <c r="C7" s="41" t="s">
        <v>77</v>
      </c>
      <c r="D7" s="249">
        <f>IFERROR('Tablas evol EM zona'!D7-'Tablas evol EM zona'!D20,"-")</f>
        <v>-2.6345078166085223E-2</v>
      </c>
      <c r="E7" s="249">
        <f>IFERROR('Tablas evol EM zona'!E7-'Tablas evol EM zona'!E20,"-")</f>
        <v>-0.14811213554247615</v>
      </c>
      <c r="F7" s="249">
        <f>IFERROR('Tablas evol EM zona'!F7-'Tablas evol EM zona'!F20,"-")</f>
        <v>-7.3801164221312554E-2</v>
      </c>
      <c r="G7" s="249">
        <f>IFERROR('Tablas evol EM zona'!G7-'Tablas evol EM zona'!G20,"-")</f>
        <v>-8.8844020215264052E-2</v>
      </c>
      <c r="H7" s="249">
        <f>IFERROR('Tablas evol EM zona'!H7-'Tablas evol EM zona'!H20,"-")</f>
        <v>-0.26292667736506825</v>
      </c>
      <c r="I7" s="249">
        <f>IFERROR('Tablas evol EM zona'!I7-'Tablas evol EM zona'!I20,"-")</f>
        <v>-0.16601614379322349</v>
      </c>
      <c r="J7" s="249">
        <f>IFERROR('Tablas evol EM zona'!J7-'Tablas evol EM zona'!J20,"-")</f>
        <v>-3.4519044519015551E-2</v>
      </c>
      <c r="K7" s="249">
        <f>IFERROR('Tablas evol EM zona'!K7-'Tablas evol EM zona'!K20,"-")</f>
        <v>-0.2242371700401673</v>
      </c>
      <c r="L7" s="249">
        <f>IFERROR('Tablas evol EM zona'!L7-'Tablas evol EM zona'!L20,"-")</f>
        <v>-0.11217931684364846</v>
      </c>
    </row>
    <row r="8" spans="3:12">
      <c r="C8" s="41" t="s">
        <v>78</v>
      </c>
      <c r="D8" s="249">
        <f>IFERROR('Tablas evol EM zona'!D8-'Tablas evol EM zona'!D21,"-")</f>
        <v>-0.21703260790775136</v>
      </c>
      <c r="E8" s="249">
        <f>IFERROR('Tablas evol EM zona'!E8-'Tablas evol EM zona'!E21,"-")</f>
        <v>-0.29692533274538846</v>
      </c>
      <c r="F8" s="249">
        <f>IFERROR('Tablas evol EM zona'!F8-'Tablas evol EM zona'!F21,"-")</f>
        <v>-0.25224997276931393</v>
      </c>
      <c r="G8" s="249">
        <f>IFERROR('Tablas evol EM zona'!G8-'Tablas evol EM zona'!G21,"-")</f>
        <v>-0.22225727176695109</v>
      </c>
      <c r="H8" s="249">
        <f>IFERROR('Tablas evol EM zona'!H8-'Tablas evol EM zona'!H21,"-")</f>
        <v>-0.25945265178804</v>
      </c>
      <c r="I8" s="249">
        <f>IFERROR('Tablas evol EM zona'!I8-'Tablas evol EM zona'!I21,"-")</f>
        <v>-0.23747166255569052</v>
      </c>
      <c r="J8" s="249">
        <f>IFERROR('Tablas evol EM zona'!J8-'Tablas evol EM zona'!J21,"-")</f>
        <v>-0.1855453199294157</v>
      </c>
      <c r="K8" s="249">
        <f>IFERROR('Tablas evol EM zona'!K8-'Tablas evol EM zona'!K21,"-")</f>
        <v>-0.32547350974693146</v>
      </c>
      <c r="L8" s="249">
        <f>IFERROR('Tablas evol EM zona'!L8-'Tablas evol EM zona'!L21,"-")</f>
        <v>-0.24405449738538287</v>
      </c>
    </row>
    <row r="9" spans="3:12">
      <c r="C9" s="41" t="s">
        <v>79</v>
      </c>
      <c r="D9" s="249">
        <f>IFERROR('Tablas evol EM zona'!D9-'Tablas evol EM zona'!D22,"-")</f>
        <v>-0.10496761658031062</v>
      </c>
      <c r="E9" s="249">
        <f>IFERROR('Tablas evol EM zona'!E9-'Tablas evol EM zona'!E22,"-")</f>
        <v>1.1269590511297167E-2</v>
      </c>
      <c r="F9" s="249">
        <f>IFERROR('Tablas evol EM zona'!F9-'Tablas evol EM zona'!F22,"-")</f>
        <v>-9.1974132011259258E-2</v>
      </c>
      <c r="G9" s="249">
        <f>IFERROR('Tablas evol EM zona'!G9-'Tablas evol EM zona'!G22,"-")</f>
        <v>-0.16051943533214708</v>
      </c>
      <c r="H9" s="249">
        <f>IFERROR('Tablas evol EM zona'!H9-'Tablas evol EM zona'!H22,"-")</f>
        <v>0.16920592954509228</v>
      </c>
      <c r="I9" s="249">
        <f>IFERROR('Tablas evol EM zona'!I9-'Tablas evol EM zona'!I22,"-")</f>
        <v>-5.2852132352002812E-2</v>
      </c>
      <c r="J9" s="249">
        <f>IFERROR('Tablas evol EM zona'!J9-'Tablas evol EM zona'!J22,"-")</f>
        <v>-0.14660521331165466</v>
      </c>
      <c r="K9" s="249">
        <f>IFERROR('Tablas evol EM zona'!K9-'Tablas evol EM zona'!K22,"-")</f>
        <v>2.274621958654155E-2</v>
      </c>
      <c r="L9" s="249">
        <f>IFERROR('Tablas evol EM zona'!L9-'Tablas evol EM zona'!L22,"-")</f>
        <v>-0.11244154591918765</v>
      </c>
    </row>
    <row r="10" spans="3:12">
      <c r="C10" s="41" t="s">
        <v>80</v>
      </c>
      <c r="D10" s="249">
        <f>IFERROR('Tablas evol EM zona'!D10-'Tablas evol EM zona'!D23,"-")</f>
        <v>-0.85207448467870783</v>
      </c>
      <c r="E10" s="249">
        <f>IFERROR('Tablas evol EM zona'!E10-'Tablas evol EM zona'!E23,"-")</f>
        <v>-1.0247522892764147</v>
      </c>
      <c r="F10" s="249">
        <f>IFERROR('Tablas evol EM zona'!F10-'Tablas evol EM zona'!F23,"-")</f>
        <v>-0.92277302976878062</v>
      </c>
      <c r="G10" s="249">
        <f>IFERROR('Tablas evol EM zona'!G10-'Tablas evol EM zona'!G23,"-")</f>
        <v>-0.52597111516537076</v>
      </c>
      <c r="H10" s="249">
        <f>IFERROR('Tablas evol EM zona'!H10-'Tablas evol EM zona'!H23,"-")</f>
        <v>-0.93029832365466003</v>
      </c>
      <c r="I10" s="249">
        <f>IFERROR('Tablas evol EM zona'!I10-'Tablas evol EM zona'!I23,"-")</f>
        <v>-0.70577873915330169</v>
      </c>
      <c r="J10" s="249">
        <f>IFERROR('Tablas evol EM zona'!J10-'Tablas evol EM zona'!J23,"-")</f>
        <v>-0.42524343742512194</v>
      </c>
      <c r="K10" s="249">
        <f>IFERROR('Tablas evol EM zona'!K10-'Tablas evol EM zona'!K23,"-")</f>
        <v>-0.78518388368142755</v>
      </c>
      <c r="L10" s="249">
        <f>IFERROR('Tablas evol EM zona'!L10-'Tablas evol EM zona'!L23,"-")</f>
        <v>-0.57395942028339419</v>
      </c>
    </row>
    <row r="11" spans="3:12">
      <c r="C11" s="41" t="s">
        <v>81</v>
      </c>
      <c r="D11" s="249">
        <f>IFERROR('Tablas evol EM zona'!D11-'Tablas evol EM zona'!D24,"-")</f>
        <v>-0.44097372488408126</v>
      </c>
      <c r="E11" s="249">
        <f>IFERROR('Tablas evol EM zona'!E11-'Tablas evol EM zona'!E24,"-")</f>
        <v>-0.46020342117429536</v>
      </c>
      <c r="F11" s="249">
        <f>IFERROR('Tablas evol EM zona'!F11-'Tablas evol EM zona'!F24,"-")</f>
        <v>-0.45882554568193257</v>
      </c>
      <c r="G11" s="249">
        <f>IFERROR('Tablas evol EM zona'!G11-'Tablas evol EM zona'!G24,"-")</f>
        <v>-0.26203149374388524</v>
      </c>
      <c r="H11" s="249">
        <f>IFERROR('Tablas evol EM zona'!H11-'Tablas evol EM zona'!H24,"-")</f>
        <v>0.10030095317799592</v>
      </c>
      <c r="I11" s="249">
        <f>IFERROR('Tablas evol EM zona'!I11-'Tablas evol EM zona'!I24,"-")</f>
        <v>-0.12499997548251329</v>
      </c>
      <c r="J11" s="249">
        <f>IFERROR('Tablas evol EM zona'!J11-'Tablas evol EM zona'!J24,"-")</f>
        <v>-0.23468498542983607</v>
      </c>
      <c r="K11" s="249">
        <f>IFERROR('Tablas evol EM zona'!K11-'Tablas evol EM zona'!K24,"-")</f>
        <v>3.1903016539176932E-2</v>
      </c>
      <c r="L11" s="249">
        <f>IFERROR('Tablas evol EM zona'!L11-'Tablas evol EM zona'!L24,"-")</f>
        <v>-0.16314077236224556</v>
      </c>
    </row>
    <row r="12" spans="3:12">
      <c r="C12" s="41" t="s">
        <v>82</v>
      </c>
      <c r="D12" s="249">
        <f>IFERROR('Tablas evol EM zona'!D12-'Tablas evol EM zona'!D25,"-")</f>
        <v>0.20999999999999996</v>
      </c>
      <c r="E12" s="249">
        <f>IFERROR('Tablas evol EM zona'!E12-'Tablas evol EM zona'!E25,"-")</f>
        <v>0.66999999999999993</v>
      </c>
      <c r="F12" s="249">
        <f>IFERROR('Tablas evol EM zona'!F12-'Tablas evol EM zona'!F25,"-")</f>
        <v>0.33000000000000007</v>
      </c>
      <c r="G12" s="249">
        <f>IFERROR('Tablas evol EM zona'!G12-'Tablas evol EM zona'!G25,"-")</f>
        <v>7.7545372683585079E-2</v>
      </c>
      <c r="H12" s="249">
        <f>IFERROR('Tablas evol EM zona'!H12-'Tablas evol EM zona'!H25,"-")</f>
        <v>0.26306787521389197</v>
      </c>
      <c r="I12" s="249">
        <f>IFERROR('Tablas evol EM zona'!I12-'Tablas evol EM zona'!I25,"-")</f>
        <v>0.13421662234349441</v>
      </c>
      <c r="J12" s="249">
        <f>IFERROR('Tablas evol EM zona'!J12-'Tablas evol EM zona'!J25,"-")</f>
        <v>0.12852796120831211</v>
      </c>
      <c r="K12" s="249">
        <f>IFERROR('Tablas evol EM zona'!K12-'Tablas evol EM zona'!K25,"-")</f>
        <v>0.14248309602542797</v>
      </c>
      <c r="L12" s="249">
        <f>IFERROR('Tablas evol EM zona'!L12-'Tablas evol EM zona'!L25,"-")</f>
        <v>9.1010892234356433E-2</v>
      </c>
    </row>
    <row r="13" spans="3:12">
      <c r="C13" s="41" t="s">
        <v>83</v>
      </c>
      <c r="D13" s="249">
        <f>IFERROR('Tablas evol EM zona'!D13-'Tablas evol EM zona'!D26,"-")</f>
        <v>-0.58999999999999986</v>
      </c>
      <c r="E13" s="249">
        <f>IFERROR('Tablas evol EM zona'!E13-'Tablas evol EM zona'!E26,"-")</f>
        <v>0.33000000000000007</v>
      </c>
      <c r="F13" s="249">
        <f>IFERROR('Tablas evol EM zona'!F13-'Tablas evol EM zona'!F26,"-")</f>
        <v>-0.27999999999999936</v>
      </c>
      <c r="G13" s="249">
        <f>IFERROR('Tablas evol EM zona'!G13-'Tablas evol EM zona'!G26,"-")</f>
        <v>-0.90450775894349533</v>
      </c>
      <c r="H13" s="249">
        <f>IFERROR('Tablas evol EM zona'!H13-'Tablas evol EM zona'!H26,"-")</f>
        <v>4.120547888092041E-2</v>
      </c>
      <c r="I13" s="249">
        <f>IFERROR('Tablas evol EM zona'!I13-'Tablas evol EM zona'!I26,"-")</f>
        <v>-0.48462769164846975</v>
      </c>
      <c r="J13" s="249">
        <f>IFERROR('Tablas evol EM zona'!J13-'Tablas evol EM zona'!J26,"-")</f>
        <v>-0.72706221916349012</v>
      </c>
      <c r="K13" s="249">
        <f>IFERROR('Tablas evol EM zona'!K13-'Tablas evol EM zona'!K26,"-")</f>
        <v>-0.19922475192644207</v>
      </c>
      <c r="L13" s="249">
        <f>IFERROR('Tablas evol EM zona'!L13-'Tablas evol EM zona'!L26,"-")</f>
        <v>-0.54008672154370707</v>
      </c>
    </row>
    <row r="14" spans="3:12" ht="30">
      <c r="C14" s="44" t="str">
        <f>actualizaciones!$A$2</f>
        <v xml:space="preserve">acumulado agosto 2010 </v>
      </c>
      <c r="D14" s="250">
        <v>-0.28383922226419234</v>
      </c>
      <c r="E14" s="250">
        <v>-3.8248640942835976E-2</v>
      </c>
      <c r="F14" s="250">
        <v>-0.21682259668763937</v>
      </c>
      <c r="G14" s="250">
        <v>-0.26128944599847426</v>
      </c>
      <c r="H14" s="250">
        <v>-6.098676512653789E-2</v>
      </c>
      <c r="I14" s="250">
        <v>-0.19078401052901839</v>
      </c>
      <c r="J14" s="250">
        <v>-0.21166406528729187</v>
      </c>
      <c r="K14" s="250">
        <v>-0.12276891898460285</v>
      </c>
      <c r="L14" s="250">
        <v>-0.19910009287448016</v>
      </c>
    </row>
    <row r="15" spans="3:12" hidden="1" outlineLevel="1">
      <c r="C15" s="41" t="s">
        <v>72</v>
      </c>
      <c r="D15" s="249">
        <f>IFERROR('Tablas evol EM zona'!D15-'Tablas evol EM zona'!D28,"-")</f>
        <v>-0.50275067591395306</v>
      </c>
      <c r="E15" s="249">
        <f>IFERROR('Tablas evol EM zona'!E15-'Tablas evol EM zona'!E28,"-")</f>
        <v>0.33036827436546545</v>
      </c>
      <c r="F15" s="249">
        <f>IFERROR('Tablas evol EM zona'!F15-'Tablas evol EM zona'!F28,"-")</f>
        <v>-0.21390026727643097</v>
      </c>
      <c r="G15" s="249">
        <f>IFERROR('Tablas evol EM zona'!G15-'Tablas evol EM zona'!G28,"-")</f>
        <v>-0.5739139458281981</v>
      </c>
      <c r="H15" s="249">
        <f>IFERROR('Tablas evol EM zona'!H15-'Tablas evol EM zona'!H28,"-")</f>
        <v>8.1845405397489301E-2</v>
      </c>
      <c r="I15" s="249">
        <f>IFERROR('Tablas evol EM zona'!I15-'Tablas evol EM zona'!I28,"-")</f>
        <v>-0.30249697290214073</v>
      </c>
      <c r="J15" s="249">
        <f>IFERROR('Tablas evol EM zona'!J15-'Tablas evol EM zona'!J28,"-")</f>
        <v>-0.34408678266794368</v>
      </c>
      <c r="K15" s="249">
        <f>IFERROR('Tablas evol EM zona'!K15-'Tablas evol EM zona'!K28,"-")</f>
        <v>-3.4405658325063371E-2</v>
      </c>
      <c r="L15" s="249">
        <f>IFERROR('Tablas evol EM zona'!L15-'Tablas evol EM zona'!L28,"-")</f>
        <v>-0.24934493108455857</v>
      </c>
    </row>
    <row r="16" spans="3:12" hidden="1" outlineLevel="1">
      <c r="C16" s="41" t="s">
        <v>73</v>
      </c>
      <c r="D16" s="249">
        <f>IFERROR('Tablas evol EM zona'!D16-'Tablas evol EM zona'!D29,"-")</f>
        <v>-3.7407047870784638E-2</v>
      </c>
      <c r="E16" s="249">
        <f>IFERROR('Tablas evol EM zona'!E16-'Tablas evol EM zona'!E29,"-")</f>
        <v>0.90856979253843129</v>
      </c>
      <c r="F16" s="249">
        <f>IFERROR('Tablas evol EM zona'!F16-'Tablas evol EM zona'!F29,"-")</f>
        <v>0.2839572368169776</v>
      </c>
      <c r="G16" s="249">
        <f>IFERROR('Tablas evol EM zona'!G16-'Tablas evol EM zona'!G29,"-")</f>
        <v>-3.0477109765696397E-3</v>
      </c>
      <c r="H16" s="249">
        <f>IFERROR('Tablas evol EM zona'!H16-'Tablas evol EM zona'!H29,"-")</f>
        <v>0.61896632038537724</v>
      </c>
      <c r="I16" s="249">
        <f>IFERROR('Tablas evol EM zona'!I16-'Tablas evol EM zona'!I29,"-")</f>
        <v>0.24800718551765044</v>
      </c>
      <c r="J16" s="249">
        <f>IFERROR('Tablas evol EM zona'!J16-'Tablas evol EM zona'!J29,"-")</f>
        <v>5.7586759970297052E-2</v>
      </c>
      <c r="K16" s="249">
        <f>IFERROR('Tablas evol EM zona'!K16-'Tablas evol EM zona'!K29,"-")</f>
        <v>0.48438029593311072</v>
      </c>
      <c r="L16" s="249">
        <f>IFERROR('Tablas evol EM zona'!L16-'Tablas evol EM zona'!L29,"-")</f>
        <v>0.18277918938214022</v>
      </c>
    </row>
    <row r="17" spans="3:12" hidden="1" outlineLevel="1">
      <c r="C17" s="41" t="s">
        <v>74</v>
      </c>
      <c r="D17" s="249">
        <f>IFERROR('Tablas evol EM zona'!D17-'Tablas evol EM zona'!D30,"-")</f>
        <v>-0.55864935009679417</v>
      </c>
      <c r="E17" s="249">
        <f>IFERROR('Tablas evol EM zona'!E17-'Tablas evol EM zona'!E30,"-")</f>
        <v>-0.27416329074478085</v>
      </c>
      <c r="F17" s="249">
        <f>IFERROR('Tablas evol EM zona'!F17-'Tablas evol EM zona'!F30,"-")</f>
        <v>-0.46343620578158706</v>
      </c>
      <c r="G17" s="249">
        <f>IFERROR('Tablas evol EM zona'!G17-'Tablas evol EM zona'!G30,"-")</f>
        <v>-0.445560607133479</v>
      </c>
      <c r="H17" s="249">
        <f>IFERROR('Tablas evol EM zona'!H17-'Tablas evol EM zona'!H30,"-")</f>
        <v>-0.24011052583201664</v>
      </c>
      <c r="I17" s="249">
        <f>IFERROR('Tablas evol EM zona'!I17-'Tablas evol EM zona'!I30,"-")</f>
        <v>-0.36037580869627295</v>
      </c>
      <c r="J17" s="249">
        <f>IFERROR('Tablas evol EM zona'!J17-'Tablas evol EM zona'!J30,"-")</f>
        <v>-0.33369121226230103</v>
      </c>
      <c r="K17" s="249">
        <f>IFERROR('Tablas evol EM zona'!K17-'Tablas evol EM zona'!K30,"-")</f>
        <v>-0.33378897410126651</v>
      </c>
      <c r="L17" s="249">
        <f>IFERROR('Tablas evol EM zona'!L17-'Tablas evol EM zona'!L30,"-")</f>
        <v>-0.34152400107212966</v>
      </c>
    </row>
    <row r="18" spans="3:12" hidden="1" outlineLevel="1">
      <c r="C18" s="41" t="s">
        <v>75</v>
      </c>
      <c r="D18" s="249">
        <f>IFERROR('Tablas evol EM zona'!D18-'Tablas evol EM zona'!D31,"-")</f>
        <v>-0.30000000000000071</v>
      </c>
      <c r="E18" s="249">
        <f>IFERROR('Tablas evol EM zona'!E18-'Tablas evol EM zona'!E31,"-")</f>
        <v>9.9999999999997868E-3</v>
      </c>
      <c r="F18" s="249">
        <f>IFERROR('Tablas evol EM zona'!F18-'Tablas evol EM zona'!F31,"-")</f>
        <v>-0.1899999999999995</v>
      </c>
      <c r="G18" s="249">
        <f>IFERROR('Tablas evol EM zona'!G18-'Tablas evol EM zona'!G31,"-")</f>
        <v>-0.27299240428061822</v>
      </c>
      <c r="H18" s="249">
        <f>IFERROR('Tablas evol EM zona'!H18-'Tablas evol EM zona'!H31,"-")</f>
        <v>-0.46652163776223965</v>
      </c>
      <c r="I18" s="249">
        <f>IFERROR('Tablas evol EM zona'!I18-'Tablas evol EM zona'!I31,"-")</f>
        <v>-0.35056312750501384</v>
      </c>
      <c r="J18" s="249">
        <f>IFERROR('Tablas evol EM zona'!J18-'Tablas evol EM zona'!J31,"-")</f>
        <v>-9.1512638643562738E-2</v>
      </c>
      <c r="K18" s="249">
        <f>IFERROR('Tablas evol EM zona'!K18-'Tablas evol EM zona'!K31,"-")</f>
        <v>-0.44065285536221666</v>
      </c>
      <c r="L18" s="249">
        <f>IFERROR('Tablas evol EM zona'!L18-'Tablas evol EM zona'!L31,"-")</f>
        <v>-0.21702075706506818</v>
      </c>
    </row>
    <row r="19" spans="3:12" hidden="1" outlineLevel="1">
      <c r="C19" s="41" t="s">
        <v>76</v>
      </c>
      <c r="D19" s="249">
        <f>IFERROR('Tablas evol EM zona'!D19-'Tablas evol EM zona'!D32,"-")</f>
        <v>-0.19999999999999929</v>
      </c>
      <c r="E19" s="249">
        <f>IFERROR('Tablas evol EM zona'!E19-'Tablas evol EM zona'!E32,"-")</f>
        <v>-0.44999999999999929</v>
      </c>
      <c r="F19" s="249">
        <f>IFERROR('Tablas evol EM zona'!F19-'Tablas evol EM zona'!F32,"-")</f>
        <v>-0.3100000000000005</v>
      </c>
      <c r="G19" s="249">
        <f>IFERROR('Tablas evol EM zona'!G19-'Tablas evol EM zona'!G32,"-")</f>
        <v>-0.24180206705925755</v>
      </c>
      <c r="H19" s="249">
        <f>IFERROR('Tablas evol EM zona'!H19-'Tablas evol EM zona'!H32,"-")</f>
        <v>-0.15216790668887192</v>
      </c>
      <c r="I19" s="249">
        <f>IFERROR('Tablas evol EM zona'!I19-'Tablas evol EM zona'!I32,"-")</f>
        <v>-0.20474199130310922</v>
      </c>
      <c r="J19" s="249">
        <f>IFERROR('Tablas evol EM zona'!J19-'Tablas evol EM zona'!J32,"-")</f>
        <v>-0.1495552246762033</v>
      </c>
      <c r="K19" s="249">
        <f>IFERROR('Tablas evol EM zona'!K19-'Tablas evol EM zona'!K32,"-")</f>
        <v>-0.21698179020839881</v>
      </c>
      <c r="L19" s="249">
        <f>IFERROR('Tablas evol EM zona'!L19-'Tablas evol EM zona'!L32,"-")</f>
        <v>-0.18507603992445709</v>
      </c>
    </row>
    <row r="20" spans="3:12" hidden="1" outlineLevel="1">
      <c r="C20" s="41" t="s">
        <v>77</v>
      </c>
      <c r="D20" s="249">
        <f>IFERROR('Tablas evol EM zona'!D20-'Tablas evol EM zona'!D33,"-")</f>
        <v>-1.1399999999999988</v>
      </c>
      <c r="E20" s="249">
        <f>IFERROR('Tablas evol EM zona'!E20-'Tablas evol EM zona'!E33,"-")</f>
        <v>-1.3099999999999987</v>
      </c>
      <c r="F20" s="249">
        <f>IFERROR('Tablas evol EM zona'!F20-'Tablas evol EM zona'!F33,"-")</f>
        <v>-1.1999999999999993</v>
      </c>
      <c r="G20" s="249">
        <f>IFERROR('Tablas evol EM zona'!G20-'Tablas evol EM zona'!G33,"-")</f>
        <v>-0.81723134480867987</v>
      </c>
      <c r="H20" s="249">
        <f>IFERROR('Tablas evol EM zona'!H20-'Tablas evol EM zona'!H33,"-")</f>
        <v>-1.2740168386172019</v>
      </c>
      <c r="I20" s="249">
        <f>IFERROR('Tablas evol EM zona'!I20-'Tablas evol EM zona'!I33,"-")</f>
        <v>-1.0171376188321801</v>
      </c>
      <c r="J20" s="249">
        <f>IFERROR('Tablas evol EM zona'!J20-'Tablas evol EM zona'!J33,"-")</f>
        <v>-0.59771187070422815</v>
      </c>
      <c r="K20" s="249">
        <f>IFERROR('Tablas evol EM zona'!K20-'Tablas evol EM zona'!K33,"-")</f>
        <v>-1.1273458897317878</v>
      </c>
      <c r="L20" s="249">
        <f>IFERROR('Tablas evol EM zona'!L20-'Tablas evol EM zona'!L33,"-")</f>
        <v>-0.81052783204716672</v>
      </c>
    </row>
    <row r="21" spans="3:12" hidden="1" outlineLevel="1">
      <c r="C21" s="41" t="s">
        <v>78</v>
      </c>
      <c r="D21" s="249">
        <f>IFERROR('Tablas evol EM zona'!D21-'Tablas evol EM zona'!D34,"-")</f>
        <v>-7.6215275168458163E-2</v>
      </c>
      <c r="E21" s="249">
        <f>IFERROR('Tablas evol EM zona'!E21-'Tablas evol EM zona'!E34,"-")</f>
        <v>-0.88575159465639786</v>
      </c>
      <c r="F21" s="249">
        <f>IFERROR('Tablas evol EM zona'!F21-'Tablas evol EM zona'!F34,"-")</f>
        <v>-0.32567713181807001</v>
      </c>
      <c r="G21" s="249">
        <f>IFERROR('Tablas evol EM zona'!G21-'Tablas evol EM zona'!G34,"-")</f>
        <v>-0.16072167395149783</v>
      </c>
      <c r="H21" s="249">
        <f>IFERROR('Tablas evol EM zona'!H21-'Tablas evol EM zona'!H34,"-")</f>
        <v>-0.6028524030535749</v>
      </c>
      <c r="I21" s="249">
        <f>IFERROR('Tablas evol EM zona'!I21-'Tablas evol EM zona'!I34,"-")</f>
        <v>-0.35259944095220419</v>
      </c>
      <c r="J21" s="249">
        <f>IFERROR('Tablas evol EM zona'!J21-'Tablas evol EM zona'!J34,"-")</f>
        <v>-0.15196295479627597</v>
      </c>
      <c r="K21" s="249">
        <f>IFERROR('Tablas evol EM zona'!K21-'Tablas evol EM zona'!K34,"-")</f>
        <v>-0.60405211872064335</v>
      </c>
      <c r="L21" s="249">
        <f>IFERROR('Tablas evol EM zona'!L21-'Tablas evol EM zona'!L34,"-")</f>
        <v>-0.32991360686646143</v>
      </c>
    </row>
    <row r="22" spans="3:12" hidden="1" outlineLevel="1">
      <c r="C22" s="41" t="s">
        <v>79</v>
      </c>
      <c r="D22" s="249">
        <f>IFERROR('Tablas evol EM zona'!D22-'Tablas evol EM zona'!D35,"-")</f>
        <v>-0.45000000000000018</v>
      </c>
      <c r="E22" s="249">
        <f>IFERROR('Tablas evol EM zona'!E22-'Tablas evol EM zona'!E35,"-")</f>
        <v>-0.70000000000000107</v>
      </c>
      <c r="F22" s="249">
        <f>IFERROR('Tablas evol EM zona'!F22-'Tablas evol EM zona'!F35,"-")</f>
        <v>-0.54</v>
      </c>
      <c r="G22" s="249">
        <f>IFERROR('Tablas evol EM zona'!G22-'Tablas evol EM zona'!G35,"-")</f>
        <v>-0.23026740847645133</v>
      </c>
      <c r="H22" s="249">
        <f>IFERROR('Tablas evol EM zona'!H22-'Tablas evol EM zona'!H35,"-")</f>
        <v>-0.61999880106223149</v>
      </c>
      <c r="I22" s="249">
        <f>IFERROR('Tablas evol EM zona'!I22-'Tablas evol EM zona'!I35,"-")</f>
        <v>-0.38216780283258611</v>
      </c>
      <c r="J22" s="249">
        <f>IFERROR('Tablas evol EM zona'!J22-'Tablas evol EM zona'!J35,"-")</f>
        <v>-0.13075903324522198</v>
      </c>
      <c r="K22" s="249">
        <f>IFERROR('Tablas evol EM zona'!K22-'Tablas evol EM zona'!K35,"-")</f>
        <v>-0.51162488603454825</v>
      </c>
      <c r="L22" s="249">
        <f>IFERROR('Tablas evol EM zona'!L22-'Tablas evol EM zona'!L35,"-")</f>
        <v>-0.26784965291272389</v>
      </c>
    </row>
    <row r="23" spans="3:12" hidden="1" outlineLevel="1">
      <c r="C23" s="41" t="s">
        <v>80</v>
      </c>
      <c r="D23" s="249">
        <f>IFERROR('Tablas evol EM zona'!D23-'Tablas evol EM zona'!D36,"-")</f>
        <v>-0.75215658737821478</v>
      </c>
      <c r="E23" s="249">
        <f>IFERROR('Tablas evol EM zona'!E23-'Tablas evol EM zona'!E36,"-")</f>
        <v>-1.0992060983366425</v>
      </c>
      <c r="F23" s="249">
        <f>IFERROR('Tablas evol EM zona'!F23-'Tablas evol EM zona'!F36,"-")</f>
        <v>-0.85069147783285715</v>
      </c>
      <c r="G23" s="249">
        <f>IFERROR('Tablas evol EM zona'!G23-'Tablas evol EM zona'!G36,"-")</f>
        <v>-0.87913307240210781</v>
      </c>
      <c r="H23" s="249">
        <f>IFERROR('Tablas evol EM zona'!H23-'Tablas evol EM zona'!H36,"-")</f>
        <v>-1.1779683821771334</v>
      </c>
      <c r="I23" s="249">
        <f>IFERROR('Tablas evol EM zona'!I23-'Tablas evol EM zona'!I36,"-")</f>
        <v>-0.99658488854704519</v>
      </c>
      <c r="J23" s="249">
        <f>IFERROR('Tablas evol EM zona'!J23-'Tablas evol EM zona'!J36,"-")</f>
        <v>-0.84750200803790321</v>
      </c>
      <c r="K23" s="249">
        <f>IFERROR('Tablas evol EM zona'!K23-'Tablas evol EM zona'!K36,"-")</f>
        <v>-1.2266182343505418</v>
      </c>
      <c r="L23" s="249">
        <f>IFERROR('Tablas evol EM zona'!L23-'Tablas evol EM zona'!L36,"-")</f>
        <v>-0.98068060153978198</v>
      </c>
    </row>
    <row r="24" spans="3:12" hidden="1" outlineLevel="1">
      <c r="C24" s="41" t="s">
        <v>81</v>
      </c>
      <c r="D24" s="249">
        <f>IFERROR('Tablas evol EM zona'!D24-'Tablas evol EM zona'!D37,"-")</f>
        <v>0.37000000000000099</v>
      </c>
      <c r="E24" s="249">
        <f>IFERROR('Tablas evol EM zona'!E24-'Tablas evol EM zona'!E37,"-")</f>
        <v>0.25</v>
      </c>
      <c r="F24" s="249">
        <f>IFERROR('Tablas evol EM zona'!F24-'Tablas evol EM zona'!F37,"-")</f>
        <v>0.33999999999999986</v>
      </c>
      <c r="G24" s="249">
        <f>IFERROR('Tablas evol EM zona'!G24-'Tablas evol EM zona'!G37,"-")</f>
        <v>0.28337695438373611</v>
      </c>
      <c r="H24" s="249">
        <f>IFERROR('Tablas evol EM zona'!H24-'Tablas evol EM zona'!H37,"-")</f>
        <v>-0.18465093527676224</v>
      </c>
      <c r="I24" s="249">
        <f>IFERROR('Tablas evol EM zona'!I24-'Tablas evol EM zona'!I37,"-")</f>
        <v>8.1705545878184793E-2</v>
      </c>
      <c r="J24" s="249">
        <f>IFERROR('Tablas evol EM zona'!J24-'Tablas evol EM zona'!J37,"-")</f>
        <v>0.36523768399174017</v>
      </c>
      <c r="K24" s="249">
        <f>IFERROR('Tablas evol EM zona'!K24-'Tablas evol EM zona'!K37,"-")</f>
        <v>-0.11958974280620538</v>
      </c>
      <c r="L24" s="249">
        <f>IFERROR('Tablas evol EM zona'!L24-'Tablas evol EM zona'!L37,"-")</f>
        <v>0.18320119444637939</v>
      </c>
    </row>
    <row r="25" spans="3:12" hidden="1" outlineLevel="1">
      <c r="C25" s="41" t="s">
        <v>82</v>
      </c>
      <c r="D25" s="249">
        <f>IFERROR('Tablas evol EM zona'!D25-'Tablas evol EM zona'!D38,"-")</f>
        <v>-0.17999999999999972</v>
      </c>
      <c r="E25" s="249">
        <f>IFERROR('Tablas evol EM zona'!E25-'Tablas evol EM zona'!E38,"-")</f>
        <v>0.26999999999999957</v>
      </c>
      <c r="F25" s="249">
        <f>IFERROR('Tablas evol EM zona'!F25-'Tablas evol EM zona'!F38,"-")</f>
        <v>-1.0000000000001563E-2</v>
      </c>
      <c r="G25" s="249">
        <f>IFERROR('Tablas evol EM zona'!G25-'Tablas evol EM zona'!G38,"-")</f>
        <v>-0.14724556442667414</v>
      </c>
      <c r="H25" s="249">
        <f>IFERROR('Tablas evol EM zona'!H25-'Tablas evol EM zona'!H38,"-")</f>
        <v>0.24539392850557817</v>
      </c>
      <c r="I25" s="249">
        <f>IFERROR('Tablas evol EM zona'!I25-'Tablas evol EM zona'!I38,"-")</f>
        <v>1.980270616019375E-2</v>
      </c>
      <c r="J25" s="249">
        <f>IFERROR('Tablas evol EM zona'!J25-'Tablas evol EM zona'!J38,"-")</f>
        <v>-7.5831032424845013E-2</v>
      </c>
      <c r="K25" s="249">
        <f>IFERROR('Tablas evol EM zona'!K25-'Tablas evol EM zona'!K38,"-")</f>
        <v>0.18231226240488674</v>
      </c>
      <c r="L25" s="249">
        <f>IFERROR('Tablas evol EM zona'!L25-'Tablas evol EM zona'!L38,"-")</f>
        <v>1.1223057665395331E-2</v>
      </c>
    </row>
    <row r="26" spans="3:12" hidden="1" outlineLevel="1">
      <c r="C26" s="41" t="s">
        <v>83</v>
      </c>
      <c r="D26" s="249">
        <f>IFERROR('Tablas evol EM zona'!D26-'Tablas evol EM zona'!D39,"-")</f>
        <v>-0.49000000000000021</v>
      </c>
      <c r="E26" s="249">
        <f>IFERROR('Tablas evol EM zona'!E26-'Tablas evol EM zona'!E39,"-")</f>
        <v>-1.1900000000000013</v>
      </c>
      <c r="F26" s="249">
        <f>IFERROR('Tablas evol EM zona'!F26-'Tablas evol EM zona'!F39,"-")</f>
        <v>-0.74000000000000021</v>
      </c>
      <c r="G26" s="249">
        <f>IFERROR('Tablas evol EM zona'!G26-'Tablas evol EM zona'!G39,"-")</f>
        <v>-1.3759821032293118E-2</v>
      </c>
      <c r="H26" s="249">
        <f>IFERROR('Tablas evol EM zona'!H26-'Tablas evol EM zona'!H39,"-")</f>
        <v>-1.1679674466206276</v>
      </c>
      <c r="I26" s="249">
        <f>IFERROR('Tablas evol EM zona'!I26-'Tablas evol EM zona'!I39,"-")</f>
        <v>-0.54351976928127854</v>
      </c>
      <c r="J26" s="249">
        <f>IFERROR('Tablas evol EM zona'!J26-'Tablas evol EM zona'!J39,"-")</f>
        <v>0.20892156471648171</v>
      </c>
      <c r="K26" s="249">
        <f>IFERROR('Tablas evol EM zona'!K26-'Tablas evol EM zona'!K39,"-")</f>
        <v>-1.0245406855186321</v>
      </c>
      <c r="L26" s="249">
        <f>IFERROR('Tablas evol EM zona'!L26-'Tablas evol EM zona'!L39,"-")</f>
        <v>-0.28937282598164771</v>
      </c>
    </row>
    <row r="27" spans="3:12" collapsed="1">
      <c r="C27" s="46">
        <v>2009</v>
      </c>
      <c r="D27" s="252">
        <f>IFERROR('Tablas evol EM zona'!D27-'Tablas evol EM zona'!D40,"-")</f>
        <v>-0.34230758042801579</v>
      </c>
      <c r="E27" s="252">
        <f>IFERROR('Tablas evol EM zona'!E27-'Tablas evol EM zona'!E40,"-")</f>
        <v>-0.34219359036848296</v>
      </c>
      <c r="F27" s="252">
        <f>IFERROR('Tablas evol EM zona'!F27-'Tablas evol EM zona'!F40,"-")</f>
        <v>-0.34171515979331701</v>
      </c>
      <c r="G27" s="252">
        <f>IFERROR('Tablas evol EM zona'!G27-'Tablas evol EM zona'!G40,"-")</f>
        <v>-0.2975138273765765</v>
      </c>
      <c r="H27" s="252">
        <f>IFERROR('Tablas evol EM zona'!H27-'Tablas evol EM zona'!H40,"-")</f>
        <v>-0.39408548699252322</v>
      </c>
      <c r="I27" s="252">
        <f>IFERROR('Tablas evol EM zona'!I27-'Tablas evol EM zona'!I40,"-")</f>
        <v>-0.34443394192406984</v>
      </c>
      <c r="J27" s="252">
        <f>IFERROR('Tablas evol EM zona'!J27-'Tablas evol EM zona'!J40,"-")</f>
        <v>-0.17987774204766449</v>
      </c>
      <c r="K27" s="252">
        <f>IFERROR('Tablas evol EM zona'!K27-'Tablas evol EM zona'!K40,"-")</f>
        <v>-0.40504562659523557</v>
      </c>
      <c r="L27" s="252">
        <f>IFERROR('Tablas evol EM zona'!L27-'Tablas evol EM zona'!L40,"-")</f>
        <v>-0.27434471765047785</v>
      </c>
    </row>
    <row r="28" spans="3:12" hidden="1" outlineLevel="1">
      <c r="C28" s="41" t="s">
        <v>72</v>
      </c>
      <c r="D28" s="249">
        <f>IFERROR('Tablas evol EM zona'!D28-'Tablas evol EM zona'!D41,"-")</f>
        <v>-0.14000000000000057</v>
      </c>
      <c r="E28" s="249">
        <f>IFERROR('Tablas evol EM zona'!E28-'Tablas evol EM zona'!E41,"-")</f>
        <v>-0.96999999999999886</v>
      </c>
      <c r="F28" s="249">
        <f>IFERROR('Tablas evol EM zona'!F28-'Tablas evol EM zona'!F41,"-")</f>
        <v>-0.4399999999999995</v>
      </c>
      <c r="G28" s="249">
        <f>IFERROR('Tablas evol EM zona'!G28-'Tablas evol EM zona'!G41,"-")</f>
        <v>4.3601237274977223E-3</v>
      </c>
      <c r="H28" s="249">
        <f>IFERROR('Tablas evol EM zona'!H28-'Tablas evol EM zona'!H41,"-")</f>
        <v>-0.41351169797955833</v>
      </c>
      <c r="I28" s="249">
        <f>IFERROR('Tablas evol EM zona'!I28-'Tablas evol EM zona'!I41,"-")</f>
        <v>-0.19550582618449397</v>
      </c>
      <c r="J28" s="249">
        <f>IFERROR('Tablas evol EM zona'!J28-'Tablas evol EM zona'!J41,"-")</f>
        <v>0.13958468638461952</v>
      </c>
      <c r="K28" s="249">
        <f>IFERROR('Tablas evol EM zona'!K28-'Tablas evol EM zona'!K41,"-")</f>
        <v>-0.36060660263396827</v>
      </c>
      <c r="L28" s="249">
        <f>IFERROR('Tablas evol EM zona'!L28-'Tablas evol EM zona'!L41,"-")</f>
        <v>-7.8654324528276476E-2</v>
      </c>
    </row>
    <row r="29" spans="3:12" hidden="1" outlineLevel="1">
      <c r="C29" s="41" t="s">
        <v>73</v>
      </c>
      <c r="D29" s="249">
        <f>IFERROR('Tablas evol EM zona'!D29-'Tablas evol EM zona'!D42,"-")</f>
        <v>0.16000000000000014</v>
      </c>
      <c r="E29" s="249">
        <f>IFERROR('Tablas evol EM zona'!E29-'Tablas evol EM zona'!E42,"-")</f>
        <v>-3.9999999999999147E-2</v>
      </c>
      <c r="F29" s="249">
        <f>IFERROR('Tablas evol EM zona'!F29-'Tablas evol EM zona'!F42,"-")</f>
        <v>8.0000000000000071E-2</v>
      </c>
      <c r="G29" s="249">
        <f>IFERROR('Tablas evol EM zona'!G29-'Tablas evol EM zona'!G42,"-")</f>
        <v>-6.438831560778624E-3</v>
      </c>
      <c r="H29" s="249">
        <f>IFERROR('Tablas evol EM zona'!H29-'Tablas evol EM zona'!H42,"-")</f>
        <v>-0.24649223123271646</v>
      </c>
      <c r="I29" s="249">
        <f>IFERROR('Tablas evol EM zona'!I29-'Tablas evol EM zona'!I42,"-")</f>
        <v>-0.11650521979042061</v>
      </c>
      <c r="J29" s="249">
        <f>IFERROR('Tablas evol EM zona'!J29-'Tablas evol EM zona'!J42,"-")</f>
        <v>1.0109268589761911E-3</v>
      </c>
      <c r="K29" s="249">
        <f>IFERROR('Tablas evol EM zona'!K29-'Tablas evol EM zona'!K42,"-")</f>
        <v>-0.24363687997025885</v>
      </c>
      <c r="L29" s="249">
        <f>IFERROR('Tablas evol EM zona'!L29-'Tablas evol EM zona'!L42,"-")</f>
        <v>-9.6316581895286468E-2</v>
      </c>
    </row>
    <row r="30" spans="3:12" hidden="1" outlineLevel="1">
      <c r="C30" s="41" t="s">
        <v>74</v>
      </c>
      <c r="D30" s="249">
        <f>IFERROR('Tablas evol EM zona'!D30-'Tablas evol EM zona'!D43,"-")</f>
        <v>0.29000000000000004</v>
      </c>
      <c r="E30" s="249">
        <f>IFERROR('Tablas evol EM zona'!E30-'Tablas evol EM zona'!E43,"-")</f>
        <v>-0.62999999999999901</v>
      </c>
      <c r="F30" s="249">
        <f>IFERROR('Tablas evol EM zona'!F30-'Tablas evol EM zona'!F43,"-")</f>
        <v>-3.0000000000001137E-2</v>
      </c>
      <c r="G30" s="249">
        <f>IFERROR('Tablas evol EM zona'!G30-'Tablas evol EM zona'!G43,"-")</f>
        <v>0.29899210071610582</v>
      </c>
      <c r="H30" s="249">
        <f>IFERROR('Tablas evol EM zona'!H30-'Tablas evol EM zona'!H43,"-")</f>
        <v>-0.39497832340446148</v>
      </c>
      <c r="I30" s="249">
        <f>IFERROR('Tablas evol EM zona'!I30-'Tablas evol EM zona'!I43,"-")</f>
        <v>-6.0015392652870148E-3</v>
      </c>
      <c r="J30" s="249">
        <f>IFERROR('Tablas evol EM zona'!J30-'Tablas evol EM zona'!J43,"-")</f>
        <v>0.28189813086283699</v>
      </c>
      <c r="K30" s="249">
        <f>IFERROR('Tablas evol EM zona'!K30-'Tablas evol EM zona'!K43,"-")</f>
        <v>-0.23946534230843763</v>
      </c>
      <c r="L30" s="249">
        <f>IFERROR('Tablas evol EM zona'!L30-'Tablas evol EM zona'!L43,"-")</f>
        <v>7.2366068803741967E-2</v>
      </c>
    </row>
    <row r="31" spans="3:12" hidden="1" outlineLevel="1">
      <c r="C31" s="41" t="s">
        <v>75</v>
      </c>
      <c r="D31" s="249">
        <f>IFERROR('Tablas evol EM zona'!D31-'Tablas evol EM zona'!D44,"-")</f>
        <v>0.19000000000000128</v>
      </c>
      <c r="E31" s="249">
        <f>IFERROR('Tablas evol EM zona'!E31-'Tablas evol EM zona'!E44,"-")</f>
        <v>-0.57000000000000028</v>
      </c>
      <c r="F31" s="249">
        <f>IFERROR('Tablas evol EM zona'!F31-'Tablas evol EM zona'!F44,"-")</f>
        <v>-5.0000000000000711E-2</v>
      </c>
      <c r="G31" s="249">
        <f>IFERROR('Tablas evol EM zona'!G31-'Tablas evol EM zona'!G44,"-")</f>
        <v>0.17261946873954859</v>
      </c>
      <c r="H31" s="249">
        <f>IFERROR('Tablas evol EM zona'!H31-'Tablas evol EM zona'!H44,"-")</f>
        <v>-0.27195811408413739</v>
      </c>
      <c r="I31" s="249">
        <f>IFERROR('Tablas evol EM zona'!I31-'Tablas evol EM zona'!I44,"-")</f>
        <v>-7.9055175404434408E-3</v>
      </c>
      <c r="J31" s="249">
        <f>IFERROR('Tablas evol EM zona'!J31-'Tablas evol EM zona'!J44,"-")</f>
        <v>0.15208402542605359</v>
      </c>
      <c r="K31" s="249">
        <f>IFERROR('Tablas evol EM zona'!K31-'Tablas evol EM zona'!K44,"-")</f>
        <v>-0.18323349499245722</v>
      </c>
      <c r="L31" s="249">
        <f>IFERROR('Tablas evol EM zona'!L31-'Tablas evol EM zona'!L44,"-")</f>
        <v>3.0160891737101458E-2</v>
      </c>
    </row>
    <row r="32" spans="3:12" hidden="1" outlineLevel="1">
      <c r="C32" s="41" t="s">
        <v>76</v>
      </c>
      <c r="D32" s="249">
        <f>IFERROR('Tablas evol EM zona'!D32-'Tablas evol EM zona'!D45,"-")</f>
        <v>-0.37000000000000099</v>
      </c>
      <c r="E32" s="249">
        <f>IFERROR('Tablas evol EM zona'!E32-'Tablas evol EM zona'!E45,"-")</f>
        <v>-0.23000000000000043</v>
      </c>
      <c r="F32" s="249">
        <f>IFERROR('Tablas evol EM zona'!F32-'Tablas evol EM zona'!F45,"-")</f>
        <v>-0.3100000000000005</v>
      </c>
      <c r="G32" s="249">
        <f>IFERROR('Tablas evol EM zona'!G32-'Tablas evol EM zona'!G45,"-")</f>
        <v>-0.40090805625026515</v>
      </c>
      <c r="H32" s="249">
        <f>IFERROR('Tablas evol EM zona'!H32-'Tablas evol EM zona'!H45,"-")</f>
        <v>-0.22285231120383386</v>
      </c>
      <c r="I32" s="249">
        <f>IFERROR('Tablas evol EM zona'!I32-'Tablas evol EM zona'!I45,"-")</f>
        <v>-0.32161111773817908</v>
      </c>
      <c r="J32" s="249">
        <f>IFERROR('Tablas evol EM zona'!J32-'Tablas evol EM zona'!J45,"-")</f>
        <v>-0.25143780572240537</v>
      </c>
      <c r="K32" s="249">
        <f>IFERROR('Tablas evol EM zona'!K32-'Tablas evol EM zona'!K45,"-")</f>
        <v>-8.9417909789714756E-2</v>
      </c>
      <c r="L32" s="249">
        <f>IFERROR('Tablas evol EM zona'!L32-'Tablas evol EM zona'!L45,"-")</f>
        <v>-0.18649172559244498</v>
      </c>
    </row>
    <row r="33" spans="3:12" hidden="1" outlineLevel="1">
      <c r="C33" s="41" t="s">
        <v>77</v>
      </c>
      <c r="D33" s="249">
        <f>IFERROR('Tablas evol EM zona'!D33-'Tablas evol EM zona'!D46,"-")</f>
        <v>0.65999999999999837</v>
      </c>
      <c r="E33" s="249">
        <f>IFERROR('Tablas evol EM zona'!E33-'Tablas evol EM zona'!E46,"-")</f>
        <v>5.9999999999998721E-2</v>
      </c>
      <c r="F33" s="249">
        <f>IFERROR('Tablas evol EM zona'!F33-'Tablas evol EM zona'!F46,"-")</f>
        <v>0.45999999999999908</v>
      </c>
      <c r="G33" s="249">
        <f>IFERROR('Tablas evol EM zona'!G33-'Tablas evol EM zona'!G46,"-")</f>
        <v>0.36143971545947906</v>
      </c>
      <c r="H33" s="249">
        <f>IFERROR('Tablas evol EM zona'!H33-'Tablas evol EM zona'!H46,"-")</f>
        <v>2.4941404722600424E-2</v>
      </c>
      <c r="I33" s="249">
        <f>IFERROR('Tablas evol EM zona'!I33-'Tablas evol EM zona'!I46,"-")</f>
        <v>0.2131540728605561</v>
      </c>
      <c r="J33" s="249">
        <f>IFERROR('Tablas evol EM zona'!J33-'Tablas evol EM zona'!J46,"-")</f>
        <v>0.30634772456332904</v>
      </c>
      <c r="K33" s="249">
        <f>IFERROR('Tablas evol EM zona'!K33-'Tablas evol EM zona'!K46,"-")</f>
        <v>0.12695537431537041</v>
      </c>
      <c r="L33" s="249">
        <f>IFERROR('Tablas evol EM zona'!L33-'Tablas evol EM zona'!L46,"-")</f>
        <v>0.23258823367552051</v>
      </c>
    </row>
    <row r="34" spans="3:12" hidden="1" outlineLevel="1">
      <c r="C34" s="41" t="s">
        <v>78</v>
      </c>
      <c r="D34" s="249">
        <f>IFERROR('Tablas evol EM zona'!D34-'Tablas evol EM zona'!D47,"-")</f>
        <v>0.50999999999999979</v>
      </c>
      <c r="E34" s="249">
        <f>IFERROR('Tablas evol EM zona'!E34-'Tablas evol EM zona'!E47,"-")</f>
        <v>1.17</v>
      </c>
      <c r="F34" s="249">
        <f>IFERROR('Tablas evol EM zona'!F34-'Tablas evol EM zona'!F47,"-")</f>
        <v>0.71000000000000085</v>
      </c>
      <c r="G34" s="249">
        <f>IFERROR('Tablas evol EM zona'!G34-'Tablas evol EM zona'!G47,"-")</f>
        <v>0.4595652389268885</v>
      </c>
      <c r="H34" s="249">
        <f>IFERROR('Tablas evol EM zona'!H34-'Tablas evol EM zona'!H47,"-")</f>
        <v>0.77574020556347634</v>
      </c>
      <c r="I34" s="249">
        <f>IFERROR('Tablas evol EM zona'!I34-'Tablas evol EM zona'!I47,"-")</f>
        <v>0.58717591921965351</v>
      </c>
      <c r="J34" s="249">
        <f>IFERROR('Tablas evol EM zona'!J34-'Tablas evol EM zona'!J47,"-")</f>
        <v>0.39320717837884533</v>
      </c>
      <c r="K34" s="249">
        <f>IFERROR('Tablas evol EM zona'!K34-'Tablas evol EM zona'!K47,"-")</f>
        <v>0.81289185575129963</v>
      </c>
      <c r="L34" s="249">
        <f>IFERROR('Tablas evol EM zona'!L34-'Tablas evol EM zona'!L47,"-")</f>
        <v>0.54770399480467091</v>
      </c>
    </row>
    <row r="35" spans="3:12" hidden="1" outlineLevel="1">
      <c r="C35" s="41" t="s">
        <v>79</v>
      </c>
      <c r="D35" s="249">
        <f>IFERROR('Tablas evol EM zona'!D35-'Tablas evol EM zona'!D48,"-")</f>
        <v>-0.54</v>
      </c>
      <c r="E35" s="249">
        <f>IFERROR('Tablas evol EM zona'!E35-'Tablas evol EM zona'!E48,"-")</f>
        <v>-1.5599999999999987</v>
      </c>
      <c r="F35" s="249">
        <f>IFERROR('Tablas evol EM zona'!F35-'Tablas evol EM zona'!F48,"-")</f>
        <v>-0.83999999999999986</v>
      </c>
      <c r="G35" s="249">
        <f>IFERROR('Tablas evol EM zona'!G35-'Tablas evol EM zona'!G48,"-")</f>
        <v>-0.78576881364737261</v>
      </c>
      <c r="H35" s="249">
        <f>IFERROR('Tablas evol EM zona'!H35-'Tablas evol EM zona'!H48,"-")</f>
        <v>-1.2305954572978752</v>
      </c>
      <c r="I35" s="249">
        <f>IFERROR('Tablas evol EM zona'!I35-'Tablas evol EM zona'!I48,"-")</f>
        <v>-0.99016252957230044</v>
      </c>
      <c r="J35" s="249">
        <f>IFERROR('Tablas evol EM zona'!J35-'Tablas evol EM zona'!J48,"-")</f>
        <v>-0.54827585735895834</v>
      </c>
      <c r="K35" s="249">
        <f>IFERROR('Tablas evol EM zona'!K35-'Tablas evol EM zona'!K48,"-")</f>
        <v>-1.0359279258220795</v>
      </c>
      <c r="L35" s="249">
        <f>IFERROR('Tablas evol EM zona'!L35-'Tablas evol EM zona'!L48,"-")</f>
        <v>-0.74777561309327467</v>
      </c>
    </row>
    <row r="36" spans="3:12" hidden="1" outlineLevel="1">
      <c r="C36" s="41" t="s">
        <v>80</v>
      </c>
      <c r="D36" s="249">
        <f>IFERROR('Tablas evol EM zona'!D36-'Tablas evol EM zona'!D49,"-")</f>
        <v>0.77000000000000046</v>
      </c>
      <c r="E36" s="249">
        <f>IFERROR('Tablas evol EM zona'!E36-'Tablas evol EM zona'!E49,"-")</f>
        <v>-9.9999999999997868E-3</v>
      </c>
      <c r="F36" s="249">
        <f>IFERROR('Tablas evol EM zona'!F36-'Tablas evol EM zona'!F49,"-")</f>
        <v>0.49000000000000021</v>
      </c>
      <c r="G36" s="249">
        <f>IFERROR('Tablas evol EM zona'!G36-'Tablas evol EM zona'!G49,"-")</f>
        <v>0.43705158566767022</v>
      </c>
      <c r="H36" s="249">
        <f>IFERROR('Tablas evol EM zona'!H36-'Tablas evol EM zona'!H49,"-")</f>
        <v>0.20966192825921404</v>
      </c>
      <c r="I36" s="249">
        <f>IFERROR('Tablas evol EM zona'!I36-'Tablas evol EM zona'!I49,"-")</f>
        <v>0.32570176270529405</v>
      </c>
      <c r="J36" s="249">
        <f>IFERROR('Tablas evol EM zona'!J36-'Tablas evol EM zona'!J49,"-")</f>
        <v>0.50035181806241358</v>
      </c>
      <c r="K36" s="249">
        <f>IFERROR('Tablas evol EM zona'!K36-'Tablas evol EM zona'!K49,"-")</f>
        <v>0.33745688767506898</v>
      </c>
      <c r="L36" s="249">
        <f>IFERROR('Tablas evol EM zona'!L36-'Tablas evol EM zona'!L49,"-")</f>
        <v>0.42234069756053039</v>
      </c>
    </row>
    <row r="37" spans="3:12" hidden="1" outlineLevel="1">
      <c r="C37" s="41" t="s">
        <v>81</v>
      </c>
      <c r="D37" s="249">
        <f>IFERROR('Tablas evol EM zona'!D37-'Tablas evol EM zona'!D50,"-")</f>
        <v>4.9999999999999822E-2</v>
      </c>
      <c r="E37" s="249">
        <f>IFERROR('Tablas evol EM zona'!E37-'Tablas evol EM zona'!E50,"-")</f>
        <v>0.28999999999999915</v>
      </c>
      <c r="F37" s="249">
        <f>IFERROR('Tablas evol EM zona'!F37-'Tablas evol EM zona'!F50,"-")</f>
        <v>9.9999999999999645E-2</v>
      </c>
      <c r="G37" s="249">
        <f>IFERROR('Tablas evol EM zona'!G37-'Tablas evol EM zona'!G50,"-")</f>
        <v>-8.7423267032714413E-2</v>
      </c>
      <c r="H37" s="249">
        <f>IFERROR('Tablas evol EM zona'!H37-'Tablas evol EM zona'!H50,"-")</f>
        <v>0.25614850630705277</v>
      </c>
      <c r="I37" s="249">
        <f>IFERROR('Tablas evol EM zona'!I37-'Tablas evol EM zona'!I50,"-")</f>
        <v>5.7574105302004241E-2</v>
      </c>
      <c r="J37" s="249">
        <f>IFERROR('Tablas evol EM zona'!J37-'Tablas evol EM zona'!J50,"-")</f>
        <v>-0.14952998337852019</v>
      </c>
      <c r="K37" s="249">
        <f>IFERROR('Tablas evol EM zona'!K37-'Tablas evol EM zona'!K50,"-")</f>
        <v>9.9558643137276803E-2</v>
      </c>
      <c r="L37" s="249">
        <f>IFERROR('Tablas evol EM zona'!L37-'Tablas evol EM zona'!L50,"-")</f>
        <v>-6.1495295363092062E-2</v>
      </c>
    </row>
    <row r="38" spans="3:12" hidden="1" outlineLevel="1">
      <c r="C38" s="41" t="s">
        <v>82</v>
      </c>
      <c r="D38" s="249">
        <f>IFERROR('Tablas evol EM zona'!D38-'Tablas evol EM zona'!D51,"-")</f>
        <v>4.0000000000000036E-2</v>
      </c>
      <c r="E38" s="249">
        <f>IFERROR('Tablas evol EM zona'!E38-'Tablas evol EM zona'!E51,"-")</f>
        <v>-0.62000000000000099</v>
      </c>
      <c r="F38" s="249">
        <f>IFERROR('Tablas evol EM zona'!F38-'Tablas evol EM zona'!F51,"-")</f>
        <v>-0.20999999999999908</v>
      </c>
      <c r="G38" s="249">
        <f>IFERROR('Tablas evol EM zona'!G38-'Tablas evol EM zona'!G51,"-")</f>
        <v>-3.4367197915781134E-2</v>
      </c>
      <c r="H38" s="249">
        <f>IFERROR('Tablas evol EM zona'!H38-'Tablas evol EM zona'!H51,"-")</f>
        <v>-0.47419863818447183</v>
      </c>
      <c r="I38" s="249">
        <f>IFERROR('Tablas evol EM zona'!I38-'Tablas evol EM zona'!I51,"-")</f>
        <v>-0.2372905174400799</v>
      </c>
      <c r="J38" s="249">
        <f>IFERROR('Tablas evol EM zona'!J38-'Tablas evol EM zona'!J51,"-")</f>
        <v>-6.4814124715308452E-2</v>
      </c>
      <c r="K38" s="249">
        <f>IFERROR('Tablas evol EM zona'!K38-'Tablas evol EM zona'!K51,"-")</f>
        <v>-0.39631010850919779</v>
      </c>
      <c r="L38" s="249">
        <f>IFERROR('Tablas evol EM zona'!L38-'Tablas evol EM zona'!L51,"-")</f>
        <v>-0.19827175464384084</v>
      </c>
    </row>
    <row r="39" spans="3:12" hidden="1" outlineLevel="1">
      <c r="C39" s="41" t="s">
        <v>83</v>
      </c>
      <c r="D39" s="249">
        <f>IFERROR('Tablas evol EM zona'!D39-'Tablas evol EM zona'!D52,"-")</f>
        <v>0.40000000000000036</v>
      </c>
      <c r="E39" s="249">
        <f>IFERROR('Tablas evol EM zona'!E39-'Tablas evol EM zona'!E52,"-")</f>
        <v>2.000000000000135E-2</v>
      </c>
      <c r="F39" s="249">
        <f>IFERROR('Tablas evol EM zona'!F39-'Tablas evol EM zona'!F52,"-")</f>
        <v>0.25999999999999979</v>
      </c>
      <c r="G39" s="249">
        <f>IFERROR('Tablas evol EM zona'!G39-'Tablas evol EM zona'!G52,"-")</f>
        <v>0.11127783571021865</v>
      </c>
      <c r="H39" s="249">
        <f>IFERROR('Tablas evol EM zona'!H39-'Tablas evol EM zona'!H52,"-")</f>
        <v>0.11453798932263304</v>
      </c>
      <c r="I39" s="249">
        <f>IFERROR('Tablas evol EM zona'!I39-'Tablas evol EM zona'!I52,"-")</f>
        <v>0.11205211537039261</v>
      </c>
      <c r="J39" s="249">
        <f>IFERROR('Tablas evol EM zona'!J39-'Tablas evol EM zona'!J52,"-")</f>
        <v>5.4311655628447753E-2</v>
      </c>
      <c r="K39" s="249">
        <f>IFERROR('Tablas evol EM zona'!K39-'Tablas evol EM zona'!K52,"-")</f>
        <v>0.11699640187104521</v>
      </c>
      <c r="L39" s="249">
        <f>IFERROR('Tablas evol EM zona'!L39-'Tablas evol EM zona'!L52,"-")</f>
        <v>7.8287979871753066E-2</v>
      </c>
    </row>
    <row r="40" spans="3:12" collapsed="1">
      <c r="C40" s="48">
        <v>2008</v>
      </c>
      <c r="D40" s="253">
        <f>IFERROR('Tablas evol EM zona'!D40-'Tablas evol EM zona'!D53,"-")</f>
        <v>0.15187638916851753</v>
      </c>
      <c r="E40" s="253">
        <f>IFERROR('Tablas evol EM zona'!E40-'Tablas evol EM zona'!E53,"-")</f>
        <v>-0.22509100177808605</v>
      </c>
      <c r="F40" s="253">
        <f>IFERROR('Tablas evol EM zona'!F40-'Tablas evol EM zona'!F53,"-")</f>
        <v>1.6909883088906952E-2</v>
      </c>
      <c r="G40" s="253">
        <f>IFERROR('Tablas evol EM zona'!G40-'Tablas evol EM zona'!G53,"-")</f>
        <v>3.9760307006090123E-2</v>
      </c>
      <c r="H40" s="253">
        <f>IFERROR('Tablas evol EM zona'!H40-'Tablas evol EM zona'!H53,"-")</f>
        <v>-0.14334118917229688</v>
      </c>
      <c r="I40" s="253">
        <f>IFERROR('Tablas evol EM zona'!I40-'Tablas evol EM zona'!I53,"-")</f>
        <v>-4.5404781985647347E-2</v>
      </c>
      <c r="J40" s="253">
        <f>IFERROR('Tablas evol EM zona'!J40-'Tablas evol EM zona'!J53,"-")</f>
        <v>6.4073786653993103E-2</v>
      </c>
      <c r="K40" s="253">
        <f>IFERROR('Tablas evol EM zona'!K40-'Tablas evol EM zona'!K53,"-")</f>
        <v>-7.5308568028022549E-2</v>
      </c>
      <c r="L40" s="253">
        <f>IFERROR('Tablas evol EM zona'!L40-'Tablas evol EM zona'!L53,"-")</f>
        <v>2.905718422156589E-3</v>
      </c>
    </row>
    <row r="41" spans="3:12" hidden="1" outlineLevel="1">
      <c r="C41" s="41" t="s">
        <v>72</v>
      </c>
      <c r="D41" s="249">
        <f>IFERROR('Tablas evol EM zona'!D41-'Tablas evol EM zona'!D54,"-")</f>
        <v>0.77000000000000046</v>
      </c>
      <c r="E41" s="249">
        <f>IFERROR('Tablas evol EM zona'!E41-'Tablas evol EM zona'!E54,"-")</f>
        <v>1.1199999999999992</v>
      </c>
      <c r="F41" s="249">
        <f>IFERROR('Tablas evol EM zona'!F41-'Tablas evol EM zona'!F54,"-")</f>
        <v>0.89000000000000057</v>
      </c>
      <c r="G41" s="249">
        <f>IFERROR('Tablas evol EM zona'!G41-'Tablas evol EM zona'!G54,"-")</f>
        <v>0.40858128452118603</v>
      </c>
      <c r="H41" s="249">
        <f>IFERROR('Tablas evol EM zona'!H41-'Tablas evol EM zona'!H54,"-")</f>
        <v>0.73097502049736107</v>
      </c>
      <c r="I41" s="249">
        <f>IFERROR('Tablas evol EM zona'!I41-'Tablas evol EM zona'!I54,"-")</f>
        <v>0.55941205818024287</v>
      </c>
      <c r="J41" s="249">
        <f>IFERROR('Tablas evol EM zona'!J41-'Tablas evol EM zona'!J54,"-")</f>
        <v>0.24178371202796711</v>
      </c>
      <c r="K41" s="249">
        <f>IFERROR('Tablas evol EM zona'!K41-'Tablas evol EM zona'!K54,"-")</f>
        <v>0.65222981396712498</v>
      </c>
      <c r="L41" s="249">
        <f>IFERROR('Tablas evol EM zona'!L41-'Tablas evol EM zona'!L54,"-")</f>
        <v>0.41118309476933845</v>
      </c>
    </row>
    <row r="42" spans="3:12" hidden="1" outlineLevel="1">
      <c r="C42" s="41" t="s">
        <v>73</v>
      </c>
      <c r="D42" s="249">
        <f>IFERROR('Tablas evol EM zona'!D42-'Tablas evol EM zona'!D55,"-")</f>
        <v>0.20999999999999996</v>
      </c>
      <c r="E42" s="249">
        <f>IFERROR('Tablas evol EM zona'!E42-'Tablas evol EM zona'!E55,"-")</f>
        <v>-1.5</v>
      </c>
      <c r="F42" s="249">
        <f>IFERROR('Tablas evol EM zona'!F42-'Tablas evol EM zona'!F55,"-")</f>
        <v>-0.34999999999999964</v>
      </c>
      <c r="G42" s="249">
        <f>IFERROR('Tablas evol EM zona'!G42-'Tablas evol EM zona'!G55,"-")</f>
        <v>6.1951630632573362E-2</v>
      </c>
      <c r="H42" s="249">
        <f>IFERROR('Tablas evol EM zona'!H42-'Tablas evol EM zona'!H55,"-")</f>
        <v>-1.085392108506321</v>
      </c>
      <c r="I42" s="249">
        <f>IFERROR('Tablas evol EM zona'!I42-'Tablas evol EM zona'!I55,"-")</f>
        <v>-0.43609618974164732</v>
      </c>
      <c r="J42" s="249">
        <f>IFERROR('Tablas evol EM zona'!J42-'Tablas evol EM zona'!J55,"-")</f>
        <v>4.1150746432386143E-2</v>
      </c>
      <c r="K42" s="249">
        <f>IFERROR('Tablas evol EM zona'!K42-'Tablas evol EM zona'!K55,"-")</f>
        <v>-0.90480464067615607</v>
      </c>
      <c r="L42" s="249">
        <f>IFERROR('Tablas evol EM zona'!L42-'Tablas evol EM zona'!L55,"-")</f>
        <v>-0.31439700590189279</v>
      </c>
    </row>
    <row r="43" spans="3:12" hidden="1" outlineLevel="1">
      <c r="C43" s="41" t="s">
        <v>74</v>
      </c>
      <c r="D43" s="249">
        <f>IFERROR('Tablas evol EM zona'!D43-'Tablas evol EM zona'!D56,"-")</f>
        <v>-1.9999999999999574E-2</v>
      </c>
      <c r="E43" s="249">
        <f>IFERROR('Tablas evol EM zona'!E43-'Tablas evol EM zona'!E56,"-")</f>
        <v>0.30999999999999872</v>
      </c>
      <c r="F43" s="249">
        <f>IFERROR('Tablas evol EM zona'!F43-'Tablas evol EM zona'!F56,"-")</f>
        <v>9.0000000000000746E-2</v>
      </c>
      <c r="G43" s="249">
        <f>IFERROR('Tablas evol EM zona'!G43-'Tablas evol EM zona'!G56,"-")</f>
        <v>3.0905438418739273E-2</v>
      </c>
      <c r="H43" s="249">
        <f>IFERROR('Tablas evol EM zona'!H43-'Tablas evol EM zona'!H56,"-")</f>
        <v>-0.16945155419034386</v>
      </c>
      <c r="I43" s="249">
        <f>IFERROR('Tablas evol EM zona'!I43-'Tablas evol EM zona'!I56,"-")</f>
        <v>-6.9563345096417706E-2</v>
      </c>
      <c r="J43" s="249">
        <f>IFERROR('Tablas evol EM zona'!J43-'Tablas evol EM zona'!J56,"-")</f>
        <v>-0.15238496558980863</v>
      </c>
      <c r="K43" s="249">
        <f>IFERROR('Tablas evol EM zona'!K43-'Tablas evol EM zona'!K56,"-")</f>
        <v>-0.20690823463346852</v>
      </c>
      <c r="L43" s="249">
        <f>IFERROR('Tablas evol EM zona'!L43-'Tablas evol EM zona'!L56,"-")</f>
        <v>-0.18526153593793371</v>
      </c>
    </row>
    <row r="44" spans="3:12" hidden="1" outlineLevel="1">
      <c r="C44" s="41" t="s">
        <v>75</v>
      </c>
      <c r="D44" s="249">
        <f>IFERROR('Tablas evol EM zona'!D44-'Tablas evol EM zona'!D57,"-")</f>
        <v>0.50999999999999979</v>
      </c>
      <c r="E44" s="249">
        <f>IFERROR('Tablas evol EM zona'!E44-'Tablas evol EM zona'!E57,"-")</f>
        <v>1.0700000000000003</v>
      </c>
      <c r="F44" s="249">
        <f>IFERROR('Tablas evol EM zona'!F44-'Tablas evol EM zona'!F57,"-")</f>
        <v>0.67999999999999972</v>
      </c>
      <c r="G44" s="249">
        <f>IFERROR('Tablas evol EM zona'!G44-'Tablas evol EM zona'!G57,"-")</f>
        <v>0.24828353416448046</v>
      </c>
      <c r="H44" s="249">
        <f>IFERROR('Tablas evol EM zona'!H44-'Tablas evol EM zona'!H57,"-")</f>
        <v>0.83613188323551491</v>
      </c>
      <c r="I44" s="249">
        <f>IFERROR('Tablas evol EM zona'!I44-'Tablas evol EM zona'!I57,"-")</f>
        <v>0.46825365641975125</v>
      </c>
      <c r="J44" s="249">
        <f>IFERROR('Tablas evol EM zona'!J44-'Tablas evol EM zona'!J57,"-")</f>
        <v>0.13859950026128764</v>
      </c>
      <c r="K44" s="249">
        <f>IFERROR('Tablas evol EM zona'!K44-'Tablas evol EM zona'!K57,"-")</f>
        <v>0.75727053888018148</v>
      </c>
      <c r="L44" s="249">
        <f>IFERROR('Tablas evol EM zona'!L44-'Tablas evol EM zona'!L57,"-")</f>
        <v>0.3418211093679222</v>
      </c>
    </row>
    <row r="45" spans="3:12" hidden="1" outlineLevel="1">
      <c r="C45" s="41" t="s">
        <v>76</v>
      </c>
      <c r="D45" s="249">
        <f>IFERROR('Tablas evol EM zona'!D45-'Tablas evol EM zona'!D58,"-")</f>
        <v>-0.36999999999999922</v>
      </c>
      <c r="E45" s="249">
        <f>IFERROR('Tablas evol EM zona'!E45-'Tablas evol EM zona'!E58,"-")</f>
        <v>-1.2599999999999998</v>
      </c>
      <c r="F45" s="249">
        <f>IFERROR('Tablas evol EM zona'!F45-'Tablas evol EM zona'!F58,"-")</f>
        <v>-0.69999999999999929</v>
      </c>
      <c r="G45" s="249">
        <f>IFERROR('Tablas evol EM zona'!G45-'Tablas evol EM zona'!G58,"-")</f>
        <v>-0.22143056388762972</v>
      </c>
      <c r="H45" s="249">
        <f>IFERROR('Tablas evol EM zona'!H45-'Tablas evol EM zona'!H58,"-")</f>
        <v>-1.1446070021382173</v>
      </c>
      <c r="I45" s="249">
        <f>IFERROR('Tablas evol EM zona'!I45-'Tablas evol EM zona'!I58,"-")</f>
        <v>-0.65723840662797528</v>
      </c>
      <c r="J45" s="249">
        <f>IFERROR('Tablas evol EM zona'!J45-'Tablas evol EM zona'!J58,"-")</f>
        <v>-0.20520637003343989</v>
      </c>
      <c r="K45" s="249">
        <f>IFERROR('Tablas evol EM zona'!K45-'Tablas evol EM zona'!K58,"-")</f>
        <v>-0.95241373833985143</v>
      </c>
      <c r="L45" s="249">
        <f>IFERROR('Tablas evol EM zona'!L45-'Tablas evol EM zona'!L58,"-")</f>
        <v>-0.52925320116594499</v>
      </c>
    </row>
    <row r="46" spans="3:12" hidden="1" outlineLevel="1">
      <c r="C46" s="41" t="s">
        <v>77</v>
      </c>
      <c r="D46" s="249">
        <f>IFERROR('Tablas evol EM zona'!D46-'Tablas evol EM zona'!D59,"-")</f>
        <v>-0.37999999999999901</v>
      </c>
      <c r="E46" s="249">
        <f>IFERROR('Tablas evol EM zona'!E46-'Tablas evol EM zona'!E59,"-")</f>
        <v>-3.9999999999999147E-2</v>
      </c>
      <c r="F46" s="249">
        <f>IFERROR('Tablas evol EM zona'!F46-'Tablas evol EM zona'!F59,"-")</f>
        <v>-0.27999999999999936</v>
      </c>
      <c r="G46" s="249">
        <f>IFERROR('Tablas evol EM zona'!G46-'Tablas evol EM zona'!G59,"-")</f>
        <v>-0.50058533776689984</v>
      </c>
      <c r="H46" s="249">
        <f>IFERROR('Tablas evol EM zona'!H46-'Tablas evol EM zona'!H59,"-")</f>
        <v>-0.32132223586784825</v>
      </c>
      <c r="I46" s="249">
        <f>IFERROR('Tablas evol EM zona'!I46-'Tablas evol EM zona'!I59,"-")</f>
        <v>-0.44733258336757942</v>
      </c>
      <c r="J46" s="249">
        <f>IFERROR('Tablas evol EM zona'!J46-'Tablas evol EM zona'!J59,"-")</f>
        <v>-0.40780966934733076</v>
      </c>
      <c r="K46" s="249">
        <f>IFERROR('Tablas evol EM zona'!K46-'Tablas evol EM zona'!K59,"-")</f>
        <v>-0.29670368474840458</v>
      </c>
      <c r="L46" s="249">
        <f>IFERROR('Tablas evol EM zona'!L46-'Tablas evol EM zona'!L59,"-")</f>
        <v>-0.38587764538012959</v>
      </c>
    </row>
    <row r="47" spans="3:12" hidden="1" outlineLevel="1">
      <c r="C47" s="41" t="s">
        <v>78</v>
      </c>
      <c r="D47" s="249">
        <f>IFERROR('Tablas evol EM zona'!D47-'Tablas evol EM zona'!D60,"-")</f>
        <v>-0.59999999999999964</v>
      </c>
      <c r="E47" s="249">
        <f>IFERROR('Tablas evol EM zona'!E47-'Tablas evol EM zona'!E60,"-")</f>
        <v>0.15000000000000036</v>
      </c>
      <c r="F47" s="249">
        <f>IFERROR('Tablas evol EM zona'!F47-'Tablas evol EM zona'!F60,"-")</f>
        <v>-0.35000000000000053</v>
      </c>
      <c r="G47" s="249">
        <f>IFERROR('Tablas evol EM zona'!G47-'Tablas evol EM zona'!G60,"-")</f>
        <v>-0.64597403725031466</v>
      </c>
      <c r="H47" s="249">
        <f>IFERROR('Tablas evol EM zona'!H47-'Tablas evol EM zona'!H60,"-")</f>
        <v>-9.3784501271906962E-2</v>
      </c>
      <c r="I47" s="249">
        <f>IFERROR('Tablas evol EM zona'!I47-'Tablas evol EM zona'!I60,"-")</f>
        <v>-0.41547371345237938</v>
      </c>
      <c r="J47" s="249">
        <f>IFERROR('Tablas evol EM zona'!J47-'Tablas evol EM zona'!J60,"-")</f>
        <v>-0.51195901187350579</v>
      </c>
      <c r="K47" s="249">
        <f>IFERROR('Tablas evol EM zona'!K47-'Tablas evol EM zona'!K60,"-")</f>
        <v>-0.13041997000555394</v>
      </c>
      <c r="L47" s="249">
        <f>IFERROR('Tablas evol EM zona'!L47-'Tablas evol EM zona'!L60,"-")</f>
        <v>-0.37036971892157045</v>
      </c>
    </row>
    <row r="48" spans="3:12" hidden="1" outlineLevel="1">
      <c r="C48" s="41" t="s">
        <v>79</v>
      </c>
      <c r="D48" s="249">
        <f>IFERROR('Tablas evol EM zona'!D48-'Tablas evol EM zona'!D61,"-")</f>
        <v>-7.0000000000000284E-2</v>
      </c>
      <c r="E48" s="249">
        <f>IFERROR('Tablas evol EM zona'!E48-'Tablas evol EM zona'!E61,"-")</f>
        <v>0.59999999999999964</v>
      </c>
      <c r="F48" s="249">
        <f>IFERROR('Tablas evol EM zona'!F48-'Tablas evol EM zona'!F61,"-")</f>
        <v>0.12000000000000099</v>
      </c>
      <c r="G48" s="249">
        <f>IFERROR('Tablas evol EM zona'!G48-'Tablas evol EM zona'!G61,"-")</f>
        <v>3.3950109012434559E-2</v>
      </c>
      <c r="H48" s="249">
        <f>IFERROR('Tablas evol EM zona'!H48-'Tablas evol EM zona'!H61,"-")</f>
        <v>0.20681788264684009</v>
      </c>
      <c r="I48" s="249">
        <f>IFERROR('Tablas evol EM zona'!I48-'Tablas evol EM zona'!I61,"-")</f>
        <v>0.10104653387280571</v>
      </c>
      <c r="J48" s="249">
        <f>IFERROR('Tablas evol EM zona'!J48-'Tablas evol EM zona'!J61,"-")</f>
        <v>-0.13842499384506635</v>
      </c>
      <c r="K48" s="249">
        <f>IFERROR('Tablas evol EM zona'!K48-'Tablas evol EM zona'!K61,"-")</f>
        <v>0.19775432283885053</v>
      </c>
      <c r="L48" s="249">
        <f>IFERROR('Tablas evol EM zona'!L48-'Tablas evol EM zona'!L61,"-")</f>
        <v>-9.4676640072881568E-3</v>
      </c>
    </row>
    <row r="49" spans="3:12" hidden="1" outlineLevel="1">
      <c r="C49" s="41" t="s">
        <v>80</v>
      </c>
      <c r="D49" s="249">
        <f>IFERROR('Tablas evol EM zona'!D49-'Tablas evol EM zona'!D62,"-")</f>
        <v>-6.0000000000000497E-2</v>
      </c>
      <c r="E49" s="249">
        <f>IFERROR('Tablas evol EM zona'!E49-'Tablas evol EM zona'!E62,"-")</f>
        <v>8.0000000000000071E-2</v>
      </c>
      <c r="F49" s="249">
        <f>IFERROR('Tablas evol EM zona'!F49-'Tablas evol EM zona'!F62,"-")</f>
        <v>-1.9999999999999574E-2</v>
      </c>
      <c r="G49" s="249">
        <f>IFERROR('Tablas evol EM zona'!G49-'Tablas evol EM zona'!G62,"-")</f>
        <v>4.2767835659001108E-3</v>
      </c>
      <c r="H49" s="249">
        <f>IFERROR('Tablas evol EM zona'!H49-'Tablas evol EM zona'!H62,"-")</f>
        <v>0.14950562559837088</v>
      </c>
      <c r="I49" s="249">
        <f>IFERROR('Tablas evol EM zona'!I49-'Tablas evol EM zona'!I62,"-")</f>
        <v>5.5095498992555392E-2</v>
      </c>
      <c r="J49" s="249">
        <f>IFERROR('Tablas evol EM zona'!J49-'Tablas evol EM zona'!J62,"-")</f>
        <v>-4.0837731557768819E-2</v>
      </c>
      <c r="K49" s="249">
        <f>IFERROR('Tablas evol EM zona'!K49-'Tablas evol EM zona'!K62,"-")</f>
        <v>0.16228219088899642</v>
      </c>
      <c r="L49" s="249">
        <f>IFERROR('Tablas evol EM zona'!L49-'Tablas evol EM zona'!L62,"-")</f>
        <v>1.3333993111463549E-2</v>
      </c>
    </row>
    <row r="50" spans="3:12" hidden="1" outlineLevel="1">
      <c r="C50" s="41" t="s">
        <v>81</v>
      </c>
      <c r="D50" s="249">
        <f>IFERROR('Tablas evol EM zona'!D50-'Tablas evol EM zona'!D63,"-")</f>
        <v>-0.44000000000000039</v>
      </c>
      <c r="E50" s="249">
        <f>IFERROR('Tablas evol EM zona'!E50-'Tablas evol EM zona'!E63,"-")</f>
        <v>-0.44999999999999929</v>
      </c>
      <c r="F50" s="249">
        <f>IFERROR('Tablas evol EM zona'!F50-'Tablas evol EM zona'!F63,"-")</f>
        <v>-0.44999999999999929</v>
      </c>
      <c r="G50" s="249">
        <f>IFERROR('Tablas evol EM zona'!G50-'Tablas evol EM zona'!G63,"-")</f>
        <v>-0.37878118919750836</v>
      </c>
      <c r="H50" s="249">
        <f>IFERROR('Tablas evol EM zona'!H50-'Tablas evol EM zona'!H63,"-")</f>
        <v>-0.32826699191349817</v>
      </c>
      <c r="I50" s="249">
        <f>IFERROR('Tablas evol EM zona'!I50-'Tablas evol EM zona'!I63,"-")</f>
        <v>-0.3581422246039363</v>
      </c>
      <c r="J50" s="249">
        <f>IFERROR('Tablas evol EM zona'!J50-'Tablas evol EM zona'!J63,"-")</f>
        <v>-0.37177314953093266</v>
      </c>
      <c r="K50" s="249">
        <f>IFERROR('Tablas evol EM zona'!K50-'Tablas evol EM zona'!K63,"-")</f>
        <v>-0.27134385244576542</v>
      </c>
      <c r="L50" s="249">
        <f>IFERROR('Tablas evol EM zona'!L50-'Tablas evol EM zona'!L63,"-")</f>
        <v>-0.33724286966505712</v>
      </c>
    </row>
    <row r="51" spans="3:12" hidden="1" outlineLevel="1">
      <c r="C51" s="41" t="s">
        <v>82</v>
      </c>
      <c r="D51" s="249">
        <f>IFERROR('Tablas evol EM zona'!D51-'Tablas evol EM zona'!D64,"-")</f>
        <v>-0.33999999999999986</v>
      </c>
      <c r="E51" s="249">
        <f>IFERROR('Tablas evol EM zona'!E51-'Tablas evol EM zona'!E64,"-")</f>
        <v>-0.11999999999999922</v>
      </c>
      <c r="F51" s="249">
        <f>IFERROR('Tablas evol EM zona'!F51-'Tablas evol EM zona'!F64,"-")</f>
        <v>-0.26999999999999957</v>
      </c>
      <c r="G51" s="249">
        <f>IFERROR('Tablas evol EM zona'!G51-'Tablas evol EM zona'!G64,"-")</f>
        <v>-0.25080708054366863</v>
      </c>
      <c r="H51" s="249">
        <f>IFERROR('Tablas evol EM zona'!H51-'Tablas evol EM zona'!H64,"-")</f>
        <v>-0.13915367770364462</v>
      </c>
      <c r="I51" s="249">
        <f>IFERROR('Tablas evol EM zona'!I51-'Tablas evol EM zona'!I64,"-")</f>
        <v>-0.21109450107034711</v>
      </c>
      <c r="J51" s="249">
        <f>IFERROR('Tablas evol EM zona'!J51-'Tablas evol EM zona'!J64,"-")</f>
        <v>-0.14687174381043189</v>
      </c>
      <c r="K51" s="249">
        <f>IFERROR('Tablas evol EM zona'!K51-'Tablas evol EM zona'!K64,"-")</f>
        <v>-5.6808720222738529E-2</v>
      </c>
      <c r="L51" s="249">
        <f>IFERROR('Tablas evol EM zona'!L51-'Tablas evol EM zona'!L64,"-")</f>
        <v>-0.13011692927560681</v>
      </c>
    </row>
    <row r="52" spans="3:12" hidden="1" outlineLevel="1">
      <c r="C52" s="41" t="s">
        <v>83</v>
      </c>
      <c r="D52" s="249">
        <f>IFERROR('Tablas evol EM zona'!D52-'Tablas evol EM zona'!D65,"-")</f>
        <v>3.9999999999999147E-2</v>
      </c>
      <c r="E52" s="249">
        <f>IFERROR('Tablas evol EM zona'!E52-'Tablas evol EM zona'!E65,"-")</f>
        <v>-4.0000000000000924E-2</v>
      </c>
      <c r="F52" s="249">
        <f>IFERROR('Tablas evol EM zona'!F52-'Tablas evol EM zona'!F65,"-")</f>
        <v>9.9999999999997868E-3</v>
      </c>
      <c r="G52" s="249">
        <f>IFERROR('Tablas evol EM zona'!G52-'Tablas evol EM zona'!G65,"-")</f>
        <v>4.9036012468731016E-2</v>
      </c>
      <c r="H52" s="249">
        <f>IFERROR('Tablas evol EM zona'!H52-'Tablas evol EM zona'!H65,"-")</f>
        <v>0.68168417072543086</v>
      </c>
      <c r="I52" s="249">
        <f>IFERROR('Tablas evol EM zona'!I52-'Tablas evol EM zona'!I65,"-")</f>
        <v>0.32709422665048393</v>
      </c>
      <c r="J52" s="249">
        <f>IFERROR('Tablas evol EM zona'!J52-'Tablas evol EM zona'!J65,"-")</f>
        <v>2.9315946309228735E-2</v>
      </c>
      <c r="K52" s="249">
        <f>IFERROR('Tablas evol EM zona'!K52-'Tablas evol EM zona'!K65,"-")</f>
        <v>0.69229936424384952</v>
      </c>
      <c r="L52" s="249">
        <f>IFERROR('Tablas evol EM zona'!L52-'Tablas evol EM zona'!L65,"-")</f>
        <v>0.2733815994746589</v>
      </c>
    </row>
    <row r="53" spans="3:12" collapsed="1">
      <c r="C53" s="48">
        <v>2007</v>
      </c>
      <c r="D53" s="253">
        <f>IFERROR('Tablas evol EM zona'!D53-'Tablas evol EM zona'!D66,"-")</f>
        <v>-6.5053594279024907E-2</v>
      </c>
      <c r="E53" s="253">
        <f>IFERROR('Tablas evol EM zona'!E53-'Tablas evol EM zona'!E66,"-")</f>
        <v>-4.0429610057136856E-2</v>
      </c>
      <c r="F53" s="253">
        <f>IFERROR('Tablas evol EM zona'!F53-'Tablas evol EM zona'!F66,"-")</f>
        <v>-6.3904544111387906E-2</v>
      </c>
      <c r="G53" s="253">
        <f>IFERROR('Tablas evol EM zona'!G53-'Tablas evol EM zona'!G66,"-")</f>
        <v>-9.2209999590117775E-2</v>
      </c>
      <c r="H53" s="253">
        <f>IFERROR('Tablas evol EM zona'!H53-'Tablas evol EM zona'!H66,"-")</f>
        <v>-8.2252769954022753E-2</v>
      </c>
      <c r="I53" s="253">
        <f>IFERROR('Tablas evol EM zona'!I53-'Tablas evol EM zona'!I66,"-")</f>
        <v>-9.8614334232683731E-2</v>
      </c>
      <c r="J53" s="253">
        <f>IFERROR('Tablas evol EM zona'!J53-'Tablas evol EM zona'!J66,"-")</f>
        <v>-0.12355448034304306</v>
      </c>
      <c r="K53" s="253">
        <f>IFERROR('Tablas evol EM zona'!K53-'Tablas evol EM zona'!K66,"-")</f>
        <v>-4.8709658058278649E-2</v>
      </c>
      <c r="L53" s="253">
        <f>IFERROR('Tablas evol EM zona'!L53-'Tablas evol EM zona'!L66,"-")</f>
        <v>-0.10660970714706242</v>
      </c>
    </row>
    <row r="54" spans="3:12" ht="15" customHeight="1">
      <c r="C54" s="532" t="s">
        <v>111</v>
      </c>
      <c r="D54" s="533"/>
      <c r="E54" s="533"/>
      <c r="F54" s="533"/>
      <c r="G54" s="533"/>
      <c r="H54" s="533"/>
      <c r="I54" s="533"/>
      <c r="J54" s="533"/>
      <c r="K54" s="533"/>
      <c r="L54" s="534"/>
    </row>
  </sheetData>
  <mergeCells count="6">
    <mergeCell ref="C54:L54"/>
    <mergeCell ref="C3:L3"/>
    <mergeCell ref="C4:C5"/>
    <mergeCell ref="D4:F4"/>
    <mergeCell ref="G4:I4"/>
    <mergeCell ref="J4:L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C2:J70"/>
  <sheetViews>
    <sheetView showGridLines="0" showRowColHeaders="0" zoomScaleNormal="100" workbookViewId="0">
      <selection activeCell="A3" sqref="A3"/>
    </sheetView>
  </sheetViews>
  <sheetFormatPr baseColWidth="10" defaultRowHeight="15" outlineLevelRow="1"/>
  <cols>
    <col min="1" max="1" width="14.28515625" style="91" customWidth="1"/>
    <col min="2" max="8" width="11.42578125" style="91"/>
    <col min="9" max="9" width="14" style="91" customWidth="1"/>
    <col min="10" max="11" width="11.42578125" style="91"/>
    <col min="12" max="12" width="14.28515625" style="91" customWidth="1"/>
    <col min="13" max="16384" width="11.42578125" style="91"/>
  </cols>
  <sheetData>
    <row r="2" spans="3:10" ht="42.75" customHeight="1"/>
    <row r="3" spans="3:10" ht="30" customHeight="1">
      <c r="C3" s="541" t="s">
        <v>277</v>
      </c>
      <c r="D3" s="541"/>
      <c r="E3" s="541"/>
      <c r="F3" s="541"/>
      <c r="G3" s="541"/>
      <c r="H3" s="541"/>
      <c r="I3" s="541"/>
      <c r="J3" s="541"/>
    </row>
    <row r="4" spans="3:10" ht="45" customHeight="1">
      <c r="C4" s="117"/>
      <c r="D4" s="93" t="s">
        <v>262</v>
      </c>
      <c r="E4" s="93" t="s">
        <v>142</v>
      </c>
      <c r="F4" s="93" t="s">
        <v>143</v>
      </c>
      <c r="G4" s="93" t="s">
        <v>144</v>
      </c>
      <c r="H4" s="118" t="s">
        <v>69</v>
      </c>
      <c r="I4" s="118" t="s">
        <v>145</v>
      </c>
      <c r="J4" s="119" t="s">
        <v>71</v>
      </c>
    </row>
    <row r="5" spans="3:10">
      <c r="C5" s="41" t="s">
        <v>76</v>
      </c>
      <c r="D5" s="249">
        <v>6.6694426649583605</v>
      </c>
      <c r="E5" s="249">
        <v>7.8686660381805327</v>
      </c>
      <c r="F5" s="249">
        <v>8.2309577347210823</v>
      </c>
      <c r="G5" s="249">
        <v>7.0159072184549087</v>
      </c>
      <c r="H5" s="249">
        <v>7.9753087556754867</v>
      </c>
      <c r="I5" s="249">
        <v>9.2303619645977086</v>
      </c>
      <c r="J5" s="249">
        <v>8.4056728232189979</v>
      </c>
    </row>
    <row r="6" spans="3:10">
      <c r="C6" s="41" t="s">
        <v>77</v>
      </c>
      <c r="D6" s="249">
        <v>6.1845542305508232</v>
      </c>
      <c r="E6" s="249">
        <v>8.0059374126851068</v>
      </c>
      <c r="F6" s="249">
        <v>8.1398427296473663</v>
      </c>
      <c r="G6" s="249">
        <v>7.1992801919488141</v>
      </c>
      <c r="H6" s="249">
        <v>7.9536549218339152</v>
      </c>
      <c r="I6" s="249">
        <v>8.0718878644575245</v>
      </c>
      <c r="J6" s="249">
        <v>7.9961988357786877</v>
      </c>
    </row>
    <row r="7" spans="3:10">
      <c r="C7" s="41" t="s">
        <v>78</v>
      </c>
      <c r="D7" s="249">
        <v>6.729905865314989</v>
      </c>
      <c r="E7" s="249">
        <v>7.3845167494790829</v>
      </c>
      <c r="F7" s="249">
        <v>7.5331850446501587</v>
      </c>
      <c r="G7" s="249">
        <v>7.5174413417789276</v>
      </c>
      <c r="H7" s="249">
        <v>7.4967521169237905</v>
      </c>
      <c r="I7" s="249">
        <v>8.2073230725982143</v>
      </c>
      <c r="J7" s="249">
        <v>7.7320728954126166</v>
      </c>
    </row>
    <row r="8" spans="3:10">
      <c r="C8" s="41" t="s">
        <v>79</v>
      </c>
      <c r="D8" s="249">
        <v>6.4060795011691347</v>
      </c>
      <c r="E8" s="249">
        <v>7.5810306198655715</v>
      </c>
      <c r="F8" s="249">
        <v>6.8269504681123472</v>
      </c>
      <c r="G8" s="249">
        <v>6.0672417450328782</v>
      </c>
      <c r="H8" s="249">
        <v>6.8250323834196891</v>
      </c>
      <c r="I8" s="249">
        <v>8.0312695905112967</v>
      </c>
      <c r="J8" s="249">
        <v>7.188025867988741</v>
      </c>
    </row>
    <row r="9" spans="3:10">
      <c r="C9" s="41" t="s">
        <v>80</v>
      </c>
      <c r="D9" s="249">
        <v>5.7893258426966296</v>
      </c>
      <c r="E9" s="249">
        <v>6.897174052665382</v>
      </c>
      <c r="F9" s="249">
        <v>6.5995048881802543</v>
      </c>
      <c r="G9" s="249">
        <v>6.6168659621802002</v>
      </c>
      <c r="H9" s="249">
        <v>6.6357689279430776</v>
      </c>
      <c r="I9" s="249">
        <v>7.0460416123869427</v>
      </c>
      <c r="J9" s="249">
        <v>6.7765354923983629</v>
      </c>
    </row>
    <row r="10" spans="3:10">
      <c r="C10" s="41" t="s">
        <v>81</v>
      </c>
      <c r="D10" s="249">
        <v>8.5908385093167698</v>
      </c>
      <c r="E10" s="249">
        <v>8.4038240659414907</v>
      </c>
      <c r="F10" s="249">
        <v>7.7064067316504206</v>
      </c>
      <c r="G10" s="249">
        <v>6.805885603757944</v>
      </c>
      <c r="H10" s="249">
        <v>7.6890262751159195</v>
      </c>
      <c r="I10" s="249">
        <v>8.8797965788257045</v>
      </c>
      <c r="J10" s="249">
        <v>8.1111744543180677</v>
      </c>
    </row>
    <row r="11" spans="3:10">
      <c r="C11" s="41" t="s">
        <v>82</v>
      </c>
      <c r="D11" s="249">
        <v>8.8305220883534137</v>
      </c>
      <c r="E11" s="249">
        <v>8.9600000000000009</v>
      </c>
      <c r="F11" s="249">
        <v>8.01</v>
      </c>
      <c r="G11" s="249">
        <v>6.82</v>
      </c>
      <c r="H11" s="249">
        <v>8</v>
      </c>
      <c r="I11" s="249">
        <v>9.7899999999999991</v>
      </c>
      <c r="J11" s="249">
        <v>8.6199999999999992</v>
      </c>
    </row>
    <row r="12" spans="3:10">
      <c r="C12" s="41" t="s">
        <v>83</v>
      </c>
      <c r="D12" s="249">
        <v>7.0325670498084287</v>
      </c>
      <c r="E12" s="249">
        <v>9.1999999999999993</v>
      </c>
      <c r="F12" s="249">
        <v>8.57</v>
      </c>
      <c r="G12" s="249">
        <v>6.84</v>
      </c>
      <c r="H12" s="249">
        <v>8.42</v>
      </c>
      <c r="I12" s="249">
        <v>9.61</v>
      </c>
      <c r="J12" s="249">
        <v>8.84</v>
      </c>
    </row>
    <row r="13" spans="3:10" ht="30">
      <c r="C13" s="44" t="str">
        <f>actualizaciones!$A$2</f>
        <v xml:space="preserve">acumulado agosto 2010 </v>
      </c>
      <c r="D13" s="250">
        <v>6.9624641584846643</v>
      </c>
      <c r="E13" s="250">
        <v>8.0265151839453424</v>
      </c>
      <c r="F13" s="250">
        <v>7.6919594648302922</v>
      </c>
      <c r="G13" s="250">
        <v>6.8482342649293244</v>
      </c>
      <c r="H13" s="250">
        <v>7.6109931659722809</v>
      </c>
      <c r="I13" s="250">
        <v>8.5852953430652086</v>
      </c>
      <c r="J13" s="250">
        <v>7.9442044815796811</v>
      </c>
    </row>
    <row r="14" spans="3:10" hidden="1" outlineLevel="1">
      <c r="C14" s="41" t="s">
        <v>72</v>
      </c>
      <c r="D14" s="249">
        <v>7.7690631808278869</v>
      </c>
      <c r="E14" s="249">
        <v>8.7933595456531233</v>
      </c>
      <c r="F14" s="249">
        <v>8.0517777129221102</v>
      </c>
      <c r="G14" s="249">
        <v>6.8191289496157133</v>
      </c>
      <c r="H14" s="249">
        <v>7.9972493240860469</v>
      </c>
      <c r="I14" s="249">
        <v>9.2303682743654658</v>
      </c>
      <c r="J14" s="249">
        <v>8.4360997327235694</v>
      </c>
    </row>
    <row r="15" spans="3:10" hidden="1" outlineLevel="1">
      <c r="C15" s="41" t="s">
        <v>73</v>
      </c>
      <c r="D15" s="249">
        <v>8.1043549712407561</v>
      </c>
      <c r="E15" s="249">
        <v>8.5425560298826042</v>
      </c>
      <c r="F15" s="249">
        <v>8.1077526816080923</v>
      </c>
      <c r="G15" s="249">
        <v>8.9561762984026085</v>
      </c>
      <c r="H15" s="249">
        <v>8.3025929521292152</v>
      </c>
      <c r="I15" s="249">
        <v>9.4885697925384314</v>
      </c>
      <c r="J15" s="249">
        <v>8.7139572368169773</v>
      </c>
    </row>
    <row r="16" spans="3:10" hidden="1" outlineLevel="1">
      <c r="C16" s="41" t="s">
        <v>74</v>
      </c>
      <c r="D16" s="249">
        <v>6.7142857142857144</v>
      </c>
      <c r="E16" s="249">
        <v>7.9104573073233126</v>
      </c>
      <c r="F16" s="249">
        <v>7.3968956208758252</v>
      </c>
      <c r="G16" s="249">
        <v>7.2253002283946071</v>
      </c>
      <c r="H16" s="249">
        <v>7.431350649903206</v>
      </c>
      <c r="I16" s="249">
        <v>7.7858367092552196</v>
      </c>
      <c r="J16" s="249">
        <v>7.5565637942184125</v>
      </c>
    </row>
    <row r="17" spans="3:10" hidden="1" outlineLevel="1">
      <c r="C17" s="41" t="s">
        <v>75</v>
      </c>
      <c r="D17" s="249">
        <v>6.8771251931993822</v>
      </c>
      <c r="E17" s="249">
        <v>8.9600000000000009</v>
      </c>
      <c r="F17" s="249">
        <v>8.19</v>
      </c>
      <c r="G17" s="249">
        <v>8.68</v>
      </c>
      <c r="H17" s="249">
        <v>8.33</v>
      </c>
      <c r="I17" s="249">
        <v>8.76</v>
      </c>
      <c r="J17" s="249">
        <v>8.49</v>
      </c>
    </row>
    <row r="18" spans="3:10" hidden="1" outlineLevel="1">
      <c r="C18" s="41" t="s">
        <v>76</v>
      </c>
      <c r="D18" s="249">
        <v>7.4554597701149428</v>
      </c>
      <c r="E18" s="249">
        <v>9.1</v>
      </c>
      <c r="F18" s="249">
        <v>8.0500000000000007</v>
      </c>
      <c r="G18" s="249">
        <v>7.24</v>
      </c>
      <c r="H18" s="249">
        <v>8.09</v>
      </c>
      <c r="I18" s="249">
        <v>8.39</v>
      </c>
      <c r="J18" s="249">
        <v>8.1999999999999993</v>
      </c>
    </row>
    <row r="19" spans="3:10" hidden="1" outlineLevel="1">
      <c r="C19" s="41" t="s">
        <v>77</v>
      </c>
      <c r="D19" s="249">
        <v>6.4488530688158709</v>
      </c>
      <c r="E19" s="249">
        <v>8.7799999999999994</v>
      </c>
      <c r="F19" s="249">
        <v>8.0299999999999994</v>
      </c>
      <c r="G19" s="249">
        <v>6.97</v>
      </c>
      <c r="H19" s="249">
        <v>7.98</v>
      </c>
      <c r="I19" s="249">
        <v>8.2200000000000006</v>
      </c>
      <c r="J19" s="249">
        <v>8.07</v>
      </c>
    </row>
    <row r="20" spans="3:10" hidden="1" outlineLevel="1">
      <c r="C20" s="41" t="s">
        <v>78</v>
      </c>
      <c r="D20" s="249">
        <v>6.9351687388987564</v>
      </c>
      <c r="E20" s="249">
        <v>8.8566765793863791</v>
      </c>
      <c r="F20" s="249">
        <v>7.6023905556476414</v>
      </c>
      <c r="G20" s="249">
        <v>6.8830887885628291</v>
      </c>
      <c r="H20" s="249">
        <v>7.7137847248315419</v>
      </c>
      <c r="I20" s="249">
        <v>8.5042484053436027</v>
      </c>
      <c r="J20" s="249">
        <v>7.9843228681819305</v>
      </c>
    </row>
    <row r="21" spans="3:10" hidden="1" outlineLevel="1">
      <c r="C21" s="41" t="s">
        <v>79</v>
      </c>
      <c r="D21" s="249">
        <v>6.6475155279503104</v>
      </c>
      <c r="E21" s="249">
        <v>8.2200000000000006</v>
      </c>
      <c r="F21" s="249">
        <v>6.67</v>
      </c>
      <c r="G21" s="249">
        <v>6.81</v>
      </c>
      <c r="H21" s="249">
        <v>6.93</v>
      </c>
      <c r="I21" s="249">
        <v>8.02</v>
      </c>
      <c r="J21" s="249">
        <v>7.28</v>
      </c>
    </row>
    <row r="22" spans="3:10" hidden="1" outlineLevel="1">
      <c r="C22" s="41" t="s">
        <v>80</v>
      </c>
      <c r="D22" s="249">
        <v>6.9624447717231224</v>
      </c>
      <c r="E22" s="249">
        <v>7.789780752932506</v>
      </c>
      <c r="F22" s="249">
        <v>7.5637799447047334</v>
      </c>
      <c r="G22" s="249">
        <v>6.816870229007634</v>
      </c>
      <c r="H22" s="249">
        <v>7.4878434126217854</v>
      </c>
      <c r="I22" s="249">
        <v>8.0707939016633574</v>
      </c>
      <c r="J22" s="249">
        <v>7.6993085221671436</v>
      </c>
    </row>
    <row r="23" spans="3:10" hidden="1" outlineLevel="1">
      <c r="C23" s="41" t="s">
        <v>81</v>
      </c>
      <c r="D23" s="249">
        <v>7.25</v>
      </c>
      <c r="E23" s="249">
        <v>8.2899999999999991</v>
      </c>
      <c r="F23" s="249">
        <v>8.2899999999999991</v>
      </c>
      <c r="G23" s="249">
        <v>7.26</v>
      </c>
      <c r="H23" s="249">
        <v>8.1300000000000008</v>
      </c>
      <c r="I23" s="249">
        <v>9.34</v>
      </c>
      <c r="J23" s="249">
        <v>8.57</v>
      </c>
    </row>
    <row r="24" spans="3:10" hidden="1" outlineLevel="1">
      <c r="C24" s="41" t="s">
        <v>82</v>
      </c>
      <c r="D24" s="249">
        <v>7.8743961352657008</v>
      </c>
      <c r="E24" s="249">
        <v>8.61</v>
      </c>
      <c r="F24" s="249">
        <v>7.84</v>
      </c>
      <c r="G24" s="249">
        <v>6.44</v>
      </c>
      <c r="H24" s="249">
        <v>7.79</v>
      </c>
      <c r="I24" s="249">
        <v>9.1199999999999992</v>
      </c>
      <c r="J24" s="249">
        <v>8.2899999999999991</v>
      </c>
    </row>
    <row r="25" spans="3:10" hidden="1" outlineLevel="1">
      <c r="C25" s="41" t="s">
        <v>83</v>
      </c>
      <c r="D25" s="249">
        <v>7.9375975039001556</v>
      </c>
      <c r="E25" s="249">
        <v>9.39</v>
      </c>
      <c r="F25" s="249">
        <v>9.07</v>
      </c>
      <c r="G25" s="249">
        <v>8.2799999999999994</v>
      </c>
      <c r="H25" s="249">
        <v>9.01</v>
      </c>
      <c r="I25" s="249">
        <v>9.2799999999999994</v>
      </c>
      <c r="J25" s="249">
        <v>9.1199999999999992</v>
      </c>
    </row>
    <row r="26" spans="3:10" collapsed="1">
      <c r="C26" s="46">
        <v>2009</v>
      </c>
      <c r="D26" s="252">
        <v>7.2333662510801133</v>
      </c>
      <c r="E26" s="252">
        <v>8.6009183851259827</v>
      </c>
      <c r="F26" s="252">
        <v>7.8948051237673411</v>
      </c>
      <c r="G26" s="252">
        <v>7.3437237658780949</v>
      </c>
      <c r="H26" s="252">
        <v>7.9278989776139257</v>
      </c>
      <c r="I26" s="252">
        <v>8.6757024494167698</v>
      </c>
      <c r="J26" s="252">
        <v>8.1984413876998072</v>
      </c>
    </row>
    <row r="27" spans="3:10" hidden="1" outlineLevel="1">
      <c r="C27" s="41" t="s">
        <v>72</v>
      </c>
      <c r="D27" s="249">
        <v>8.0955085183273106</v>
      </c>
      <c r="E27" s="249">
        <v>8.98</v>
      </c>
      <c r="F27" s="249">
        <v>8.5</v>
      </c>
      <c r="G27" s="249">
        <v>7.76</v>
      </c>
      <c r="H27" s="249">
        <v>8.5</v>
      </c>
      <c r="I27" s="249">
        <v>8.9</v>
      </c>
      <c r="J27" s="249">
        <v>8.65</v>
      </c>
    </row>
    <row r="28" spans="3:10" hidden="1" outlineLevel="1">
      <c r="C28" s="41" t="s">
        <v>73</v>
      </c>
      <c r="D28" s="249">
        <v>7.408872260823089</v>
      </c>
      <c r="E28" s="249">
        <v>8.86</v>
      </c>
      <c r="F28" s="249">
        <v>8.3000000000000007</v>
      </c>
      <c r="G28" s="249">
        <v>7.84</v>
      </c>
      <c r="H28" s="249">
        <v>8.34</v>
      </c>
      <c r="I28" s="249">
        <v>8.58</v>
      </c>
      <c r="J28" s="249">
        <v>8.43</v>
      </c>
    </row>
    <row r="29" spans="3:10" hidden="1" outlineLevel="1">
      <c r="C29" s="41" t="s">
        <v>74</v>
      </c>
      <c r="D29" s="249">
        <v>6.869377990430622</v>
      </c>
      <c r="E29" s="249">
        <v>8.48</v>
      </c>
      <c r="F29" s="249">
        <v>7.84</v>
      </c>
      <c r="G29" s="249">
        <v>8.14</v>
      </c>
      <c r="H29" s="249">
        <v>7.99</v>
      </c>
      <c r="I29" s="249">
        <v>8.06</v>
      </c>
      <c r="J29" s="249">
        <v>8.02</v>
      </c>
    </row>
    <row r="30" spans="3:10" hidden="1" outlineLevel="1">
      <c r="C30" s="41" t="s">
        <v>75</v>
      </c>
      <c r="D30" s="249">
        <v>7.540322580645161</v>
      </c>
      <c r="E30" s="249">
        <v>9.39</v>
      </c>
      <c r="F30" s="249">
        <v>8.4</v>
      </c>
      <c r="G30" s="249">
        <v>9.0399999999999991</v>
      </c>
      <c r="H30" s="249">
        <v>8.6300000000000008</v>
      </c>
      <c r="I30" s="249">
        <v>8.75</v>
      </c>
      <c r="J30" s="249">
        <v>8.68</v>
      </c>
    </row>
    <row r="31" spans="3:10" hidden="1" outlineLevel="1">
      <c r="C31" s="41" t="s">
        <v>76</v>
      </c>
      <c r="D31" s="249">
        <v>6.9663128749423162</v>
      </c>
      <c r="E31" s="249">
        <v>8.6300000000000008</v>
      </c>
      <c r="F31" s="249">
        <v>8.1999999999999993</v>
      </c>
      <c r="G31" s="249">
        <v>8.43</v>
      </c>
      <c r="H31" s="249">
        <v>8.2899999999999991</v>
      </c>
      <c r="I31" s="249">
        <v>8.84</v>
      </c>
      <c r="J31" s="249">
        <v>8.51</v>
      </c>
    </row>
    <row r="32" spans="3:10" hidden="1" outlineLevel="1">
      <c r="C32" s="41" t="s">
        <v>77</v>
      </c>
      <c r="D32" s="249">
        <v>8.3272946859903385</v>
      </c>
      <c r="E32" s="249">
        <v>9.3699999999999992</v>
      </c>
      <c r="F32" s="249">
        <v>9.33</v>
      </c>
      <c r="G32" s="249">
        <v>7.99</v>
      </c>
      <c r="H32" s="249">
        <v>9.1199999999999992</v>
      </c>
      <c r="I32" s="249">
        <v>9.5299999999999994</v>
      </c>
      <c r="J32" s="249">
        <v>9.27</v>
      </c>
    </row>
    <row r="33" spans="3:10" hidden="1" outlineLevel="1">
      <c r="C33" s="41" t="s">
        <v>78</v>
      </c>
      <c r="D33" s="249">
        <v>8.4172141918528247</v>
      </c>
      <c r="E33" s="249">
        <v>8.5813376483279402</v>
      </c>
      <c r="F33" s="249">
        <v>7.5895321545923959</v>
      </c>
      <c r="G33" s="249">
        <v>7.629494210847044</v>
      </c>
      <c r="H33" s="249">
        <v>7.79</v>
      </c>
      <c r="I33" s="249">
        <v>9.39</v>
      </c>
      <c r="J33" s="249">
        <v>8.31</v>
      </c>
    </row>
    <row r="34" spans="3:10" hidden="1" outlineLevel="1">
      <c r="C34" s="41" t="s">
        <v>79</v>
      </c>
      <c r="D34" s="249">
        <v>7.0282722513089002</v>
      </c>
      <c r="E34" s="249">
        <v>8.84</v>
      </c>
      <c r="F34" s="249">
        <v>7.07</v>
      </c>
      <c r="G34" s="249">
        <v>6.96</v>
      </c>
      <c r="H34" s="249">
        <v>7.38</v>
      </c>
      <c r="I34" s="249">
        <v>8.7200000000000006</v>
      </c>
      <c r="J34" s="249">
        <v>7.82</v>
      </c>
    </row>
    <row r="35" spans="3:10" hidden="1" outlineLevel="1">
      <c r="C35" s="41" t="s">
        <v>80</v>
      </c>
      <c r="D35" s="249">
        <v>7.893198090692124</v>
      </c>
      <c r="E35" s="249">
        <v>8.8000000000000007</v>
      </c>
      <c r="F35" s="249">
        <v>8.26</v>
      </c>
      <c r="G35" s="249">
        <v>7.49</v>
      </c>
      <c r="H35" s="249">
        <v>8.24</v>
      </c>
      <c r="I35" s="249">
        <v>9.17</v>
      </c>
      <c r="J35" s="249">
        <v>8.5500000000000007</v>
      </c>
    </row>
    <row r="36" spans="3:10" hidden="1" outlineLevel="1">
      <c r="C36" s="41" t="s">
        <v>81</v>
      </c>
      <c r="D36" s="249">
        <v>7.3100519112789053</v>
      </c>
      <c r="E36" s="249">
        <v>8.35</v>
      </c>
      <c r="F36" s="249">
        <v>7.65</v>
      </c>
      <c r="G36" s="249">
        <v>7.43</v>
      </c>
      <c r="H36" s="249">
        <v>7.76</v>
      </c>
      <c r="I36" s="249">
        <v>9.09</v>
      </c>
      <c r="J36" s="249">
        <v>8.23</v>
      </c>
    </row>
    <row r="37" spans="3:10" hidden="1" outlineLevel="1">
      <c r="C37" s="41" t="s">
        <v>82</v>
      </c>
      <c r="D37" s="249">
        <v>6.9116575591985425</v>
      </c>
      <c r="E37" s="249">
        <v>9.0500000000000007</v>
      </c>
      <c r="F37" s="249">
        <v>7.8</v>
      </c>
      <c r="G37" s="249">
        <v>7.27</v>
      </c>
      <c r="H37" s="249">
        <v>7.97</v>
      </c>
      <c r="I37" s="249">
        <v>8.85</v>
      </c>
      <c r="J37" s="249">
        <v>8.3000000000000007</v>
      </c>
    </row>
    <row r="38" spans="3:10" hidden="1" outlineLevel="1">
      <c r="C38" s="41" t="s">
        <v>83</v>
      </c>
      <c r="D38" s="249">
        <v>8.8283991228070171</v>
      </c>
      <c r="E38" s="249">
        <v>9.81</v>
      </c>
      <c r="F38" s="249">
        <v>9.61</v>
      </c>
      <c r="G38" s="249">
        <v>8.6199999999999992</v>
      </c>
      <c r="H38" s="249">
        <v>9.5</v>
      </c>
      <c r="I38" s="249">
        <v>10.47</v>
      </c>
      <c r="J38" s="249">
        <v>9.86</v>
      </c>
    </row>
    <row r="39" spans="3:10" collapsed="1">
      <c r="C39" s="48">
        <v>2008</v>
      </c>
      <c r="D39" s="253">
        <v>7.5806465821000701</v>
      </c>
      <c r="E39" s="253">
        <v>8.9061119994697471</v>
      </c>
      <c r="F39" s="253">
        <v>8.1906971364107211</v>
      </c>
      <c r="G39" s="253">
        <v>7.8311227937555117</v>
      </c>
      <c r="H39" s="253">
        <v>8.2702065580419415</v>
      </c>
      <c r="I39" s="253">
        <v>9.0178960397852528</v>
      </c>
      <c r="J39" s="253">
        <v>8.5401565474931243</v>
      </c>
    </row>
    <row r="40" spans="3:10" hidden="1" outlineLevel="1">
      <c r="C40" s="41" t="s">
        <v>72</v>
      </c>
      <c r="D40" s="249">
        <v>7.8584585555016968</v>
      </c>
      <c r="E40" s="249">
        <v>9.1300000000000008</v>
      </c>
      <c r="F40" s="249">
        <v>8.82</v>
      </c>
      <c r="G40" s="249">
        <v>7.39</v>
      </c>
      <c r="H40" s="249">
        <v>8.64</v>
      </c>
      <c r="I40" s="249">
        <v>9.8699999999999992</v>
      </c>
      <c r="J40" s="249">
        <v>9.09</v>
      </c>
    </row>
    <row r="41" spans="3:10" hidden="1" outlineLevel="1">
      <c r="C41" s="41" t="s">
        <v>73</v>
      </c>
      <c r="D41" s="249">
        <v>7.2993348115299339</v>
      </c>
      <c r="E41" s="249">
        <v>8.75</v>
      </c>
      <c r="F41" s="249">
        <v>8.2799999999999994</v>
      </c>
      <c r="G41" s="249">
        <v>7.11</v>
      </c>
      <c r="H41" s="249">
        <v>8.18</v>
      </c>
      <c r="I41" s="249">
        <v>8.6199999999999992</v>
      </c>
      <c r="J41" s="249">
        <v>8.35</v>
      </c>
    </row>
    <row r="42" spans="3:10" hidden="1" outlineLevel="1">
      <c r="C42" s="41" t="s">
        <v>74</v>
      </c>
      <c r="D42" s="249">
        <v>8.3703308431163279</v>
      </c>
      <c r="E42" s="249">
        <v>8.44</v>
      </c>
      <c r="F42" s="249">
        <v>7.67</v>
      </c>
      <c r="G42" s="249">
        <v>6.91</v>
      </c>
      <c r="H42" s="249">
        <v>7.7</v>
      </c>
      <c r="I42" s="249">
        <v>8.69</v>
      </c>
      <c r="J42" s="249">
        <v>8.0500000000000007</v>
      </c>
    </row>
    <row r="43" spans="3:10" hidden="1" outlineLevel="1">
      <c r="C43" s="41" t="s">
        <v>75</v>
      </c>
      <c r="D43" s="249">
        <v>8.8348837209302324</v>
      </c>
      <c r="E43" s="249">
        <v>9.66</v>
      </c>
      <c r="F43" s="249">
        <v>8.41</v>
      </c>
      <c r="G43" s="249">
        <v>7.16</v>
      </c>
      <c r="H43" s="249">
        <v>8.44</v>
      </c>
      <c r="I43" s="249">
        <v>9.32</v>
      </c>
      <c r="J43" s="249">
        <v>8.73</v>
      </c>
    </row>
    <row r="44" spans="3:10" hidden="1" outlineLevel="1">
      <c r="C44" s="41" t="s">
        <v>76</v>
      </c>
      <c r="D44" s="249">
        <v>7.8128941836019621</v>
      </c>
      <c r="E44" s="249">
        <v>9.0399999999999991</v>
      </c>
      <c r="F44" s="249">
        <v>8.81</v>
      </c>
      <c r="G44" s="249">
        <v>7.52</v>
      </c>
      <c r="H44" s="249">
        <v>8.66</v>
      </c>
      <c r="I44" s="249">
        <v>9.07</v>
      </c>
      <c r="J44" s="249">
        <v>8.82</v>
      </c>
    </row>
    <row r="45" spans="3:10" hidden="1" outlineLevel="1">
      <c r="C45" s="41" t="s">
        <v>77</v>
      </c>
      <c r="D45" s="249">
        <v>9.5941278065630389</v>
      </c>
      <c r="E45" s="249">
        <v>9.3000000000000007</v>
      </c>
      <c r="F45" s="249">
        <v>8.5299999999999994</v>
      </c>
      <c r="G45" s="249">
        <v>6.93</v>
      </c>
      <c r="H45" s="249">
        <v>8.4600000000000009</v>
      </c>
      <c r="I45" s="249">
        <v>9.4700000000000006</v>
      </c>
      <c r="J45" s="249">
        <v>8.81</v>
      </c>
    </row>
    <row r="46" spans="3:10" hidden="1" outlineLevel="1">
      <c r="C46" s="41" t="s">
        <v>78</v>
      </c>
      <c r="D46" s="249">
        <v>6.0326797385620914</v>
      </c>
      <c r="E46" s="249">
        <v>8.1300000000000008</v>
      </c>
      <c r="F46" s="249">
        <v>7.27</v>
      </c>
      <c r="G46" s="249">
        <v>6.35</v>
      </c>
      <c r="H46" s="249">
        <v>7.28</v>
      </c>
      <c r="I46" s="249">
        <v>8.2200000000000006</v>
      </c>
      <c r="J46" s="249">
        <v>7.6</v>
      </c>
    </row>
    <row r="47" spans="3:10" hidden="1" outlineLevel="1">
      <c r="C47" s="41" t="s">
        <v>79</v>
      </c>
      <c r="D47" s="249">
        <v>7.654365436543654</v>
      </c>
      <c r="E47" s="249">
        <v>9.39</v>
      </c>
      <c r="F47" s="249">
        <v>7.89</v>
      </c>
      <c r="G47" s="249">
        <v>6.66</v>
      </c>
      <c r="H47" s="249">
        <v>7.92</v>
      </c>
      <c r="I47" s="249">
        <v>10.28</v>
      </c>
      <c r="J47" s="249">
        <v>8.66</v>
      </c>
    </row>
    <row r="48" spans="3:10" hidden="1" outlineLevel="1">
      <c r="C48" s="41" t="s">
        <v>80</v>
      </c>
      <c r="D48" s="249">
        <v>7.2868352223190929</v>
      </c>
      <c r="E48" s="249">
        <v>8.17</v>
      </c>
      <c r="F48" s="249">
        <v>7.51</v>
      </c>
      <c r="G48" s="249">
        <v>6.55</v>
      </c>
      <c r="H48" s="249">
        <v>7.47</v>
      </c>
      <c r="I48" s="249">
        <v>9.18</v>
      </c>
      <c r="J48" s="249">
        <v>8.06</v>
      </c>
    </row>
    <row r="49" spans="3:10" hidden="1" outlineLevel="1">
      <c r="C49" s="41" t="s">
        <v>81</v>
      </c>
      <c r="D49" s="249">
        <v>7.2609830361026537</v>
      </c>
      <c r="E49" s="249">
        <v>8.36</v>
      </c>
      <c r="F49" s="249">
        <v>7.54</v>
      </c>
      <c r="G49" s="249">
        <v>7.52</v>
      </c>
      <c r="H49" s="249">
        <v>7.71</v>
      </c>
      <c r="I49" s="249">
        <v>8.8000000000000007</v>
      </c>
      <c r="J49" s="249">
        <v>8.1300000000000008</v>
      </c>
    </row>
    <row r="50" spans="3:10" hidden="1" outlineLevel="1">
      <c r="C50" s="41" t="s">
        <v>82</v>
      </c>
      <c r="D50" s="249">
        <v>7.7382645803698438</v>
      </c>
      <c r="E50" s="249">
        <v>8.6199999999999992</v>
      </c>
      <c r="F50" s="249">
        <v>7.95</v>
      </c>
      <c r="G50" s="249">
        <v>6.97</v>
      </c>
      <c r="H50" s="249">
        <v>7.93</v>
      </c>
      <c r="I50" s="249">
        <v>9.4700000000000006</v>
      </c>
      <c r="J50" s="249">
        <v>8.51</v>
      </c>
    </row>
    <row r="51" spans="3:10" hidden="1" outlineLevel="1">
      <c r="C51" s="41" t="s">
        <v>83</v>
      </c>
      <c r="D51" s="249">
        <v>8.5442003065917227</v>
      </c>
      <c r="E51" s="249">
        <v>9.8000000000000007</v>
      </c>
      <c r="F51" s="249">
        <v>9.08</v>
      </c>
      <c r="G51" s="249">
        <v>8.26</v>
      </c>
      <c r="H51" s="249">
        <v>9.1</v>
      </c>
      <c r="I51" s="249">
        <v>10.45</v>
      </c>
      <c r="J51" s="249">
        <v>9.6</v>
      </c>
    </row>
    <row r="52" spans="3:10" collapsed="1">
      <c r="C52" s="48">
        <v>2007</v>
      </c>
      <c r="D52" s="253">
        <v>7.8409523344879739</v>
      </c>
      <c r="E52" s="253">
        <v>8.8732887683403447</v>
      </c>
      <c r="F52" s="253">
        <v>8.1368951815049151</v>
      </c>
      <c r="G52" s="253">
        <v>7.1064592647653608</v>
      </c>
      <c r="H52" s="253">
        <v>8.118330168873424</v>
      </c>
      <c r="I52" s="253">
        <v>9.2429870415633388</v>
      </c>
      <c r="J52" s="253">
        <v>8.5232466644042173</v>
      </c>
    </row>
    <row r="53" spans="3:10" hidden="1" outlineLevel="1">
      <c r="C53" s="41" t="s">
        <v>72</v>
      </c>
      <c r="D53" s="249">
        <v>6.2636103151862468</v>
      </c>
      <c r="E53" s="249">
        <v>8.5399999999999991</v>
      </c>
      <c r="F53" s="249">
        <v>7.88</v>
      </c>
      <c r="G53" s="249">
        <v>7.25</v>
      </c>
      <c r="H53" s="249">
        <v>7.87</v>
      </c>
      <c r="I53" s="249">
        <v>8.75</v>
      </c>
      <c r="J53" s="249">
        <v>8.1999999999999993</v>
      </c>
    </row>
    <row r="54" spans="3:10" hidden="1" outlineLevel="1">
      <c r="C54" s="41" t="s">
        <v>73</v>
      </c>
      <c r="D54" s="249">
        <v>7.3426433915211966</v>
      </c>
      <c r="E54" s="249">
        <v>8.51</v>
      </c>
      <c r="F54" s="249">
        <v>8.2200000000000006</v>
      </c>
      <c r="G54" s="249">
        <v>6.66</v>
      </c>
      <c r="H54" s="249">
        <v>7.97</v>
      </c>
      <c r="I54" s="249">
        <v>10.119999999999999</v>
      </c>
      <c r="J54" s="249">
        <v>8.6999999999999993</v>
      </c>
    </row>
    <row r="55" spans="3:10" hidden="1" outlineLevel="1">
      <c r="C55" s="41" t="s">
        <v>74</v>
      </c>
      <c r="D55" s="249">
        <v>7.1284671532846717</v>
      </c>
      <c r="E55" s="249">
        <v>8.6199999999999992</v>
      </c>
      <c r="F55" s="249">
        <v>8</v>
      </c>
      <c r="G55" s="249">
        <v>5.75</v>
      </c>
      <c r="H55" s="249">
        <v>7.72</v>
      </c>
      <c r="I55" s="249">
        <v>8.3800000000000008</v>
      </c>
      <c r="J55" s="249">
        <v>7.96</v>
      </c>
    </row>
    <row r="56" spans="3:10" hidden="1" outlineLevel="1">
      <c r="C56" s="41" t="s">
        <v>75</v>
      </c>
      <c r="D56" s="249">
        <v>5.8416532474503491</v>
      </c>
      <c r="E56" s="249">
        <v>8.58</v>
      </c>
      <c r="F56" s="249">
        <v>7.8</v>
      </c>
      <c r="G56" s="249">
        <v>8</v>
      </c>
      <c r="H56" s="249">
        <v>7.93</v>
      </c>
      <c r="I56" s="249">
        <v>8.25</v>
      </c>
      <c r="J56" s="249">
        <v>8.0500000000000007</v>
      </c>
    </row>
    <row r="57" spans="3:10" hidden="1" outlineLevel="1">
      <c r="C57" s="41" t="s">
        <v>76</v>
      </c>
      <c r="D57" s="249">
        <v>8.2934097421203443</v>
      </c>
      <c r="E57" s="249">
        <v>9.66</v>
      </c>
      <c r="F57" s="249">
        <v>9.1300000000000008</v>
      </c>
      <c r="G57" s="249">
        <v>7.79</v>
      </c>
      <c r="H57" s="249">
        <v>9.0299999999999994</v>
      </c>
      <c r="I57" s="249">
        <v>10.33</v>
      </c>
      <c r="J57" s="249">
        <v>9.52</v>
      </c>
    </row>
    <row r="58" spans="3:10" hidden="1" outlineLevel="1">
      <c r="C58" s="41" t="s">
        <v>77</v>
      </c>
      <c r="D58" s="249">
        <v>10.066716641679161</v>
      </c>
      <c r="E58" s="249">
        <v>9.3699999999999992</v>
      </c>
      <c r="F58" s="249">
        <v>8.7899999999999991</v>
      </c>
      <c r="G58" s="249">
        <v>8.15</v>
      </c>
      <c r="H58" s="249">
        <v>8.84</v>
      </c>
      <c r="I58" s="249">
        <v>9.51</v>
      </c>
      <c r="J58" s="249">
        <v>9.09</v>
      </c>
    </row>
    <row r="59" spans="3:10" hidden="1" outlineLevel="1">
      <c r="C59" s="41" t="s">
        <v>78</v>
      </c>
      <c r="D59" s="249">
        <v>8.2505478451424406</v>
      </c>
      <c r="E59" s="249">
        <v>8.7799999999999994</v>
      </c>
      <c r="F59" s="249">
        <v>7.76</v>
      </c>
      <c r="G59" s="249">
        <v>7.19</v>
      </c>
      <c r="H59" s="249">
        <v>7.88</v>
      </c>
      <c r="I59" s="249">
        <v>8.07</v>
      </c>
      <c r="J59" s="249">
        <v>7.95</v>
      </c>
    </row>
    <row r="60" spans="3:10" hidden="1" outlineLevel="1">
      <c r="C60" s="41" t="s">
        <v>79</v>
      </c>
      <c r="D60" s="249">
        <v>8.2091988130563802</v>
      </c>
      <c r="E60" s="249">
        <v>8.7799999999999994</v>
      </c>
      <c r="F60" s="249">
        <v>7.85</v>
      </c>
      <c r="G60" s="249">
        <v>7.49</v>
      </c>
      <c r="H60" s="249">
        <v>7.99</v>
      </c>
      <c r="I60" s="249">
        <v>9.68</v>
      </c>
      <c r="J60" s="249">
        <v>8.5399999999999991</v>
      </c>
    </row>
    <row r="61" spans="3:10" hidden="1" outlineLevel="1">
      <c r="C61" s="41" t="s">
        <v>80</v>
      </c>
      <c r="D61" s="249">
        <v>8.6091503267973852</v>
      </c>
      <c r="E61" s="249">
        <v>8.23</v>
      </c>
      <c r="F61" s="249">
        <v>7.5</v>
      </c>
      <c r="G61" s="249">
        <v>6.59</v>
      </c>
      <c r="H61" s="249">
        <v>7.53</v>
      </c>
      <c r="I61" s="249">
        <v>9.1</v>
      </c>
      <c r="J61" s="249">
        <v>8.08</v>
      </c>
    </row>
    <row r="62" spans="3:10" hidden="1" outlineLevel="1">
      <c r="C62" s="41" t="s">
        <v>81</v>
      </c>
      <c r="D62" s="249">
        <v>8.0711484593837532</v>
      </c>
      <c r="E62" s="249">
        <v>9.75</v>
      </c>
      <c r="F62" s="249">
        <v>7.84</v>
      </c>
      <c r="G62" s="249">
        <v>7.37</v>
      </c>
      <c r="H62" s="249">
        <v>8.15</v>
      </c>
      <c r="I62" s="249">
        <v>9.25</v>
      </c>
      <c r="J62" s="249">
        <v>8.58</v>
      </c>
    </row>
    <row r="63" spans="3:10" hidden="1" outlineLevel="1">
      <c r="C63" s="41" t="s">
        <v>82</v>
      </c>
      <c r="D63" s="249">
        <v>8.2539954337899548</v>
      </c>
      <c r="E63" s="249">
        <v>9.49</v>
      </c>
      <c r="F63" s="249">
        <v>8.09</v>
      </c>
      <c r="G63" s="249">
        <v>7.3</v>
      </c>
      <c r="H63" s="249">
        <v>8.27</v>
      </c>
      <c r="I63" s="249">
        <v>9.59</v>
      </c>
      <c r="J63" s="249">
        <v>8.7799999999999994</v>
      </c>
    </row>
    <row r="64" spans="3:10" hidden="1" outlineLevel="1">
      <c r="C64" s="41" t="s">
        <v>83</v>
      </c>
      <c r="D64" s="249">
        <v>7.8432073544433099</v>
      </c>
      <c r="E64" s="249">
        <v>10.16</v>
      </c>
      <c r="F64" s="249">
        <v>8.7200000000000006</v>
      </c>
      <c r="G64" s="249">
        <v>9.08</v>
      </c>
      <c r="H64" s="249">
        <v>9.06</v>
      </c>
      <c r="I64" s="249">
        <v>10.49</v>
      </c>
      <c r="J64" s="249">
        <v>9.59</v>
      </c>
    </row>
    <row r="65" spans="3:10" collapsed="1">
      <c r="C65" s="48">
        <v>2006</v>
      </c>
      <c r="D65" s="253">
        <v>7.7035446264218628</v>
      </c>
      <c r="E65" s="253">
        <v>9.0572104585095143</v>
      </c>
      <c r="F65" s="253">
        <v>8.1337315880255456</v>
      </c>
      <c r="G65" s="253">
        <v>7.2950057248786875</v>
      </c>
      <c r="H65" s="253">
        <v>8.1833837631524489</v>
      </c>
      <c r="I65" s="253">
        <v>9.2834166516204757</v>
      </c>
      <c r="J65" s="253">
        <v>8.5871512085156052</v>
      </c>
    </row>
    <row r="66" spans="3:10" ht="15" customHeight="1">
      <c r="C66" s="542" t="s">
        <v>67</v>
      </c>
      <c r="D66" s="542"/>
      <c r="E66" s="542"/>
      <c r="F66" s="542"/>
      <c r="G66" s="542"/>
      <c r="H66" s="542"/>
      <c r="I66" s="542"/>
      <c r="J66" s="542"/>
    </row>
    <row r="68" spans="3:10" ht="30" customHeight="1"/>
    <row r="70" spans="3:10" ht="30" customHeight="1"/>
  </sheetData>
  <mergeCells count="2">
    <mergeCell ref="C3:J3"/>
    <mergeCell ref="C66:J6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C2:J57"/>
  <sheetViews>
    <sheetView showGridLines="0" showRowColHeaders="0" zoomScaleNormal="100" workbookViewId="0">
      <selection activeCell="A3" sqref="A3"/>
    </sheetView>
  </sheetViews>
  <sheetFormatPr baseColWidth="10" defaultRowHeight="15" outlineLevelRow="1"/>
  <cols>
    <col min="1" max="1" width="14.28515625" style="91" customWidth="1"/>
    <col min="2" max="8" width="11.42578125" style="91"/>
    <col min="9" max="9" width="14" style="91" customWidth="1"/>
    <col min="10" max="11" width="11.42578125" style="91"/>
    <col min="12" max="12" width="14.28515625" style="91" customWidth="1"/>
    <col min="13" max="16384" width="11.42578125" style="91"/>
  </cols>
  <sheetData>
    <row r="2" spans="3:10" ht="42.75" customHeight="1"/>
    <row r="3" spans="3:10" ht="30" customHeight="1">
      <c r="C3" s="541" t="s">
        <v>278</v>
      </c>
      <c r="D3" s="541"/>
      <c r="E3" s="541"/>
      <c r="F3" s="541"/>
      <c r="G3" s="541"/>
      <c r="H3" s="541"/>
      <c r="I3" s="541"/>
      <c r="J3" s="541"/>
    </row>
    <row r="4" spans="3:10" ht="45" customHeight="1">
      <c r="C4" s="117"/>
      <c r="D4" s="93" t="s">
        <v>262</v>
      </c>
      <c r="E4" s="93" t="s">
        <v>142</v>
      </c>
      <c r="F4" s="93" t="s">
        <v>143</v>
      </c>
      <c r="G4" s="93" t="s">
        <v>144</v>
      </c>
      <c r="H4" s="118" t="s">
        <v>69</v>
      </c>
      <c r="I4" s="118" t="s">
        <v>145</v>
      </c>
      <c r="J4" s="119" t="s">
        <v>71</v>
      </c>
    </row>
    <row r="5" spans="3:10">
      <c r="C5" s="41" t="s">
        <v>76</v>
      </c>
      <c r="D5" s="249">
        <f>IFERROR('tablas evol EM CAT'!D5-'tablas evol EM CAT'!D18,"-")</f>
        <v>-0.7860171051565823</v>
      </c>
      <c r="E5" s="249">
        <f>IFERROR('tablas evol EM CAT'!E5-'tablas evol EM CAT'!E18,"-")</f>
        <v>-1.231333961819467</v>
      </c>
      <c r="F5" s="249">
        <f>IFERROR('tablas evol EM CAT'!F5-'tablas evol EM CAT'!F18,"-")</f>
        <v>0.18095773472108156</v>
      </c>
      <c r="G5" s="249">
        <f>IFERROR('tablas evol EM CAT'!G5-'tablas evol EM CAT'!G18,"-")</f>
        <v>-0.22409278154509149</v>
      </c>
      <c r="H5" s="249">
        <f>IFERROR('tablas evol EM CAT'!H5-'tablas evol EM CAT'!H18,"-")</f>
        <v>-0.11469124432451316</v>
      </c>
      <c r="I5" s="249">
        <f>IFERROR('tablas evol EM CAT'!I5-'tablas evol EM CAT'!I18,"-")</f>
        <v>0.84036196459770807</v>
      </c>
      <c r="J5" s="249">
        <f>IFERROR('tablas evol EM CAT'!J5-'tablas evol EM CAT'!J18,"-")</f>
        <v>0.2056728232189986</v>
      </c>
    </row>
    <row r="6" spans="3:10">
      <c r="C6" s="41" t="s">
        <v>77</v>
      </c>
      <c r="D6" s="249">
        <f>IFERROR('tablas evol EM CAT'!D6-'tablas evol EM CAT'!D19,"-")</f>
        <v>-0.26429883826504774</v>
      </c>
      <c r="E6" s="249">
        <f>IFERROR('tablas evol EM CAT'!E6-'tablas evol EM CAT'!E19,"-")</f>
        <v>-0.77406258731489253</v>
      </c>
      <c r="F6" s="249">
        <f>IFERROR('tablas evol EM CAT'!F6-'tablas evol EM CAT'!F19,"-")</f>
        <v>0.10984272964736697</v>
      </c>
      <c r="G6" s="249">
        <f>IFERROR('tablas evol EM CAT'!G6-'tablas evol EM CAT'!G19,"-")</f>
        <v>0.22928019194881433</v>
      </c>
      <c r="H6" s="249">
        <f>IFERROR('tablas evol EM CAT'!H6-'tablas evol EM CAT'!H19,"-")</f>
        <v>-2.6345078166085223E-2</v>
      </c>
      <c r="I6" s="249">
        <f>IFERROR('tablas evol EM CAT'!I6-'tablas evol EM CAT'!I19,"-")</f>
        <v>-0.14811213554247615</v>
      </c>
      <c r="J6" s="249">
        <f>IFERROR('tablas evol EM CAT'!J6-'tablas evol EM CAT'!J19,"-")</f>
        <v>-7.3801164221312554E-2</v>
      </c>
    </row>
    <row r="7" spans="3:10">
      <c r="C7" s="41" t="s">
        <v>78</v>
      </c>
      <c r="D7" s="249">
        <f>IFERROR('tablas evol EM CAT'!D7-'tablas evol EM CAT'!D20,"-")</f>
        <v>-0.20526287358376738</v>
      </c>
      <c r="E7" s="249">
        <f>IFERROR('tablas evol EM CAT'!E7-'tablas evol EM CAT'!E20,"-")</f>
        <v>-1.4721598299072962</v>
      </c>
      <c r="F7" s="249">
        <f>IFERROR('tablas evol EM CAT'!F7-'tablas evol EM CAT'!F20,"-")</f>
        <v>-6.9205510997482733E-2</v>
      </c>
      <c r="G7" s="249">
        <f>IFERROR('tablas evol EM CAT'!G7-'tablas evol EM CAT'!G20,"-")</f>
        <v>0.63435255321609851</v>
      </c>
      <c r="H7" s="249">
        <f>IFERROR('tablas evol EM CAT'!H7-'tablas evol EM CAT'!H20,"-")</f>
        <v>-0.21703260790775136</v>
      </c>
      <c r="I7" s="249">
        <f>IFERROR('tablas evol EM CAT'!I7-'tablas evol EM CAT'!I20,"-")</f>
        <v>-0.29692533274538846</v>
      </c>
      <c r="J7" s="249">
        <f>IFERROR('tablas evol EM CAT'!J7-'tablas evol EM CAT'!J20,"-")</f>
        <v>-0.25224997276931393</v>
      </c>
    </row>
    <row r="8" spans="3:10">
      <c r="C8" s="41" t="s">
        <v>79</v>
      </c>
      <c r="D8" s="249">
        <f>IFERROR('tablas evol EM CAT'!D8-'tablas evol EM CAT'!D21,"-")</f>
        <v>-0.24143602678117571</v>
      </c>
      <c r="E8" s="249">
        <f>IFERROR('tablas evol EM CAT'!E8-'tablas evol EM CAT'!E21,"-")</f>
        <v>-0.63896938013442917</v>
      </c>
      <c r="F8" s="249">
        <f>IFERROR('tablas evol EM CAT'!F8-'tablas evol EM CAT'!F21,"-")</f>
        <v>0.15695046811234725</v>
      </c>
      <c r="G8" s="249">
        <f>IFERROR('tablas evol EM CAT'!G8-'tablas evol EM CAT'!G21,"-")</f>
        <v>-0.74275825496712145</v>
      </c>
      <c r="H8" s="249">
        <f>IFERROR('tablas evol EM CAT'!H8-'tablas evol EM CAT'!H21,"-")</f>
        <v>-0.10496761658031062</v>
      </c>
      <c r="I8" s="249">
        <f>IFERROR('tablas evol EM CAT'!I8-'tablas evol EM CAT'!I21,"-")</f>
        <v>1.1269590511297167E-2</v>
      </c>
      <c r="J8" s="249">
        <f>IFERROR('tablas evol EM CAT'!J8-'tablas evol EM CAT'!J21,"-")</f>
        <v>-9.1974132011259258E-2</v>
      </c>
    </row>
    <row r="9" spans="3:10">
      <c r="C9" s="41" t="s">
        <v>80</v>
      </c>
      <c r="D9" s="249">
        <f>IFERROR('tablas evol EM CAT'!D9-'tablas evol EM CAT'!D22,"-")</f>
        <v>-1.1731189290264927</v>
      </c>
      <c r="E9" s="249">
        <f>IFERROR('tablas evol EM CAT'!E9-'tablas evol EM CAT'!E22,"-")</f>
        <v>-0.89260670026712408</v>
      </c>
      <c r="F9" s="249">
        <f>IFERROR('tablas evol EM CAT'!F9-'tablas evol EM CAT'!F22,"-")</f>
        <v>-0.96427505652447909</v>
      </c>
      <c r="G9" s="249">
        <f>IFERROR('tablas evol EM CAT'!G9-'tablas evol EM CAT'!G22,"-")</f>
        <v>-0.20000426682743377</v>
      </c>
      <c r="H9" s="249">
        <f>IFERROR('tablas evol EM CAT'!H9-'tablas evol EM CAT'!H22,"-")</f>
        <v>-0.85207448467870783</v>
      </c>
      <c r="I9" s="249">
        <f>IFERROR('tablas evol EM CAT'!I9-'tablas evol EM CAT'!I22,"-")</f>
        <v>-1.0247522892764147</v>
      </c>
      <c r="J9" s="249">
        <f>IFERROR('tablas evol EM CAT'!J9-'tablas evol EM CAT'!J22,"-")</f>
        <v>-0.92277302976878062</v>
      </c>
    </row>
    <row r="10" spans="3:10">
      <c r="C10" s="41" t="s">
        <v>81</v>
      </c>
      <c r="D10" s="249">
        <f>IFERROR('tablas evol EM CAT'!D10-'tablas evol EM CAT'!D23,"-")</f>
        <v>1.3408385093167698</v>
      </c>
      <c r="E10" s="249">
        <f>IFERROR('tablas evol EM CAT'!E10-'tablas evol EM CAT'!E23,"-")</f>
        <v>0.11382406594149153</v>
      </c>
      <c r="F10" s="249">
        <f>IFERROR('tablas evol EM CAT'!F10-'tablas evol EM CAT'!F23,"-")</f>
        <v>-0.58359326834957859</v>
      </c>
      <c r="G10" s="249">
        <f>IFERROR('tablas evol EM CAT'!G10-'tablas evol EM CAT'!G23,"-")</f>
        <v>-0.45411439624205574</v>
      </c>
      <c r="H10" s="249">
        <f>IFERROR('tablas evol EM CAT'!H10-'tablas evol EM CAT'!H23,"-")</f>
        <v>-0.44097372488408126</v>
      </c>
      <c r="I10" s="249">
        <f>IFERROR('tablas evol EM CAT'!I10-'tablas evol EM CAT'!I23,"-")</f>
        <v>-0.46020342117429536</v>
      </c>
      <c r="J10" s="249">
        <f>IFERROR('tablas evol EM CAT'!J10-'tablas evol EM CAT'!J23,"-")</f>
        <v>-0.45882554568193257</v>
      </c>
    </row>
    <row r="11" spans="3:10">
      <c r="C11" s="41" t="s">
        <v>82</v>
      </c>
      <c r="D11" s="249">
        <f>IFERROR('tablas evol EM CAT'!D11-'tablas evol EM CAT'!D24,"-")</f>
        <v>0.95612595308771287</v>
      </c>
      <c r="E11" s="249">
        <f>IFERROR('tablas evol EM CAT'!E11-'tablas evol EM CAT'!E24,"-")</f>
        <v>0.35000000000000142</v>
      </c>
      <c r="F11" s="249">
        <f>IFERROR('tablas evol EM CAT'!F11-'tablas evol EM CAT'!F24,"-")</f>
        <v>0.16999999999999993</v>
      </c>
      <c r="G11" s="249">
        <f>IFERROR('tablas evol EM CAT'!G11-'tablas evol EM CAT'!G24,"-")</f>
        <v>0.37999999999999989</v>
      </c>
      <c r="H11" s="249">
        <f>IFERROR('tablas evol EM CAT'!H11-'tablas evol EM CAT'!H24,"-")</f>
        <v>0.20999999999999996</v>
      </c>
      <c r="I11" s="249">
        <f>IFERROR('tablas evol EM CAT'!I11-'tablas evol EM CAT'!I24,"-")</f>
        <v>0.66999999999999993</v>
      </c>
      <c r="J11" s="249">
        <f>IFERROR('tablas evol EM CAT'!J11-'tablas evol EM CAT'!J24,"-")</f>
        <v>0.33000000000000007</v>
      </c>
    </row>
    <row r="12" spans="3:10">
      <c r="C12" s="41" t="s">
        <v>83</v>
      </c>
      <c r="D12" s="249">
        <f>IFERROR('tablas evol EM CAT'!D12-'tablas evol EM CAT'!D25,"-")</f>
        <v>-0.90503045409172689</v>
      </c>
      <c r="E12" s="249">
        <f>IFERROR('tablas evol EM CAT'!E12-'tablas evol EM CAT'!E25,"-")</f>
        <v>-0.19000000000000128</v>
      </c>
      <c r="F12" s="249">
        <f>IFERROR('tablas evol EM CAT'!F12-'tablas evol EM CAT'!F25,"-")</f>
        <v>-0.5</v>
      </c>
      <c r="G12" s="249">
        <f>IFERROR('tablas evol EM CAT'!G12-'tablas evol EM CAT'!G25,"-")</f>
        <v>-1.4399999999999995</v>
      </c>
      <c r="H12" s="249">
        <f>IFERROR('tablas evol EM CAT'!H12-'tablas evol EM CAT'!H25,"-")</f>
        <v>-0.58999999999999986</v>
      </c>
      <c r="I12" s="249">
        <f>IFERROR('tablas evol EM CAT'!I12-'tablas evol EM CAT'!I25,"-")</f>
        <v>0.33000000000000007</v>
      </c>
      <c r="J12" s="249">
        <f>IFERROR('tablas evol EM CAT'!J12-'tablas evol EM CAT'!J25,"-")</f>
        <v>-0.27999999999999936</v>
      </c>
    </row>
    <row r="13" spans="3:10" ht="30">
      <c r="C13" s="44" t="str">
        <f>actualizaciones!$A$2</f>
        <v xml:space="preserve">acumulado agosto 2010 </v>
      </c>
      <c r="D13" s="250">
        <v>-0.20885850673547868</v>
      </c>
      <c r="E13" s="250">
        <v>-0.60032045486880214</v>
      </c>
      <c r="F13" s="250">
        <v>-0.19265453985918324</v>
      </c>
      <c r="G13" s="250">
        <v>-0.22078968679524102</v>
      </c>
      <c r="H13" s="250">
        <v>-0.28383922226419234</v>
      </c>
      <c r="I13" s="250">
        <v>-3.8248640942835976E-2</v>
      </c>
      <c r="J13" s="250">
        <v>-0.21682259668763937</v>
      </c>
    </row>
    <row r="14" spans="3:10" hidden="1" outlineLevel="1">
      <c r="C14" s="41" t="s">
        <v>72</v>
      </c>
      <c r="D14" s="249">
        <f>IFERROR('tablas evol EM CAT'!D14-'tablas evol EM CAT'!D27,"-")</f>
        <v>-0.32644533749942362</v>
      </c>
      <c r="E14" s="249">
        <f>IFERROR('tablas evol EM CAT'!E14-'tablas evol EM CAT'!E27,"-")</f>
        <v>-0.18664045434687715</v>
      </c>
      <c r="F14" s="249">
        <f>IFERROR('tablas evol EM CAT'!F14-'tablas evol EM CAT'!F27,"-")</f>
        <v>-0.4482222870778898</v>
      </c>
      <c r="G14" s="249">
        <f>IFERROR('tablas evol EM CAT'!G14-'tablas evol EM CAT'!G27,"-")</f>
        <v>-0.94087105038428653</v>
      </c>
      <c r="H14" s="249">
        <f>IFERROR('tablas evol EM CAT'!H14-'tablas evol EM CAT'!H27,"-")</f>
        <v>-0.50275067591395306</v>
      </c>
      <c r="I14" s="249">
        <f>IFERROR('tablas evol EM CAT'!I14-'tablas evol EM CAT'!I27,"-")</f>
        <v>0.33036827436546545</v>
      </c>
      <c r="J14" s="249">
        <f>IFERROR('tablas evol EM CAT'!J14-'tablas evol EM CAT'!J27,"-")</f>
        <v>-0.21390026727643097</v>
      </c>
    </row>
    <row r="15" spans="3:10" hidden="1" outlineLevel="1">
      <c r="C15" s="41" t="s">
        <v>73</v>
      </c>
      <c r="D15" s="249">
        <f>IFERROR('tablas evol EM CAT'!D15-'tablas evol EM CAT'!D28,"-")</f>
        <v>0.69548271041766707</v>
      </c>
      <c r="E15" s="249">
        <f>IFERROR('tablas evol EM CAT'!E15-'tablas evol EM CAT'!E28,"-")</f>
        <v>-0.31744397011739522</v>
      </c>
      <c r="F15" s="249">
        <f>IFERROR('tablas evol EM CAT'!F15-'tablas evol EM CAT'!F28,"-")</f>
        <v>-0.19224731839190845</v>
      </c>
      <c r="G15" s="249">
        <f>IFERROR('tablas evol EM CAT'!G15-'tablas evol EM CAT'!G28,"-")</f>
        <v>1.1161762984026087</v>
      </c>
      <c r="H15" s="249">
        <f>IFERROR('tablas evol EM CAT'!H15-'tablas evol EM CAT'!H28,"-")</f>
        <v>-3.7407047870784638E-2</v>
      </c>
      <c r="I15" s="249">
        <f>IFERROR('tablas evol EM CAT'!I15-'tablas evol EM CAT'!I28,"-")</f>
        <v>0.90856979253843129</v>
      </c>
      <c r="J15" s="249">
        <f>IFERROR('tablas evol EM CAT'!J15-'tablas evol EM CAT'!J28,"-")</f>
        <v>0.2839572368169776</v>
      </c>
    </row>
    <row r="16" spans="3:10" hidden="1" outlineLevel="1">
      <c r="C16" s="41" t="s">
        <v>74</v>
      </c>
      <c r="D16" s="249">
        <f>IFERROR('tablas evol EM CAT'!D16-'tablas evol EM CAT'!D29,"-")</f>
        <v>-0.15509227614490761</v>
      </c>
      <c r="E16" s="249">
        <f>IFERROR('tablas evol EM CAT'!E16-'tablas evol EM CAT'!E29,"-")</f>
        <v>-0.56954269267668778</v>
      </c>
      <c r="F16" s="249">
        <f>IFERROR('tablas evol EM CAT'!F16-'tablas evol EM CAT'!F29,"-")</f>
        <v>-0.44310437912417466</v>
      </c>
      <c r="G16" s="249">
        <f>IFERROR('tablas evol EM CAT'!G16-'tablas evol EM CAT'!G29,"-")</f>
        <v>-0.91469977160539351</v>
      </c>
      <c r="H16" s="249">
        <f>IFERROR('tablas evol EM CAT'!H16-'tablas evol EM CAT'!H29,"-")</f>
        <v>-0.55864935009679417</v>
      </c>
      <c r="I16" s="249">
        <f>IFERROR('tablas evol EM CAT'!I16-'tablas evol EM CAT'!I29,"-")</f>
        <v>-0.27416329074478085</v>
      </c>
      <c r="J16" s="249">
        <f>IFERROR('tablas evol EM CAT'!J16-'tablas evol EM CAT'!J29,"-")</f>
        <v>-0.46343620578158706</v>
      </c>
    </row>
    <row r="17" spans="3:10" hidden="1" outlineLevel="1">
      <c r="C17" s="41" t="s">
        <v>75</v>
      </c>
      <c r="D17" s="249">
        <f>IFERROR('tablas evol EM CAT'!D17-'tablas evol EM CAT'!D30,"-")</f>
        <v>-0.66319738744577883</v>
      </c>
      <c r="E17" s="249">
        <f>IFERROR('tablas evol EM CAT'!E17-'tablas evol EM CAT'!E30,"-")</f>
        <v>-0.42999999999999972</v>
      </c>
      <c r="F17" s="249">
        <f>IFERROR('tablas evol EM CAT'!F17-'tablas evol EM CAT'!F30,"-")</f>
        <v>-0.21000000000000085</v>
      </c>
      <c r="G17" s="249">
        <f>IFERROR('tablas evol EM CAT'!G17-'tablas evol EM CAT'!G30,"-")</f>
        <v>-0.35999999999999943</v>
      </c>
      <c r="H17" s="249">
        <f>IFERROR('tablas evol EM CAT'!H17-'tablas evol EM CAT'!H30,"-")</f>
        <v>-0.30000000000000071</v>
      </c>
      <c r="I17" s="249">
        <f>IFERROR('tablas evol EM CAT'!I17-'tablas evol EM CAT'!I30,"-")</f>
        <v>9.9999999999997868E-3</v>
      </c>
      <c r="J17" s="249">
        <f>IFERROR('tablas evol EM CAT'!J17-'tablas evol EM CAT'!J30,"-")</f>
        <v>-0.1899999999999995</v>
      </c>
    </row>
    <row r="18" spans="3:10" hidden="1" outlineLevel="1">
      <c r="C18" s="41" t="s">
        <v>76</v>
      </c>
      <c r="D18" s="249">
        <f>IFERROR('tablas evol EM CAT'!D18-'tablas evol EM CAT'!D31,"-")</f>
        <v>0.48914689517262655</v>
      </c>
      <c r="E18" s="249">
        <f>IFERROR('tablas evol EM CAT'!E18-'tablas evol EM CAT'!E31,"-")</f>
        <v>0.46999999999999886</v>
      </c>
      <c r="F18" s="249">
        <f>IFERROR('tablas evol EM CAT'!F18-'tablas evol EM CAT'!F31,"-")</f>
        <v>-0.14999999999999858</v>
      </c>
      <c r="G18" s="249">
        <f>IFERROR('tablas evol EM CAT'!G18-'tablas evol EM CAT'!G31,"-")</f>
        <v>-1.1899999999999995</v>
      </c>
      <c r="H18" s="249">
        <f>IFERROR('tablas evol EM CAT'!H18-'tablas evol EM CAT'!H31,"-")</f>
        <v>-0.19999999999999929</v>
      </c>
      <c r="I18" s="249">
        <f>IFERROR('tablas evol EM CAT'!I18-'tablas evol EM CAT'!I31,"-")</f>
        <v>-0.44999999999999929</v>
      </c>
      <c r="J18" s="249">
        <f>IFERROR('tablas evol EM CAT'!J18-'tablas evol EM CAT'!J31,"-")</f>
        <v>-0.3100000000000005</v>
      </c>
    </row>
    <row r="19" spans="3:10" hidden="1" outlineLevel="1">
      <c r="C19" s="41" t="s">
        <v>77</v>
      </c>
      <c r="D19" s="249">
        <f>IFERROR('tablas evol EM CAT'!D19-'tablas evol EM CAT'!D32,"-")</f>
        <v>-1.8784416171744676</v>
      </c>
      <c r="E19" s="249">
        <f>IFERROR('tablas evol EM CAT'!E19-'tablas evol EM CAT'!E32,"-")</f>
        <v>-0.58999999999999986</v>
      </c>
      <c r="F19" s="249">
        <f>IFERROR('tablas evol EM CAT'!F19-'tablas evol EM CAT'!F32,"-")</f>
        <v>-1.3000000000000007</v>
      </c>
      <c r="G19" s="249">
        <f>IFERROR('tablas evol EM CAT'!G19-'tablas evol EM CAT'!G32,"-")</f>
        <v>-1.0200000000000005</v>
      </c>
      <c r="H19" s="249">
        <f>IFERROR('tablas evol EM CAT'!H19-'tablas evol EM CAT'!H32,"-")</f>
        <v>-1.1399999999999988</v>
      </c>
      <c r="I19" s="249">
        <f>IFERROR('tablas evol EM CAT'!I19-'tablas evol EM CAT'!I32,"-")</f>
        <v>-1.3099999999999987</v>
      </c>
      <c r="J19" s="249">
        <f>IFERROR('tablas evol EM CAT'!J19-'tablas evol EM CAT'!J32,"-")</f>
        <v>-1.1999999999999993</v>
      </c>
    </row>
    <row r="20" spans="3:10" hidden="1" outlineLevel="1">
      <c r="C20" s="41" t="s">
        <v>78</v>
      </c>
      <c r="D20" s="249">
        <f>IFERROR('tablas evol EM CAT'!D20-'tablas evol EM CAT'!D33,"-")</f>
        <v>-1.4820454529540683</v>
      </c>
      <c r="E20" s="249">
        <f>IFERROR('tablas evol EM CAT'!E20-'tablas evol EM CAT'!E33,"-")</f>
        <v>0.27533893105843887</v>
      </c>
      <c r="F20" s="249">
        <f>IFERROR('tablas evol EM CAT'!F20-'tablas evol EM CAT'!F33,"-")</f>
        <v>1.2858401055245494E-2</v>
      </c>
      <c r="G20" s="249">
        <f>IFERROR('tablas evol EM CAT'!G20-'tablas evol EM CAT'!G33,"-")</f>
        <v>-0.74640542228421491</v>
      </c>
      <c r="H20" s="249">
        <f>IFERROR('tablas evol EM CAT'!H20-'tablas evol EM CAT'!H33,"-")</f>
        <v>-7.6215275168458163E-2</v>
      </c>
      <c r="I20" s="249">
        <f>IFERROR('tablas evol EM CAT'!I20-'tablas evol EM CAT'!I33,"-")</f>
        <v>-0.88575159465639786</v>
      </c>
      <c r="J20" s="249">
        <f>IFERROR('tablas evol EM CAT'!J20-'tablas evol EM CAT'!J33,"-")</f>
        <v>-0.32567713181807001</v>
      </c>
    </row>
    <row r="21" spans="3:10" hidden="1" outlineLevel="1">
      <c r="C21" s="41" t="s">
        <v>79</v>
      </c>
      <c r="D21" s="249">
        <f>IFERROR('tablas evol EM CAT'!D21-'tablas evol EM CAT'!D34,"-")</f>
        <v>-0.38075672335858979</v>
      </c>
      <c r="E21" s="249">
        <f>IFERROR('tablas evol EM CAT'!E21-'tablas evol EM CAT'!E34,"-")</f>
        <v>-0.61999999999999922</v>
      </c>
      <c r="F21" s="249">
        <f>IFERROR('tablas evol EM CAT'!F21-'tablas evol EM CAT'!F34,"-")</f>
        <v>-0.40000000000000036</v>
      </c>
      <c r="G21" s="249">
        <f>IFERROR('tablas evol EM CAT'!G21-'tablas evol EM CAT'!G34,"-")</f>
        <v>-0.15000000000000036</v>
      </c>
      <c r="H21" s="249">
        <f>IFERROR('tablas evol EM CAT'!H21-'tablas evol EM CAT'!H34,"-")</f>
        <v>-0.45000000000000018</v>
      </c>
      <c r="I21" s="249">
        <f>IFERROR('tablas evol EM CAT'!I21-'tablas evol EM CAT'!I34,"-")</f>
        <v>-0.70000000000000107</v>
      </c>
      <c r="J21" s="249">
        <f>IFERROR('tablas evol EM CAT'!J21-'tablas evol EM CAT'!J34,"-")</f>
        <v>-0.54</v>
      </c>
    </row>
    <row r="22" spans="3:10" hidden="1" outlineLevel="1">
      <c r="C22" s="41" t="s">
        <v>80</v>
      </c>
      <c r="D22" s="249">
        <f>IFERROR('tablas evol EM CAT'!D22-'tablas evol EM CAT'!D35,"-")</f>
        <v>-0.9307533189690016</v>
      </c>
      <c r="E22" s="249">
        <f>IFERROR('tablas evol EM CAT'!E22-'tablas evol EM CAT'!E35,"-")</f>
        <v>-1.0102192470674947</v>
      </c>
      <c r="F22" s="249">
        <f>IFERROR('tablas evol EM CAT'!F22-'tablas evol EM CAT'!F35,"-")</f>
        <v>-0.69622005529526643</v>
      </c>
      <c r="G22" s="249">
        <f>IFERROR('tablas evol EM CAT'!G22-'tablas evol EM CAT'!G35,"-")</f>
        <v>-0.67312977099236626</v>
      </c>
      <c r="H22" s="249">
        <f>IFERROR('tablas evol EM CAT'!H22-'tablas evol EM CAT'!H35,"-")</f>
        <v>-0.75215658737821478</v>
      </c>
      <c r="I22" s="249">
        <f>IFERROR('tablas evol EM CAT'!I22-'tablas evol EM CAT'!I35,"-")</f>
        <v>-1.0992060983366425</v>
      </c>
      <c r="J22" s="249">
        <f>IFERROR('tablas evol EM CAT'!J22-'tablas evol EM CAT'!J35,"-")</f>
        <v>-0.85069147783285715</v>
      </c>
    </row>
    <row r="23" spans="3:10" hidden="1" outlineLevel="1">
      <c r="C23" s="41" t="s">
        <v>81</v>
      </c>
      <c r="D23" s="249">
        <f>IFERROR('tablas evol EM CAT'!D23-'tablas evol EM CAT'!D36,"-")</f>
        <v>-6.0051911278905301E-2</v>
      </c>
      <c r="E23" s="249">
        <f>IFERROR('tablas evol EM CAT'!E23-'tablas evol EM CAT'!E36,"-")</f>
        <v>-6.0000000000000497E-2</v>
      </c>
      <c r="F23" s="249">
        <f>IFERROR('tablas evol EM CAT'!F23-'tablas evol EM CAT'!F36,"-")</f>
        <v>0.63999999999999879</v>
      </c>
      <c r="G23" s="249">
        <f>IFERROR('tablas evol EM CAT'!G23-'tablas evol EM CAT'!G36,"-")</f>
        <v>-0.16999999999999993</v>
      </c>
      <c r="H23" s="249">
        <f>IFERROR('tablas evol EM CAT'!H23-'tablas evol EM CAT'!H36,"-")</f>
        <v>0.37000000000000099</v>
      </c>
      <c r="I23" s="249">
        <f>IFERROR('tablas evol EM CAT'!I23-'tablas evol EM CAT'!I36,"-")</f>
        <v>0.25</v>
      </c>
      <c r="J23" s="249">
        <f>IFERROR('tablas evol EM CAT'!J23-'tablas evol EM CAT'!J36,"-")</f>
        <v>0.33999999999999986</v>
      </c>
    </row>
    <row r="24" spans="3:10" hidden="1" outlineLevel="1">
      <c r="C24" s="41" t="s">
        <v>82</v>
      </c>
      <c r="D24" s="249">
        <f>IFERROR('tablas evol EM CAT'!D24-'tablas evol EM CAT'!D37,"-")</f>
        <v>0.96273857606715829</v>
      </c>
      <c r="E24" s="249">
        <f>IFERROR('tablas evol EM CAT'!E24-'tablas evol EM CAT'!E37,"-")</f>
        <v>-0.44000000000000128</v>
      </c>
      <c r="F24" s="249">
        <f>IFERROR('tablas evol EM CAT'!F24-'tablas evol EM CAT'!F37,"-")</f>
        <v>4.0000000000000036E-2</v>
      </c>
      <c r="G24" s="249">
        <f>IFERROR('tablas evol EM CAT'!G24-'tablas evol EM CAT'!G37,"-")</f>
        <v>-0.82999999999999918</v>
      </c>
      <c r="H24" s="249">
        <f>IFERROR('tablas evol EM CAT'!H24-'tablas evol EM CAT'!H37,"-")</f>
        <v>-0.17999999999999972</v>
      </c>
      <c r="I24" s="249">
        <f>IFERROR('tablas evol EM CAT'!I24-'tablas evol EM CAT'!I37,"-")</f>
        <v>0.26999999999999957</v>
      </c>
      <c r="J24" s="249">
        <f>IFERROR('tablas evol EM CAT'!J24-'tablas evol EM CAT'!J37,"-")</f>
        <v>-1.0000000000001563E-2</v>
      </c>
    </row>
    <row r="25" spans="3:10" hidden="1" outlineLevel="1">
      <c r="C25" s="41" t="s">
        <v>83</v>
      </c>
      <c r="D25" s="249">
        <f>IFERROR('tablas evol EM CAT'!D25-'tablas evol EM CAT'!D38,"-")</f>
        <v>-0.89080161890686149</v>
      </c>
      <c r="E25" s="249">
        <f>IFERROR('tablas evol EM CAT'!E25-'tablas evol EM CAT'!E38,"-")</f>
        <v>-0.41999999999999993</v>
      </c>
      <c r="F25" s="249">
        <f>IFERROR('tablas evol EM CAT'!F25-'tablas evol EM CAT'!F38,"-")</f>
        <v>-0.53999999999999915</v>
      </c>
      <c r="G25" s="249">
        <f>IFERROR('tablas evol EM CAT'!G25-'tablas evol EM CAT'!G38,"-")</f>
        <v>-0.33999999999999986</v>
      </c>
      <c r="H25" s="249">
        <f>IFERROR('tablas evol EM CAT'!H25-'tablas evol EM CAT'!H38,"-")</f>
        <v>-0.49000000000000021</v>
      </c>
      <c r="I25" s="249">
        <f>IFERROR('tablas evol EM CAT'!I25-'tablas evol EM CAT'!I38,"-")</f>
        <v>-1.1900000000000013</v>
      </c>
      <c r="J25" s="249">
        <f>IFERROR('tablas evol EM CAT'!J25-'tablas evol EM CAT'!J38,"-")</f>
        <v>-0.74000000000000021</v>
      </c>
    </row>
    <row r="26" spans="3:10" collapsed="1">
      <c r="C26" s="46">
        <v>2009</v>
      </c>
      <c r="D26" s="252">
        <f>IFERROR('tablas evol EM CAT'!D26-'tablas evol EM CAT'!D39,"-")</f>
        <v>-0.34728033101995681</v>
      </c>
      <c r="E26" s="252">
        <f>IFERROR('tablas evol EM CAT'!E26-'tablas evol EM CAT'!E39,"-")</f>
        <v>-0.30519361434376435</v>
      </c>
      <c r="F26" s="252">
        <f>IFERROR('tablas evol EM CAT'!F26-'tablas evol EM CAT'!F39,"-")</f>
        <v>-0.29589201264337994</v>
      </c>
      <c r="G26" s="252">
        <f>IFERROR('tablas evol EM CAT'!G26-'tablas evol EM CAT'!G39,"-")</f>
        <v>-0.48739902787741674</v>
      </c>
      <c r="H26" s="252">
        <f>IFERROR('tablas evol EM CAT'!H26-'tablas evol EM CAT'!H39,"-")</f>
        <v>-0.34230758042801579</v>
      </c>
      <c r="I26" s="252">
        <f>IFERROR('tablas evol EM CAT'!I26-'tablas evol EM CAT'!I39,"-")</f>
        <v>-0.34219359036848296</v>
      </c>
      <c r="J26" s="252">
        <f>IFERROR('tablas evol EM CAT'!J26-'tablas evol EM CAT'!J39,"-")</f>
        <v>-0.34171515979331701</v>
      </c>
    </row>
    <row r="27" spans="3:10" hidden="1" outlineLevel="1">
      <c r="C27" s="41" t="s">
        <v>72</v>
      </c>
      <c r="D27" s="249">
        <f>IFERROR('tablas evol EM CAT'!D27-'tablas evol EM CAT'!D40,"-")</f>
        <v>0.23704996282561375</v>
      </c>
      <c r="E27" s="249">
        <f>IFERROR('tablas evol EM CAT'!E27-'tablas evol EM CAT'!E40,"-")</f>
        <v>-0.15000000000000036</v>
      </c>
      <c r="F27" s="249">
        <f>IFERROR('tablas evol EM CAT'!F27-'tablas evol EM CAT'!F40,"-")</f>
        <v>-0.32000000000000028</v>
      </c>
      <c r="G27" s="249">
        <f>IFERROR('tablas evol EM CAT'!G27-'tablas evol EM CAT'!G40,"-")</f>
        <v>0.37000000000000011</v>
      </c>
      <c r="H27" s="249">
        <f>IFERROR('tablas evol EM CAT'!H27-'tablas evol EM CAT'!H40,"-")</f>
        <v>-0.14000000000000057</v>
      </c>
      <c r="I27" s="249">
        <f>IFERROR('tablas evol EM CAT'!I27-'tablas evol EM CAT'!I40,"-")</f>
        <v>-0.96999999999999886</v>
      </c>
      <c r="J27" s="249">
        <f>IFERROR('tablas evol EM CAT'!J27-'tablas evol EM CAT'!J40,"-")</f>
        <v>-0.4399999999999995</v>
      </c>
    </row>
    <row r="28" spans="3:10" hidden="1" outlineLevel="1">
      <c r="C28" s="41" t="s">
        <v>73</v>
      </c>
      <c r="D28" s="249">
        <f>IFERROR('tablas evol EM CAT'!D28-'tablas evol EM CAT'!D41,"-")</f>
        <v>0.10953744929315512</v>
      </c>
      <c r="E28" s="249">
        <f>IFERROR('tablas evol EM CAT'!E28-'tablas evol EM CAT'!E41,"-")</f>
        <v>0.10999999999999943</v>
      </c>
      <c r="F28" s="249">
        <f>IFERROR('tablas evol EM CAT'!F28-'tablas evol EM CAT'!F41,"-")</f>
        <v>2.000000000000135E-2</v>
      </c>
      <c r="G28" s="249">
        <f>IFERROR('tablas evol EM CAT'!G28-'tablas evol EM CAT'!G41,"-")</f>
        <v>0.72999999999999954</v>
      </c>
      <c r="H28" s="249">
        <f>IFERROR('tablas evol EM CAT'!H28-'tablas evol EM CAT'!H41,"-")</f>
        <v>0.16000000000000014</v>
      </c>
      <c r="I28" s="249">
        <f>IFERROR('tablas evol EM CAT'!I28-'tablas evol EM CAT'!I41,"-")</f>
        <v>-3.9999999999999147E-2</v>
      </c>
      <c r="J28" s="249">
        <f>IFERROR('tablas evol EM CAT'!J28-'tablas evol EM CAT'!J41,"-")</f>
        <v>8.0000000000000071E-2</v>
      </c>
    </row>
    <row r="29" spans="3:10" hidden="1" outlineLevel="1">
      <c r="C29" s="41" t="s">
        <v>74</v>
      </c>
      <c r="D29" s="249">
        <f>IFERROR('tablas evol EM CAT'!D29-'tablas evol EM CAT'!D42,"-")</f>
        <v>-1.5009528526857059</v>
      </c>
      <c r="E29" s="249">
        <f>IFERROR('tablas evol EM CAT'!E29-'tablas evol EM CAT'!E42,"-")</f>
        <v>4.0000000000000924E-2</v>
      </c>
      <c r="F29" s="249">
        <f>IFERROR('tablas evol EM CAT'!F29-'tablas evol EM CAT'!F42,"-")</f>
        <v>0.16999999999999993</v>
      </c>
      <c r="G29" s="249">
        <f>IFERROR('tablas evol EM CAT'!G29-'tablas evol EM CAT'!G42,"-")</f>
        <v>1.2300000000000004</v>
      </c>
      <c r="H29" s="249">
        <f>IFERROR('tablas evol EM CAT'!H29-'tablas evol EM CAT'!H42,"-")</f>
        <v>0.29000000000000004</v>
      </c>
      <c r="I29" s="249">
        <f>IFERROR('tablas evol EM CAT'!I29-'tablas evol EM CAT'!I42,"-")</f>
        <v>-0.62999999999999901</v>
      </c>
      <c r="J29" s="249">
        <f>IFERROR('tablas evol EM CAT'!J29-'tablas evol EM CAT'!J42,"-")</f>
        <v>-3.0000000000001137E-2</v>
      </c>
    </row>
    <row r="30" spans="3:10" hidden="1" outlineLevel="1">
      <c r="C30" s="41" t="s">
        <v>75</v>
      </c>
      <c r="D30" s="249">
        <f>IFERROR('tablas evol EM CAT'!D30-'tablas evol EM CAT'!D43,"-")</f>
        <v>-1.2945611402850714</v>
      </c>
      <c r="E30" s="249">
        <f>IFERROR('tablas evol EM CAT'!E30-'tablas evol EM CAT'!E43,"-")</f>
        <v>-0.26999999999999957</v>
      </c>
      <c r="F30" s="249">
        <f>IFERROR('tablas evol EM CAT'!F30-'tablas evol EM CAT'!F43,"-")</f>
        <v>-9.9999999999997868E-3</v>
      </c>
      <c r="G30" s="249">
        <f>IFERROR('tablas evol EM CAT'!G30-'tablas evol EM CAT'!G43,"-")</f>
        <v>1.879999999999999</v>
      </c>
      <c r="H30" s="249">
        <f>IFERROR('tablas evol EM CAT'!H30-'tablas evol EM CAT'!H43,"-")</f>
        <v>0.19000000000000128</v>
      </c>
      <c r="I30" s="249">
        <f>IFERROR('tablas evol EM CAT'!I30-'tablas evol EM CAT'!I43,"-")</f>
        <v>-0.57000000000000028</v>
      </c>
      <c r="J30" s="249">
        <f>IFERROR('tablas evol EM CAT'!J30-'tablas evol EM CAT'!J43,"-")</f>
        <v>-5.0000000000000711E-2</v>
      </c>
    </row>
    <row r="31" spans="3:10" hidden="1" outlineLevel="1">
      <c r="C31" s="41" t="s">
        <v>76</v>
      </c>
      <c r="D31" s="249">
        <f>IFERROR('tablas evol EM CAT'!D31-'tablas evol EM CAT'!D44,"-")</f>
        <v>-0.84658130865964587</v>
      </c>
      <c r="E31" s="249">
        <f>IFERROR('tablas evol EM CAT'!E31-'tablas evol EM CAT'!E44,"-")</f>
        <v>-0.40999999999999837</v>
      </c>
      <c r="F31" s="249">
        <f>IFERROR('tablas evol EM CAT'!F31-'tablas evol EM CAT'!F44,"-")</f>
        <v>-0.61000000000000121</v>
      </c>
      <c r="G31" s="249">
        <f>IFERROR('tablas evol EM CAT'!G31-'tablas evol EM CAT'!G44,"-")</f>
        <v>0.91000000000000014</v>
      </c>
      <c r="H31" s="249">
        <f>IFERROR('tablas evol EM CAT'!H31-'tablas evol EM CAT'!H44,"-")</f>
        <v>-0.37000000000000099</v>
      </c>
      <c r="I31" s="249">
        <f>IFERROR('tablas evol EM CAT'!I31-'tablas evol EM CAT'!I44,"-")</f>
        <v>-0.23000000000000043</v>
      </c>
      <c r="J31" s="249">
        <f>IFERROR('tablas evol EM CAT'!J31-'tablas evol EM CAT'!J44,"-")</f>
        <v>-0.3100000000000005</v>
      </c>
    </row>
    <row r="32" spans="3:10" hidden="1" outlineLevel="1">
      <c r="C32" s="41" t="s">
        <v>77</v>
      </c>
      <c r="D32" s="249">
        <f>IFERROR('tablas evol EM CAT'!D32-'tablas evol EM CAT'!D45,"-")</f>
        <v>-1.2668331205727004</v>
      </c>
      <c r="E32" s="249">
        <f>IFERROR('tablas evol EM CAT'!E32-'tablas evol EM CAT'!E45,"-")</f>
        <v>6.9999999999998508E-2</v>
      </c>
      <c r="F32" s="249">
        <f>IFERROR('tablas evol EM CAT'!F32-'tablas evol EM CAT'!F45,"-")</f>
        <v>0.80000000000000071</v>
      </c>
      <c r="G32" s="249">
        <f>IFERROR('tablas evol EM CAT'!G32-'tablas evol EM CAT'!G45,"-")</f>
        <v>1.0600000000000005</v>
      </c>
      <c r="H32" s="249">
        <f>IFERROR('tablas evol EM CAT'!H32-'tablas evol EM CAT'!H45,"-")</f>
        <v>0.65999999999999837</v>
      </c>
      <c r="I32" s="249">
        <f>IFERROR('tablas evol EM CAT'!I32-'tablas evol EM CAT'!I45,"-")</f>
        <v>5.9999999999998721E-2</v>
      </c>
      <c r="J32" s="249">
        <f>IFERROR('tablas evol EM CAT'!J32-'tablas evol EM CAT'!J45,"-")</f>
        <v>0.45999999999999908</v>
      </c>
    </row>
    <row r="33" spans="3:10" hidden="1" outlineLevel="1">
      <c r="C33" s="41" t="s">
        <v>78</v>
      </c>
      <c r="D33" s="249">
        <f>IFERROR('tablas evol EM CAT'!D33-'tablas evol EM CAT'!D46,"-")</f>
        <v>2.3845344532907333</v>
      </c>
      <c r="E33" s="249">
        <f>IFERROR('tablas evol EM CAT'!E33-'tablas evol EM CAT'!E46,"-")</f>
        <v>0.45133764832793943</v>
      </c>
      <c r="F33" s="249">
        <f>IFERROR('tablas evol EM CAT'!F33-'tablas evol EM CAT'!F46,"-")</f>
        <v>0.31953215459239637</v>
      </c>
      <c r="G33" s="249">
        <f>IFERROR('tablas evol EM CAT'!G33-'tablas evol EM CAT'!G46,"-")</f>
        <v>1.2794942108470444</v>
      </c>
      <c r="H33" s="249">
        <f>IFERROR('tablas evol EM CAT'!H33-'tablas evol EM CAT'!H46,"-")</f>
        <v>0.50999999999999979</v>
      </c>
      <c r="I33" s="249">
        <f>IFERROR('tablas evol EM CAT'!I33-'tablas evol EM CAT'!I46,"-")</f>
        <v>1.17</v>
      </c>
      <c r="J33" s="249">
        <f>IFERROR('tablas evol EM CAT'!J33-'tablas evol EM CAT'!J46,"-")</f>
        <v>0.71000000000000085</v>
      </c>
    </row>
    <row r="34" spans="3:10" hidden="1" outlineLevel="1">
      <c r="C34" s="41" t="s">
        <v>79</v>
      </c>
      <c r="D34" s="249">
        <f>IFERROR('tablas evol EM CAT'!D34-'tablas evol EM CAT'!D47,"-")</f>
        <v>-0.62609318523475377</v>
      </c>
      <c r="E34" s="249">
        <f>IFERROR('tablas evol EM CAT'!E34-'tablas evol EM CAT'!E47,"-")</f>
        <v>-0.55000000000000071</v>
      </c>
      <c r="F34" s="249">
        <f>IFERROR('tablas evol EM CAT'!F34-'tablas evol EM CAT'!F47,"-")</f>
        <v>-0.8199999999999994</v>
      </c>
      <c r="G34" s="249">
        <f>IFERROR('tablas evol EM CAT'!G34-'tablas evol EM CAT'!G47,"-")</f>
        <v>0.29999999999999982</v>
      </c>
      <c r="H34" s="249">
        <f>IFERROR('tablas evol EM CAT'!H34-'tablas evol EM CAT'!H47,"-")</f>
        <v>-0.54</v>
      </c>
      <c r="I34" s="249">
        <f>IFERROR('tablas evol EM CAT'!I34-'tablas evol EM CAT'!I47,"-")</f>
        <v>-1.5599999999999987</v>
      </c>
      <c r="J34" s="249">
        <f>IFERROR('tablas evol EM CAT'!J34-'tablas evol EM CAT'!J47,"-")</f>
        <v>-0.83999999999999986</v>
      </c>
    </row>
    <row r="35" spans="3:10" hidden="1" outlineLevel="1">
      <c r="C35" s="41" t="s">
        <v>80</v>
      </c>
      <c r="D35" s="249">
        <f>IFERROR('tablas evol EM CAT'!D35-'tablas evol EM CAT'!D48,"-")</f>
        <v>0.60636286837303111</v>
      </c>
      <c r="E35" s="249">
        <f>IFERROR('tablas evol EM CAT'!E35-'tablas evol EM CAT'!E48,"-")</f>
        <v>0.63000000000000078</v>
      </c>
      <c r="F35" s="249">
        <f>IFERROR('tablas evol EM CAT'!F35-'tablas evol EM CAT'!F48,"-")</f>
        <v>0.75</v>
      </c>
      <c r="G35" s="249">
        <f>IFERROR('tablas evol EM CAT'!G35-'tablas evol EM CAT'!G48,"-")</f>
        <v>0.94000000000000039</v>
      </c>
      <c r="H35" s="249">
        <f>IFERROR('tablas evol EM CAT'!H35-'tablas evol EM CAT'!H48,"-")</f>
        <v>0.77000000000000046</v>
      </c>
      <c r="I35" s="249">
        <f>IFERROR('tablas evol EM CAT'!I35-'tablas evol EM CAT'!I48,"-")</f>
        <v>-9.9999999999997868E-3</v>
      </c>
      <c r="J35" s="249">
        <f>IFERROR('tablas evol EM CAT'!J35-'tablas evol EM CAT'!J48,"-")</f>
        <v>0.49000000000000021</v>
      </c>
    </row>
    <row r="36" spans="3:10" hidden="1" outlineLevel="1">
      <c r="C36" s="41" t="s">
        <v>81</v>
      </c>
      <c r="D36" s="249">
        <f>IFERROR('tablas evol EM CAT'!D36-'tablas evol EM CAT'!D49,"-")</f>
        <v>4.9068875176251581E-2</v>
      </c>
      <c r="E36" s="249">
        <f>IFERROR('tablas evol EM CAT'!E36-'tablas evol EM CAT'!E49,"-")</f>
        <v>-9.9999999999997868E-3</v>
      </c>
      <c r="F36" s="249">
        <f>IFERROR('tablas evol EM CAT'!F36-'tablas evol EM CAT'!F49,"-")</f>
        <v>0.11000000000000032</v>
      </c>
      <c r="G36" s="249">
        <f>IFERROR('tablas evol EM CAT'!G36-'tablas evol EM CAT'!G49,"-")</f>
        <v>-8.9999999999999858E-2</v>
      </c>
      <c r="H36" s="249">
        <f>IFERROR('tablas evol EM CAT'!H36-'tablas evol EM CAT'!H49,"-")</f>
        <v>4.9999999999999822E-2</v>
      </c>
      <c r="I36" s="249">
        <f>IFERROR('tablas evol EM CAT'!I36-'tablas evol EM CAT'!I49,"-")</f>
        <v>0.28999999999999915</v>
      </c>
      <c r="J36" s="249">
        <f>IFERROR('tablas evol EM CAT'!J36-'tablas evol EM CAT'!J49,"-")</f>
        <v>9.9999999999999645E-2</v>
      </c>
    </row>
    <row r="37" spans="3:10" hidden="1" outlineLevel="1">
      <c r="C37" s="41" t="s">
        <v>82</v>
      </c>
      <c r="D37" s="249">
        <f>IFERROR('tablas evol EM CAT'!D37-'tablas evol EM CAT'!D50,"-")</f>
        <v>-0.82660702117130125</v>
      </c>
      <c r="E37" s="249">
        <f>IFERROR('tablas evol EM CAT'!E37-'tablas evol EM CAT'!E50,"-")</f>
        <v>0.43000000000000149</v>
      </c>
      <c r="F37" s="249">
        <f>IFERROR('tablas evol EM CAT'!F37-'tablas evol EM CAT'!F50,"-")</f>
        <v>-0.15000000000000036</v>
      </c>
      <c r="G37" s="249">
        <f>IFERROR('tablas evol EM CAT'!G37-'tablas evol EM CAT'!G50,"-")</f>
        <v>0.29999999999999982</v>
      </c>
      <c r="H37" s="249">
        <f>IFERROR('tablas evol EM CAT'!H37-'tablas evol EM CAT'!H50,"-")</f>
        <v>4.0000000000000036E-2</v>
      </c>
      <c r="I37" s="249">
        <f>IFERROR('tablas evol EM CAT'!I37-'tablas evol EM CAT'!I50,"-")</f>
        <v>-0.62000000000000099</v>
      </c>
      <c r="J37" s="249">
        <f>IFERROR('tablas evol EM CAT'!J37-'tablas evol EM CAT'!J50,"-")</f>
        <v>-0.20999999999999908</v>
      </c>
    </row>
    <row r="38" spans="3:10" hidden="1" outlineLevel="1">
      <c r="C38" s="41" t="s">
        <v>83</v>
      </c>
      <c r="D38" s="249">
        <f>IFERROR('tablas evol EM CAT'!D38-'tablas evol EM CAT'!D51,"-")</f>
        <v>0.28419881621529441</v>
      </c>
      <c r="E38" s="249">
        <f>IFERROR('tablas evol EM CAT'!E38-'tablas evol EM CAT'!E51,"-")</f>
        <v>9.9999999999997868E-3</v>
      </c>
      <c r="F38" s="249">
        <f>IFERROR('tablas evol EM CAT'!F38-'tablas evol EM CAT'!F51,"-")</f>
        <v>0.52999999999999936</v>
      </c>
      <c r="G38" s="249">
        <f>IFERROR('tablas evol EM CAT'!G38-'tablas evol EM CAT'!G51,"-")</f>
        <v>0.35999999999999943</v>
      </c>
      <c r="H38" s="249">
        <f>IFERROR('tablas evol EM CAT'!H38-'tablas evol EM CAT'!H51,"-")</f>
        <v>0.40000000000000036</v>
      </c>
      <c r="I38" s="249">
        <f>IFERROR('tablas evol EM CAT'!I38-'tablas evol EM CAT'!I51,"-")</f>
        <v>2.000000000000135E-2</v>
      </c>
      <c r="J38" s="249">
        <f>IFERROR('tablas evol EM CAT'!J38-'tablas evol EM CAT'!J51,"-")</f>
        <v>0.25999999999999979</v>
      </c>
    </row>
    <row r="39" spans="3:10" collapsed="1">
      <c r="C39" s="48">
        <v>2008</v>
      </c>
      <c r="D39" s="253">
        <f>IFERROR('tablas evol EM CAT'!D39-'tablas evol EM CAT'!D52,"-")</f>
        <v>-0.26030575238790377</v>
      </c>
      <c r="E39" s="253">
        <f>IFERROR('tablas evol EM CAT'!E39-'tablas evol EM CAT'!E52,"-")</f>
        <v>3.282323112940233E-2</v>
      </c>
      <c r="F39" s="253">
        <f>IFERROR('tablas evol EM CAT'!F39-'tablas evol EM CAT'!F52,"-")</f>
        <v>5.3801954905805971E-2</v>
      </c>
      <c r="G39" s="253">
        <f>IFERROR('tablas evol EM CAT'!G39-'tablas evol EM CAT'!G52,"-")</f>
        <v>0.72466352899015085</v>
      </c>
      <c r="H39" s="253">
        <f>IFERROR('tablas evol EM CAT'!H39-'tablas evol EM CAT'!H52,"-")</f>
        <v>0.15187638916851753</v>
      </c>
      <c r="I39" s="253">
        <f>IFERROR('tablas evol EM CAT'!I39-'tablas evol EM CAT'!I52,"-")</f>
        <v>-0.22509100177808605</v>
      </c>
      <c r="J39" s="253">
        <f>IFERROR('tablas evol EM CAT'!J39-'tablas evol EM CAT'!J52,"-")</f>
        <v>1.6909883088906952E-2</v>
      </c>
    </row>
    <row r="40" spans="3:10" hidden="1" outlineLevel="1">
      <c r="C40" s="41" t="s">
        <v>72</v>
      </c>
      <c r="D40" s="249">
        <f>IFERROR('tablas evol EM CAT'!D40-'tablas evol EM CAT'!D53,"-")</f>
        <v>1.59484824031545</v>
      </c>
      <c r="E40" s="249">
        <f>IFERROR('tablas evol EM CAT'!E40-'tablas evol EM CAT'!E53,"-")</f>
        <v>0.59000000000000163</v>
      </c>
      <c r="F40" s="249">
        <f>IFERROR('tablas evol EM CAT'!F40-'tablas evol EM CAT'!F53,"-")</f>
        <v>0.94000000000000039</v>
      </c>
      <c r="G40" s="249">
        <f>IFERROR('tablas evol EM CAT'!G40-'tablas evol EM CAT'!G53,"-")</f>
        <v>0.13999999999999968</v>
      </c>
      <c r="H40" s="249">
        <f>IFERROR('tablas evol EM CAT'!H40-'tablas evol EM CAT'!H53,"-")</f>
        <v>0.77000000000000046</v>
      </c>
      <c r="I40" s="249">
        <f>IFERROR('tablas evol EM CAT'!I40-'tablas evol EM CAT'!I53,"-")</f>
        <v>1.1199999999999992</v>
      </c>
      <c r="J40" s="249">
        <f>IFERROR('tablas evol EM CAT'!J40-'tablas evol EM CAT'!J53,"-")</f>
        <v>0.89000000000000057</v>
      </c>
    </row>
    <row r="41" spans="3:10" hidden="1" outlineLevel="1">
      <c r="C41" s="41" t="s">
        <v>73</v>
      </c>
      <c r="D41" s="249">
        <f>IFERROR('tablas evol EM CAT'!D41-'tablas evol EM CAT'!D54,"-")</f>
        <v>-4.3308579991262697E-2</v>
      </c>
      <c r="E41" s="249">
        <f>IFERROR('tablas evol EM CAT'!E41-'tablas evol EM CAT'!E54,"-")</f>
        <v>0.24000000000000021</v>
      </c>
      <c r="F41" s="249">
        <f>IFERROR('tablas evol EM CAT'!F41-'tablas evol EM CAT'!F54,"-")</f>
        <v>5.9999999999998721E-2</v>
      </c>
      <c r="G41" s="249">
        <f>IFERROR('tablas evol EM CAT'!G41-'tablas evol EM CAT'!G54,"-")</f>
        <v>0.45000000000000018</v>
      </c>
      <c r="H41" s="249">
        <f>IFERROR('tablas evol EM CAT'!H41-'tablas evol EM CAT'!H54,"-")</f>
        <v>0.20999999999999996</v>
      </c>
      <c r="I41" s="249">
        <f>IFERROR('tablas evol EM CAT'!I41-'tablas evol EM CAT'!I54,"-")</f>
        <v>-1.5</v>
      </c>
      <c r="J41" s="249">
        <f>IFERROR('tablas evol EM CAT'!J41-'tablas evol EM CAT'!J54,"-")</f>
        <v>-0.34999999999999964</v>
      </c>
    </row>
    <row r="42" spans="3:10" hidden="1" outlineLevel="1">
      <c r="C42" s="41" t="s">
        <v>74</v>
      </c>
      <c r="D42" s="249">
        <f>IFERROR('tablas evol EM CAT'!D42-'tablas evol EM CAT'!D55,"-")</f>
        <v>1.2418636898316562</v>
      </c>
      <c r="E42" s="249">
        <f>IFERROR('tablas evol EM CAT'!E42-'tablas evol EM CAT'!E55,"-")</f>
        <v>-0.17999999999999972</v>
      </c>
      <c r="F42" s="249">
        <f>IFERROR('tablas evol EM CAT'!F42-'tablas evol EM CAT'!F55,"-")</f>
        <v>-0.33000000000000007</v>
      </c>
      <c r="G42" s="249">
        <f>IFERROR('tablas evol EM CAT'!G42-'tablas evol EM CAT'!G55,"-")</f>
        <v>1.1600000000000001</v>
      </c>
      <c r="H42" s="249">
        <f>IFERROR('tablas evol EM CAT'!H42-'tablas evol EM CAT'!H55,"-")</f>
        <v>-1.9999999999999574E-2</v>
      </c>
      <c r="I42" s="249">
        <f>IFERROR('tablas evol EM CAT'!I42-'tablas evol EM CAT'!I55,"-")</f>
        <v>0.30999999999999872</v>
      </c>
      <c r="J42" s="249">
        <f>IFERROR('tablas evol EM CAT'!J42-'tablas evol EM CAT'!J55,"-")</f>
        <v>9.0000000000000746E-2</v>
      </c>
    </row>
    <row r="43" spans="3:10" hidden="1" outlineLevel="1">
      <c r="C43" s="41" t="s">
        <v>75</v>
      </c>
      <c r="D43" s="249">
        <f>IFERROR('tablas evol EM CAT'!D43-'tablas evol EM CAT'!D56,"-")</f>
        <v>2.9932304734798834</v>
      </c>
      <c r="E43" s="249">
        <f>IFERROR('tablas evol EM CAT'!E43-'tablas evol EM CAT'!E56,"-")</f>
        <v>1.08</v>
      </c>
      <c r="F43" s="249">
        <f>IFERROR('tablas evol EM CAT'!F43-'tablas evol EM CAT'!F56,"-")</f>
        <v>0.61000000000000032</v>
      </c>
      <c r="G43" s="249">
        <f>IFERROR('tablas evol EM CAT'!G43-'tablas evol EM CAT'!G56,"-")</f>
        <v>-0.83999999999999986</v>
      </c>
      <c r="H43" s="249">
        <f>IFERROR('tablas evol EM CAT'!H43-'tablas evol EM CAT'!H56,"-")</f>
        <v>0.50999999999999979</v>
      </c>
      <c r="I43" s="249">
        <f>IFERROR('tablas evol EM CAT'!I43-'tablas evol EM CAT'!I56,"-")</f>
        <v>1.0700000000000003</v>
      </c>
      <c r="J43" s="249">
        <f>IFERROR('tablas evol EM CAT'!J43-'tablas evol EM CAT'!J56,"-")</f>
        <v>0.67999999999999972</v>
      </c>
    </row>
    <row r="44" spans="3:10" hidden="1" outlineLevel="1">
      <c r="C44" s="41" t="s">
        <v>76</v>
      </c>
      <c r="D44" s="249">
        <f>IFERROR('tablas evol EM CAT'!D44-'tablas evol EM CAT'!D57,"-")</f>
        <v>-0.48051555851838224</v>
      </c>
      <c r="E44" s="249">
        <f>IFERROR('tablas evol EM CAT'!E44-'tablas evol EM CAT'!E57,"-")</f>
        <v>-0.62000000000000099</v>
      </c>
      <c r="F44" s="249">
        <f>IFERROR('tablas evol EM CAT'!F44-'tablas evol EM CAT'!F57,"-")</f>
        <v>-0.32000000000000028</v>
      </c>
      <c r="G44" s="249">
        <f>IFERROR('tablas evol EM CAT'!G44-'tablas evol EM CAT'!G57,"-")</f>
        <v>-0.27000000000000046</v>
      </c>
      <c r="H44" s="249">
        <f>IFERROR('tablas evol EM CAT'!H44-'tablas evol EM CAT'!H57,"-")</f>
        <v>-0.36999999999999922</v>
      </c>
      <c r="I44" s="249">
        <f>IFERROR('tablas evol EM CAT'!I44-'tablas evol EM CAT'!I57,"-")</f>
        <v>-1.2599999999999998</v>
      </c>
      <c r="J44" s="249">
        <f>IFERROR('tablas evol EM CAT'!J44-'tablas evol EM CAT'!J57,"-")</f>
        <v>-0.69999999999999929</v>
      </c>
    </row>
    <row r="45" spans="3:10" hidden="1" outlineLevel="1">
      <c r="C45" s="41" t="s">
        <v>77</v>
      </c>
      <c r="D45" s="249">
        <f>IFERROR('tablas evol EM CAT'!D45-'tablas evol EM CAT'!D58,"-")</f>
        <v>-0.47258883511612204</v>
      </c>
      <c r="E45" s="249">
        <f>IFERROR('tablas evol EM CAT'!E45-'tablas evol EM CAT'!E58,"-")</f>
        <v>-6.9999999999998508E-2</v>
      </c>
      <c r="F45" s="249">
        <f>IFERROR('tablas evol EM CAT'!F45-'tablas evol EM CAT'!F58,"-")</f>
        <v>-0.25999999999999979</v>
      </c>
      <c r="G45" s="249">
        <f>IFERROR('tablas evol EM CAT'!G45-'tablas evol EM CAT'!G58,"-")</f>
        <v>-1.2200000000000006</v>
      </c>
      <c r="H45" s="249">
        <f>IFERROR('tablas evol EM CAT'!H45-'tablas evol EM CAT'!H58,"-")</f>
        <v>-0.37999999999999901</v>
      </c>
      <c r="I45" s="249">
        <f>IFERROR('tablas evol EM CAT'!I45-'tablas evol EM CAT'!I58,"-")</f>
        <v>-3.9999999999999147E-2</v>
      </c>
      <c r="J45" s="249">
        <f>IFERROR('tablas evol EM CAT'!J45-'tablas evol EM CAT'!J58,"-")</f>
        <v>-0.27999999999999936</v>
      </c>
    </row>
    <row r="46" spans="3:10" hidden="1" outlineLevel="1">
      <c r="C46" s="41" t="s">
        <v>78</v>
      </c>
      <c r="D46" s="249">
        <f>IFERROR('tablas evol EM CAT'!D46-'tablas evol EM CAT'!D59,"-")</f>
        <v>-2.2178681065803492</v>
      </c>
      <c r="E46" s="249">
        <f>IFERROR('tablas evol EM CAT'!E46-'tablas evol EM CAT'!E59,"-")</f>
        <v>-0.64999999999999858</v>
      </c>
      <c r="F46" s="249">
        <f>IFERROR('tablas evol EM CAT'!F46-'tablas evol EM CAT'!F59,"-")</f>
        <v>-0.49000000000000021</v>
      </c>
      <c r="G46" s="249">
        <f>IFERROR('tablas evol EM CAT'!G46-'tablas evol EM CAT'!G59,"-")</f>
        <v>-0.84000000000000075</v>
      </c>
      <c r="H46" s="249">
        <f>IFERROR('tablas evol EM CAT'!H46-'tablas evol EM CAT'!H59,"-")</f>
        <v>-0.59999999999999964</v>
      </c>
      <c r="I46" s="249">
        <f>IFERROR('tablas evol EM CAT'!I46-'tablas evol EM CAT'!I59,"-")</f>
        <v>0.15000000000000036</v>
      </c>
      <c r="J46" s="249">
        <f>IFERROR('tablas evol EM CAT'!J46-'tablas evol EM CAT'!J59,"-")</f>
        <v>-0.35000000000000053</v>
      </c>
    </row>
    <row r="47" spans="3:10" hidden="1" outlineLevel="1">
      <c r="C47" s="41" t="s">
        <v>79</v>
      </c>
      <c r="D47" s="249">
        <f>IFERROR('tablas evol EM CAT'!D47-'tablas evol EM CAT'!D60,"-")</f>
        <v>-0.55483337651272624</v>
      </c>
      <c r="E47" s="249">
        <f>IFERROR('tablas evol EM CAT'!E47-'tablas evol EM CAT'!E60,"-")</f>
        <v>0.61000000000000121</v>
      </c>
      <c r="F47" s="249">
        <f>IFERROR('tablas evol EM CAT'!F47-'tablas evol EM CAT'!F60,"-")</f>
        <v>4.0000000000000036E-2</v>
      </c>
      <c r="G47" s="249">
        <f>IFERROR('tablas evol EM CAT'!G47-'tablas evol EM CAT'!G60,"-")</f>
        <v>-0.83000000000000007</v>
      </c>
      <c r="H47" s="249">
        <f>IFERROR('tablas evol EM CAT'!H47-'tablas evol EM CAT'!H60,"-")</f>
        <v>-7.0000000000000284E-2</v>
      </c>
      <c r="I47" s="249">
        <f>IFERROR('tablas evol EM CAT'!I47-'tablas evol EM CAT'!I60,"-")</f>
        <v>0.59999999999999964</v>
      </c>
      <c r="J47" s="249">
        <f>IFERROR('tablas evol EM CAT'!J47-'tablas evol EM CAT'!J60,"-")</f>
        <v>0.12000000000000099</v>
      </c>
    </row>
    <row r="48" spans="3:10" hidden="1" outlineLevel="1">
      <c r="C48" s="41" t="s">
        <v>80</v>
      </c>
      <c r="D48" s="249">
        <f>IFERROR('tablas evol EM CAT'!D48-'tablas evol EM CAT'!D61,"-")</f>
        <v>-1.3223151044782924</v>
      </c>
      <c r="E48" s="249">
        <f>IFERROR('tablas evol EM CAT'!E48-'tablas evol EM CAT'!E61,"-")</f>
        <v>-6.0000000000000497E-2</v>
      </c>
      <c r="F48" s="249">
        <f>IFERROR('tablas evol EM CAT'!F48-'tablas evol EM CAT'!F61,"-")</f>
        <v>9.9999999999997868E-3</v>
      </c>
      <c r="G48" s="249">
        <f>IFERROR('tablas evol EM CAT'!G48-'tablas evol EM CAT'!G61,"-")</f>
        <v>-4.0000000000000036E-2</v>
      </c>
      <c r="H48" s="249">
        <f>IFERROR('tablas evol EM CAT'!H48-'tablas evol EM CAT'!H61,"-")</f>
        <v>-6.0000000000000497E-2</v>
      </c>
      <c r="I48" s="249">
        <f>IFERROR('tablas evol EM CAT'!I48-'tablas evol EM CAT'!I61,"-")</f>
        <v>8.0000000000000071E-2</v>
      </c>
      <c r="J48" s="249">
        <f>IFERROR('tablas evol EM CAT'!J48-'tablas evol EM CAT'!J61,"-")</f>
        <v>-1.9999999999999574E-2</v>
      </c>
    </row>
    <row r="49" spans="3:10" hidden="1" outlineLevel="1">
      <c r="C49" s="41" t="s">
        <v>81</v>
      </c>
      <c r="D49" s="249">
        <f>IFERROR('tablas evol EM CAT'!D49-'tablas evol EM CAT'!D62,"-")</f>
        <v>-0.81016542328109953</v>
      </c>
      <c r="E49" s="249">
        <f>IFERROR('tablas evol EM CAT'!E49-'tablas evol EM CAT'!E62,"-")</f>
        <v>-1.3900000000000006</v>
      </c>
      <c r="F49" s="249">
        <f>IFERROR('tablas evol EM CAT'!F49-'tablas evol EM CAT'!F62,"-")</f>
        <v>-0.29999999999999982</v>
      </c>
      <c r="G49" s="249">
        <f>IFERROR('tablas evol EM CAT'!G49-'tablas evol EM CAT'!G62,"-")</f>
        <v>0.14999999999999947</v>
      </c>
      <c r="H49" s="249">
        <f>IFERROR('tablas evol EM CAT'!H49-'tablas evol EM CAT'!H62,"-")</f>
        <v>-0.44000000000000039</v>
      </c>
      <c r="I49" s="249">
        <f>IFERROR('tablas evol EM CAT'!I49-'tablas evol EM CAT'!I62,"-")</f>
        <v>-0.44999999999999929</v>
      </c>
      <c r="J49" s="249">
        <f>IFERROR('tablas evol EM CAT'!J49-'tablas evol EM CAT'!J62,"-")</f>
        <v>-0.44999999999999929</v>
      </c>
    </row>
    <row r="50" spans="3:10" hidden="1" outlineLevel="1">
      <c r="C50" s="41" t="s">
        <v>82</v>
      </c>
      <c r="D50" s="249">
        <f>IFERROR('tablas evol EM CAT'!D50-'tablas evol EM CAT'!D63,"-")</f>
        <v>-0.51573085342011105</v>
      </c>
      <c r="E50" s="249">
        <f>IFERROR('tablas evol EM CAT'!E50-'tablas evol EM CAT'!E63,"-")</f>
        <v>-0.87000000000000099</v>
      </c>
      <c r="F50" s="249">
        <f>IFERROR('tablas evol EM CAT'!F50-'tablas evol EM CAT'!F63,"-")</f>
        <v>-0.13999999999999968</v>
      </c>
      <c r="G50" s="249">
        <f>IFERROR('tablas evol EM CAT'!G50-'tablas evol EM CAT'!G63,"-")</f>
        <v>-0.33000000000000007</v>
      </c>
      <c r="H50" s="249">
        <f>IFERROR('tablas evol EM CAT'!H50-'tablas evol EM CAT'!H63,"-")</f>
        <v>-0.33999999999999986</v>
      </c>
      <c r="I50" s="249">
        <f>IFERROR('tablas evol EM CAT'!I50-'tablas evol EM CAT'!I63,"-")</f>
        <v>-0.11999999999999922</v>
      </c>
      <c r="J50" s="249">
        <f>IFERROR('tablas evol EM CAT'!J50-'tablas evol EM CAT'!J63,"-")</f>
        <v>-0.26999999999999957</v>
      </c>
    </row>
    <row r="51" spans="3:10" hidden="1" outlineLevel="1">
      <c r="C51" s="41" t="s">
        <v>83</v>
      </c>
      <c r="D51" s="249">
        <f>IFERROR('tablas evol EM CAT'!D51-'tablas evol EM CAT'!D64,"-")</f>
        <v>0.70099295214841284</v>
      </c>
      <c r="E51" s="249">
        <f>IFERROR('tablas evol EM CAT'!E51-'tablas evol EM CAT'!E64,"-")</f>
        <v>-0.35999999999999943</v>
      </c>
      <c r="F51" s="249">
        <f>IFERROR('tablas evol EM CAT'!F51-'tablas evol EM CAT'!F64,"-")</f>
        <v>0.35999999999999943</v>
      </c>
      <c r="G51" s="249">
        <f>IFERROR('tablas evol EM CAT'!G51-'tablas evol EM CAT'!G64,"-")</f>
        <v>-0.82000000000000028</v>
      </c>
      <c r="H51" s="249">
        <f>IFERROR('tablas evol EM CAT'!H51-'tablas evol EM CAT'!H64,"-")</f>
        <v>3.9999999999999147E-2</v>
      </c>
      <c r="I51" s="249">
        <f>IFERROR('tablas evol EM CAT'!I51-'tablas evol EM CAT'!I64,"-")</f>
        <v>-4.0000000000000924E-2</v>
      </c>
      <c r="J51" s="249">
        <f>IFERROR('tablas evol EM CAT'!J51-'tablas evol EM CAT'!J64,"-")</f>
        <v>9.9999999999997868E-3</v>
      </c>
    </row>
    <row r="52" spans="3:10" collapsed="1">
      <c r="C52" s="48">
        <v>2007</v>
      </c>
      <c r="D52" s="253">
        <f>IFERROR('tablas evol EM CAT'!D52-'tablas evol EM CAT'!D65,"-")</f>
        <v>0.13740770806611113</v>
      </c>
      <c r="E52" s="253">
        <f>IFERROR('tablas evol EM CAT'!E52-'tablas evol EM CAT'!E65,"-")</f>
        <v>-0.18392169016916959</v>
      </c>
      <c r="F52" s="253">
        <f>IFERROR('tablas evol EM CAT'!F52-'tablas evol EM CAT'!F65,"-")</f>
        <v>3.1635934793694531E-3</v>
      </c>
      <c r="G52" s="253">
        <f>IFERROR('tablas evol EM CAT'!G52-'tablas evol EM CAT'!G65,"-")</f>
        <v>-0.18854646011332665</v>
      </c>
      <c r="H52" s="253">
        <f>IFERROR('tablas evol EM CAT'!H52-'tablas evol EM CAT'!H65,"-")</f>
        <v>-6.5053594279024907E-2</v>
      </c>
      <c r="I52" s="253">
        <f>IFERROR('tablas evol EM CAT'!I52-'tablas evol EM CAT'!I65,"-")</f>
        <v>-4.0429610057136856E-2</v>
      </c>
      <c r="J52" s="253">
        <f>IFERROR('tablas evol EM CAT'!J52-'tablas evol EM CAT'!J65,"-")</f>
        <v>-6.3904544111387906E-2</v>
      </c>
    </row>
    <row r="53" spans="3:10" ht="15" customHeight="1">
      <c r="C53" s="542" t="s">
        <v>67</v>
      </c>
      <c r="D53" s="542"/>
      <c r="E53" s="542"/>
      <c r="F53" s="542"/>
      <c r="G53" s="542"/>
      <c r="H53" s="542"/>
      <c r="I53" s="542"/>
      <c r="J53" s="542"/>
    </row>
    <row r="55" spans="3:10" ht="30" customHeight="1"/>
    <row r="57" spans="3:10" ht="30" customHeight="1"/>
  </sheetData>
  <mergeCells count="2">
    <mergeCell ref="C3:J3"/>
    <mergeCell ref="C53:J53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0:L28"/>
  <sheetViews>
    <sheetView showGridLines="0" showRowColHeaders="0" showOutlineSymbols="0" zoomScaleNormal="100" workbookViewId="0">
      <selection activeCell="A3" sqref="A3"/>
    </sheetView>
  </sheetViews>
  <sheetFormatPr baseColWidth="10" defaultRowHeight="12.75"/>
  <cols>
    <col min="1" max="2" width="11.42578125" style="11"/>
    <col min="3" max="3" width="35.7109375" style="11" customWidth="1"/>
    <col min="4" max="5" width="12.85546875" style="11" customWidth="1"/>
    <col min="6" max="6" width="14.7109375" style="11" customWidth="1"/>
    <col min="7" max="7" width="10.7109375" style="11" customWidth="1"/>
    <col min="8" max="13" width="11.42578125" style="11"/>
    <col min="14" max="14" width="14.42578125" style="11" customWidth="1"/>
    <col min="15" max="258" width="11.42578125" style="11"/>
    <col min="259" max="259" width="35.7109375" style="11" customWidth="1"/>
    <col min="260" max="261" width="12.85546875" style="11" customWidth="1"/>
    <col min="262" max="262" width="14.7109375" style="11" customWidth="1"/>
    <col min="263" max="263" width="10.7109375" style="11" customWidth="1"/>
    <col min="264" max="269" width="11.42578125" style="11"/>
    <col min="270" max="270" width="14.42578125" style="11" customWidth="1"/>
    <col min="271" max="514" width="11.42578125" style="11"/>
    <col min="515" max="515" width="35.7109375" style="11" customWidth="1"/>
    <col min="516" max="517" width="12.85546875" style="11" customWidth="1"/>
    <col min="518" max="518" width="14.7109375" style="11" customWidth="1"/>
    <col min="519" max="519" width="10.7109375" style="11" customWidth="1"/>
    <col min="520" max="525" width="11.42578125" style="11"/>
    <col min="526" max="526" width="14.42578125" style="11" customWidth="1"/>
    <col min="527" max="770" width="11.42578125" style="11"/>
    <col min="771" max="771" width="35.7109375" style="11" customWidth="1"/>
    <col min="772" max="773" width="12.85546875" style="11" customWidth="1"/>
    <col min="774" max="774" width="14.7109375" style="11" customWidth="1"/>
    <col min="775" max="775" width="10.7109375" style="11" customWidth="1"/>
    <col min="776" max="781" width="11.42578125" style="11"/>
    <col min="782" max="782" width="14.42578125" style="11" customWidth="1"/>
    <col min="783" max="1026" width="11.42578125" style="11"/>
    <col min="1027" max="1027" width="35.7109375" style="11" customWidth="1"/>
    <col min="1028" max="1029" width="12.85546875" style="11" customWidth="1"/>
    <col min="1030" max="1030" width="14.7109375" style="11" customWidth="1"/>
    <col min="1031" max="1031" width="10.7109375" style="11" customWidth="1"/>
    <col min="1032" max="1037" width="11.42578125" style="11"/>
    <col min="1038" max="1038" width="14.42578125" style="11" customWidth="1"/>
    <col min="1039" max="1282" width="11.42578125" style="11"/>
    <col min="1283" max="1283" width="35.7109375" style="11" customWidth="1"/>
    <col min="1284" max="1285" width="12.85546875" style="11" customWidth="1"/>
    <col min="1286" max="1286" width="14.7109375" style="11" customWidth="1"/>
    <col min="1287" max="1287" width="10.7109375" style="11" customWidth="1"/>
    <col min="1288" max="1293" width="11.42578125" style="11"/>
    <col min="1294" max="1294" width="14.42578125" style="11" customWidth="1"/>
    <col min="1295" max="1538" width="11.42578125" style="11"/>
    <col min="1539" max="1539" width="35.7109375" style="11" customWidth="1"/>
    <col min="1540" max="1541" width="12.85546875" style="11" customWidth="1"/>
    <col min="1542" max="1542" width="14.7109375" style="11" customWidth="1"/>
    <col min="1543" max="1543" width="10.7109375" style="11" customWidth="1"/>
    <col min="1544" max="1549" width="11.42578125" style="11"/>
    <col min="1550" max="1550" width="14.42578125" style="11" customWidth="1"/>
    <col min="1551" max="1794" width="11.42578125" style="11"/>
    <col min="1795" max="1795" width="35.7109375" style="11" customWidth="1"/>
    <col min="1796" max="1797" width="12.85546875" style="11" customWidth="1"/>
    <col min="1798" max="1798" width="14.7109375" style="11" customWidth="1"/>
    <col min="1799" max="1799" width="10.7109375" style="11" customWidth="1"/>
    <col min="1800" max="1805" width="11.42578125" style="11"/>
    <col min="1806" max="1806" width="14.42578125" style="11" customWidth="1"/>
    <col min="1807" max="2050" width="11.42578125" style="11"/>
    <col min="2051" max="2051" width="35.7109375" style="11" customWidth="1"/>
    <col min="2052" max="2053" width="12.85546875" style="11" customWidth="1"/>
    <col min="2054" max="2054" width="14.7109375" style="11" customWidth="1"/>
    <col min="2055" max="2055" width="10.7109375" style="11" customWidth="1"/>
    <col min="2056" max="2061" width="11.42578125" style="11"/>
    <col min="2062" max="2062" width="14.42578125" style="11" customWidth="1"/>
    <col min="2063" max="2306" width="11.42578125" style="11"/>
    <col min="2307" max="2307" width="35.7109375" style="11" customWidth="1"/>
    <col min="2308" max="2309" width="12.85546875" style="11" customWidth="1"/>
    <col min="2310" max="2310" width="14.7109375" style="11" customWidth="1"/>
    <col min="2311" max="2311" width="10.7109375" style="11" customWidth="1"/>
    <col min="2312" max="2317" width="11.42578125" style="11"/>
    <col min="2318" max="2318" width="14.42578125" style="11" customWidth="1"/>
    <col min="2319" max="2562" width="11.42578125" style="11"/>
    <col min="2563" max="2563" width="35.7109375" style="11" customWidth="1"/>
    <col min="2564" max="2565" width="12.85546875" style="11" customWidth="1"/>
    <col min="2566" max="2566" width="14.7109375" style="11" customWidth="1"/>
    <col min="2567" max="2567" width="10.7109375" style="11" customWidth="1"/>
    <col min="2568" max="2573" width="11.42578125" style="11"/>
    <col min="2574" max="2574" width="14.42578125" style="11" customWidth="1"/>
    <col min="2575" max="2818" width="11.42578125" style="11"/>
    <col min="2819" max="2819" width="35.7109375" style="11" customWidth="1"/>
    <col min="2820" max="2821" width="12.85546875" style="11" customWidth="1"/>
    <col min="2822" max="2822" width="14.7109375" style="11" customWidth="1"/>
    <col min="2823" max="2823" width="10.7109375" style="11" customWidth="1"/>
    <col min="2824" max="2829" width="11.42578125" style="11"/>
    <col min="2830" max="2830" width="14.42578125" style="11" customWidth="1"/>
    <col min="2831" max="3074" width="11.42578125" style="11"/>
    <col min="3075" max="3075" width="35.7109375" style="11" customWidth="1"/>
    <col min="3076" max="3077" width="12.85546875" style="11" customWidth="1"/>
    <col min="3078" max="3078" width="14.7109375" style="11" customWidth="1"/>
    <col min="3079" max="3079" width="10.7109375" style="11" customWidth="1"/>
    <col min="3080" max="3085" width="11.42578125" style="11"/>
    <col min="3086" max="3086" width="14.42578125" style="11" customWidth="1"/>
    <col min="3087" max="3330" width="11.42578125" style="11"/>
    <col min="3331" max="3331" width="35.7109375" style="11" customWidth="1"/>
    <col min="3332" max="3333" width="12.85546875" style="11" customWidth="1"/>
    <col min="3334" max="3334" width="14.7109375" style="11" customWidth="1"/>
    <col min="3335" max="3335" width="10.7109375" style="11" customWidth="1"/>
    <col min="3336" max="3341" width="11.42578125" style="11"/>
    <col min="3342" max="3342" width="14.42578125" style="11" customWidth="1"/>
    <col min="3343" max="3586" width="11.42578125" style="11"/>
    <col min="3587" max="3587" width="35.7109375" style="11" customWidth="1"/>
    <col min="3588" max="3589" width="12.85546875" style="11" customWidth="1"/>
    <col min="3590" max="3590" width="14.7109375" style="11" customWidth="1"/>
    <col min="3591" max="3591" width="10.7109375" style="11" customWidth="1"/>
    <col min="3592" max="3597" width="11.42578125" style="11"/>
    <col min="3598" max="3598" width="14.42578125" style="11" customWidth="1"/>
    <col min="3599" max="3842" width="11.42578125" style="11"/>
    <col min="3843" max="3843" width="35.7109375" style="11" customWidth="1"/>
    <col min="3844" max="3845" width="12.85546875" style="11" customWidth="1"/>
    <col min="3846" max="3846" width="14.7109375" style="11" customWidth="1"/>
    <col min="3847" max="3847" width="10.7109375" style="11" customWidth="1"/>
    <col min="3848" max="3853" width="11.42578125" style="11"/>
    <col min="3854" max="3854" width="14.42578125" style="11" customWidth="1"/>
    <col min="3855" max="4098" width="11.42578125" style="11"/>
    <col min="4099" max="4099" width="35.7109375" style="11" customWidth="1"/>
    <col min="4100" max="4101" width="12.85546875" style="11" customWidth="1"/>
    <col min="4102" max="4102" width="14.7109375" style="11" customWidth="1"/>
    <col min="4103" max="4103" width="10.7109375" style="11" customWidth="1"/>
    <col min="4104" max="4109" width="11.42578125" style="11"/>
    <col min="4110" max="4110" width="14.42578125" style="11" customWidth="1"/>
    <col min="4111" max="4354" width="11.42578125" style="11"/>
    <col min="4355" max="4355" width="35.7109375" style="11" customWidth="1"/>
    <col min="4356" max="4357" width="12.85546875" style="11" customWidth="1"/>
    <col min="4358" max="4358" width="14.7109375" style="11" customWidth="1"/>
    <col min="4359" max="4359" width="10.7109375" style="11" customWidth="1"/>
    <col min="4360" max="4365" width="11.42578125" style="11"/>
    <col min="4366" max="4366" width="14.42578125" style="11" customWidth="1"/>
    <col min="4367" max="4610" width="11.42578125" style="11"/>
    <col min="4611" max="4611" width="35.7109375" style="11" customWidth="1"/>
    <col min="4612" max="4613" width="12.85546875" style="11" customWidth="1"/>
    <col min="4614" max="4614" width="14.7109375" style="11" customWidth="1"/>
    <col min="4615" max="4615" width="10.7109375" style="11" customWidth="1"/>
    <col min="4616" max="4621" width="11.42578125" style="11"/>
    <col min="4622" max="4622" width="14.42578125" style="11" customWidth="1"/>
    <col min="4623" max="4866" width="11.42578125" style="11"/>
    <col min="4867" max="4867" width="35.7109375" style="11" customWidth="1"/>
    <col min="4868" max="4869" width="12.85546875" style="11" customWidth="1"/>
    <col min="4870" max="4870" width="14.7109375" style="11" customWidth="1"/>
    <col min="4871" max="4871" width="10.7109375" style="11" customWidth="1"/>
    <col min="4872" max="4877" width="11.42578125" style="11"/>
    <col min="4878" max="4878" width="14.42578125" style="11" customWidth="1"/>
    <col min="4879" max="5122" width="11.42578125" style="11"/>
    <col min="5123" max="5123" width="35.7109375" style="11" customWidth="1"/>
    <col min="5124" max="5125" width="12.85546875" style="11" customWidth="1"/>
    <col min="5126" max="5126" width="14.7109375" style="11" customWidth="1"/>
    <col min="5127" max="5127" width="10.7109375" style="11" customWidth="1"/>
    <col min="5128" max="5133" width="11.42578125" style="11"/>
    <col min="5134" max="5134" width="14.42578125" style="11" customWidth="1"/>
    <col min="5135" max="5378" width="11.42578125" style="11"/>
    <col min="5379" max="5379" width="35.7109375" style="11" customWidth="1"/>
    <col min="5380" max="5381" width="12.85546875" style="11" customWidth="1"/>
    <col min="5382" max="5382" width="14.7109375" style="11" customWidth="1"/>
    <col min="5383" max="5383" width="10.7109375" style="11" customWidth="1"/>
    <col min="5384" max="5389" width="11.42578125" style="11"/>
    <col min="5390" max="5390" width="14.42578125" style="11" customWidth="1"/>
    <col min="5391" max="5634" width="11.42578125" style="11"/>
    <col min="5635" max="5635" width="35.7109375" style="11" customWidth="1"/>
    <col min="5636" max="5637" width="12.85546875" style="11" customWidth="1"/>
    <col min="5638" max="5638" width="14.7109375" style="11" customWidth="1"/>
    <col min="5639" max="5639" width="10.7109375" style="11" customWidth="1"/>
    <col min="5640" max="5645" width="11.42578125" style="11"/>
    <col min="5646" max="5646" width="14.42578125" style="11" customWidth="1"/>
    <col min="5647" max="5890" width="11.42578125" style="11"/>
    <col min="5891" max="5891" width="35.7109375" style="11" customWidth="1"/>
    <col min="5892" max="5893" width="12.85546875" style="11" customWidth="1"/>
    <col min="5894" max="5894" width="14.7109375" style="11" customWidth="1"/>
    <col min="5895" max="5895" width="10.7109375" style="11" customWidth="1"/>
    <col min="5896" max="5901" width="11.42578125" style="11"/>
    <col min="5902" max="5902" width="14.42578125" style="11" customWidth="1"/>
    <col min="5903" max="6146" width="11.42578125" style="11"/>
    <col min="6147" max="6147" width="35.7109375" style="11" customWidth="1"/>
    <col min="6148" max="6149" width="12.85546875" style="11" customWidth="1"/>
    <col min="6150" max="6150" width="14.7109375" style="11" customWidth="1"/>
    <col min="6151" max="6151" width="10.7109375" style="11" customWidth="1"/>
    <col min="6152" max="6157" width="11.42578125" style="11"/>
    <col min="6158" max="6158" width="14.42578125" style="11" customWidth="1"/>
    <col min="6159" max="6402" width="11.42578125" style="11"/>
    <col min="6403" max="6403" width="35.7109375" style="11" customWidth="1"/>
    <col min="6404" max="6405" width="12.85546875" style="11" customWidth="1"/>
    <col min="6406" max="6406" width="14.7109375" style="11" customWidth="1"/>
    <col min="6407" max="6407" width="10.7109375" style="11" customWidth="1"/>
    <col min="6408" max="6413" width="11.42578125" style="11"/>
    <col min="6414" max="6414" width="14.42578125" style="11" customWidth="1"/>
    <col min="6415" max="6658" width="11.42578125" style="11"/>
    <col min="6659" max="6659" width="35.7109375" style="11" customWidth="1"/>
    <col min="6660" max="6661" width="12.85546875" style="11" customWidth="1"/>
    <col min="6662" max="6662" width="14.7109375" style="11" customWidth="1"/>
    <col min="6663" max="6663" width="10.7109375" style="11" customWidth="1"/>
    <col min="6664" max="6669" width="11.42578125" style="11"/>
    <col min="6670" max="6670" width="14.42578125" style="11" customWidth="1"/>
    <col min="6671" max="6914" width="11.42578125" style="11"/>
    <col min="6915" max="6915" width="35.7109375" style="11" customWidth="1"/>
    <col min="6916" max="6917" width="12.85546875" style="11" customWidth="1"/>
    <col min="6918" max="6918" width="14.7109375" style="11" customWidth="1"/>
    <col min="6919" max="6919" width="10.7109375" style="11" customWidth="1"/>
    <col min="6920" max="6925" width="11.42578125" style="11"/>
    <col min="6926" max="6926" width="14.42578125" style="11" customWidth="1"/>
    <col min="6927" max="7170" width="11.42578125" style="11"/>
    <col min="7171" max="7171" width="35.7109375" style="11" customWidth="1"/>
    <col min="7172" max="7173" width="12.85546875" style="11" customWidth="1"/>
    <col min="7174" max="7174" width="14.7109375" style="11" customWidth="1"/>
    <col min="7175" max="7175" width="10.7109375" style="11" customWidth="1"/>
    <col min="7176" max="7181" width="11.42578125" style="11"/>
    <col min="7182" max="7182" width="14.42578125" style="11" customWidth="1"/>
    <col min="7183" max="7426" width="11.42578125" style="11"/>
    <col min="7427" max="7427" width="35.7109375" style="11" customWidth="1"/>
    <col min="7428" max="7429" width="12.85546875" style="11" customWidth="1"/>
    <col min="7430" max="7430" width="14.7109375" style="11" customWidth="1"/>
    <col min="7431" max="7431" width="10.7109375" style="11" customWidth="1"/>
    <col min="7432" max="7437" width="11.42578125" style="11"/>
    <col min="7438" max="7438" width="14.42578125" style="11" customWidth="1"/>
    <col min="7439" max="7682" width="11.42578125" style="11"/>
    <col min="7683" max="7683" width="35.7109375" style="11" customWidth="1"/>
    <col min="7684" max="7685" width="12.85546875" style="11" customWidth="1"/>
    <col min="7686" max="7686" width="14.7109375" style="11" customWidth="1"/>
    <col min="7687" max="7687" width="10.7109375" style="11" customWidth="1"/>
    <col min="7688" max="7693" width="11.42578125" style="11"/>
    <col min="7694" max="7694" width="14.42578125" style="11" customWidth="1"/>
    <col min="7695" max="7938" width="11.42578125" style="11"/>
    <col min="7939" max="7939" width="35.7109375" style="11" customWidth="1"/>
    <col min="7940" max="7941" width="12.85546875" style="11" customWidth="1"/>
    <col min="7942" max="7942" width="14.7109375" style="11" customWidth="1"/>
    <col min="7943" max="7943" width="10.7109375" style="11" customWidth="1"/>
    <col min="7944" max="7949" width="11.42578125" style="11"/>
    <col min="7950" max="7950" width="14.42578125" style="11" customWidth="1"/>
    <col min="7951" max="8194" width="11.42578125" style="11"/>
    <col min="8195" max="8195" width="35.7109375" style="11" customWidth="1"/>
    <col min="8196" max="8197" width="12.85546875" style="11" customWidth="1"/>
    <col min="8198" max="8198" width="14.7109375" style="11" customWidth="1"/>
    <col min="8199" max="8199" width="10.7109375" style="11" customWidth="1"/>
    <col min="8200" max="8205" width="11.42578125" style="11"/>
    <col min="8206" max="8206" width="14.42578125" style="11" customWidth="1"/>
    <col min="8207" max="8450" width="11.42578125" style="11"/>
    <col min="8451" max="8451" width="35.7109375" style="11" customWidth="1"/>
    <col min="8452" max="8453" width="12.85546875" style="11" customWidth="1"/>
    <col min="8454" max="8454" width="14.7109375" style="11" customWidth="1"/>
    <col min="8455" max="8455" width="10.7109375" style="11" customWidth="1"/>
    <col min="8456" max="8461" width="11.42578125" style="11"/>
    <col min="8462" max="8462" width="14.42578125" style="11" customWidth="1"/>
    <col min="8463" max="8706" width="11.42578125" style="11"/>
    <col min="8707" max="8707" width="35.7109375" style="11" customWidth="1"/>
    <col min="8708" max="8709" width="12.85546875" style="11" customWidth="1"/>
    <col min="8710" max="8710" width="14.7109375" style="11" customWidth="1"/>
    <col min="8711" max="8711" width="10.7109375" style="11" customWidth="1"/>
    <col min="8712" max="8717" width="11.42578125" style="11"/>
    <col min="8718" max="8718" width="14.42578125" style="11" customWidth="1"/>
    <col min="8719" max="8962" width="11.42578125" style="11"/>
    <col min="8963" max="8963" width="35.7109375" style="11" customWidth="1"/>
    <col min="8964" max="8965" width="12.85546875" style="11" customWidth="1"/>
    <col min="8966" max="8966" width="14.7109375" style="11" customWidth="1"/>
    <col min="8967" max="8967" width="10.7109375" style="11" customWidth="1"/>
    <col min="8968" max="8973" width="11.42578125" style="11"/>
    <col min="8974" max="8974" width="14.42578125" style="11" customWidth="1"/>
    <col min="8975" max="9218" width="11.42578125" style="11"/>
    <col min="9219" max="9219" width="35.7109375" style="11" customWidth="1"/>
    <col min="9220" max="9221" width="12.85546875" style="11" customWidth="1"/>
    <col min="9222" max="9222" width="14.7109375" style="11" customWidth="1"/>
    <col min="9223" max="9223" width="10.7109375" style="11" customWidth="1"/>
    <col min="9224" max="9229" width="11.42578125" style="11"/>
    <col min="9230" max="9230" width="14.42578125" style="11" customWidth="1"/>
    <col min="9231" max="9474" width="11.42578125" style="11"/>
    <col min="9475" max="9475" width="35.7109375" style="11" customWidth="1"/>
    <col min="9476" max="9477" width="12.85546875" style="11" customWidth="1"/>
    <col min="9478" max="9478" width="14.7109375" style="11" customWidth="1"/>
    <col min="9479" max="9479" width="10.7109375" style="11" customWidth="1"/>
    <col min="9480" max="9485" width="11.42578125" style="11"/>
    <col min="9486" max="9486" width="14.42578125" style="11" customWidth="1"/>
    <col min="9487" max="9730" width="11.42578125" style="11"/>
    <col min="9731" max="9731" width="35.7109375" style="11" customWidth="1"/>
    <col min="9732" max="9733" width="12.85546875" style="11" customWidth="1"/>
    <col min="9734" max="9734" width="14.7109375" style="11" customWidth="1"/>
    <col min="9735" max="9735" width="10.7109375" style="11" customWidth="1"/>
    <col min="9736" max="9741" width="11.42578125" style="11"/>
    <col min="9742" max="9742" width="14.42578125" style="11" customWidth="1"/>
    <col min="9743" max="9986" width="11.42578125" style="11"/>
    <col min="9987" max="9987" width="35.7109375" style="11" customWidth="1"/>
    <col min="9988" max="9989" width="12.85546875" style="11" customWidth="1"/>
    <col min="9990" max="9990" width="14.7109375" style="11" customWidth="1"/>
    <col min="9991" max="9991" width="10.7109375" style="11" customWidth="1"/>
    <col min="9992" max="9997" width="11.42578125" style="11"/>
    <col min="9998" max="9998" width="14.42578125" style="11" customWidth="1"/>
    <col min="9999" max="10242" width="11.42578125" style="11"/>
    <col min="10243" max="10243" width="35.7109375" style="11" customWidth="1"/>
    <col min="10244" max="10245" width="12.85546875" style="11" customWidth="1"/>
    <col min="10246" max="10246" width="14.7109375" style="11" customWidth="1"/>
    <col min="10247" max="10247" width="10.7109375" style="11" customWidth="1"/>
    <col min="10248" max="10253" width="11.42578125" style="11"/>
    <col min="10254" max="10254" width="14.42578125" style="11" customWidth="1"/>
    <col min="10255" max="10498" width="11.42578125" style="11"/>
    <col min="10499" max="10499" width="35.7109375" style="11" customWidth="1"/>
    <col min="10500" max="10501" width="12.85546875" style="11" customWidth="1"/>
    <col min="10502" max="10502" width="14.7109375" style="11" customWidth="1"/>
    <col min="10503" max="10503" width="10.7109375" style="11" customWidth="1"/>
    <col min="10504" max="10509" width="11.42578125" style="11"/>
    <col min="10510" max="10510" width="14.42578125" style="11" customWidth="1"/>
    <col min="10511" max="10754" width="11.42578125" style="11"/>
    <col min="10755" max="10755" width="35.7109375" style="11" customWidth="1"/>
    <col min="10756" max="10757" width="12.85546875" style="11" customWidth="1"/>
    <col min="10758" max="10758" width="14.7109375" style="11" customWidth="1"/>
    <col min="10759" max="10759" width="10.7109375" style="11" customWidth="1"/>
    <col min="10760" max="10765" width="11.42578125" style="11"/>
    <col min="10766" max="10766" width="14.42578125" style="11" customWidth="1"/>
    <col min="10767" max="11010" width="11.42578125" style="11"/>
    <col min="11011" max="11011" width="35.7109375" style="11" customWidth="1"/>
    <col min="11012" max="11013" width="12.85546875" style="11" customWidth="1"/>
    <col min="11014" max="11014" width="14.7109375" style="11" customWidth="1"/>
    <col min="11015" max="11015" width="10.7109375" style="11" customWidth="1"/>
    <col min="11016" max="11021" width="11.42578125" style="11"/>
    <col min="11022" max="11022" width="14.42578125" style="11" customWidth="1"/>
    <col min="11023" max="11266" width="11.42578125" style="11"/>
    <col min="11267" max="11267" width="35.7109375" style="11" customWidth="1"/>
    <col min="11268" max="11269" width="12.85546875" style="11" customWidth="1"/>
    <col min="11270" max="11270" width="14.7109375" style="11" customWidth="1"/>
    <col min="11271" max="11271" width="10.7109375" style="11" customWidth="1"/>
    <col min="11272" max="11277" width="11.42578125" style="11"/>
    <col min="11278" max="11278" width="14.42578125" style="11" customWidth="1"/>
    <col min="11279" max="11522" width="11.42578125" style="11"/>
    <col min="11523" max="11523" width="35.7109375" style="11" customWidth="1"/>
    <col min="11524" max="11525" width="12.85546875" style="11" customWidth="1"/>
    <col min="11526" max="11526" width="14.7109375" style="11" customWidth="1"/>
    <col min="11527" max="11527" width="10.7109375" style="11" customWidth="1"/>
    <col min="11528" max="11533" width="11.42578125" style="11"/>
    <col min="11534" max="11534" width="14.42578125" style="11" customWidth="1"/>
    <col min="11535" max="11778" width="11.42578125" style="11"/>
    <col min="11779" max="11779" width="35.7109375" style="11" customWidth="1"/>
    <col min="11780" max="11781" width="12.85546875" style="11" customWidth="1"/>
    <col min="11782" max="11782" width="14.7109375" style="11" customWidth="1"/>
    <col min="11783" max="11783" width="10.7109375" style="11" customWidth="1"/>
    <col min="11784" max="11789" width="11.42578125" style="11"/>
    <col min="11790" max="11790" width="14.42578125" style="11" customWidth="1"/>
    <col min="11791" max="12034" width="11.42578125" style="11"/>
    <col min="12035" max="12035" width="35.7109375" style="11" customWidth="1"/>
    <col min="12036" max="12037" width="12.85546875" style="11" customWidth="1"/>
    <col min="12038" max="12038" width="14.7109375" style="11" customWidth="1"/>
    <col min="12039" max="12039" width="10.7109375" style="11" customWidth="1"/>
    <col min="12040" max="12045" width="11.42578125" style="11"/>
    <col min="12046" max="12046" width="14.42578125" style="11" customWidth="1"/>
    <col min="12047" max="12290" width="11.42578125" style="11"/>
    <col min="12291" max="12291" width="35.7109375" style="11" customWidth="1"/>
    <col min="12292" max="12293" width="12.85546875" style="11" customWidth="1"/>
    <col min="12294" max="12294" width="14.7109375" style="11" customWidth="1"/>
    <col min="12295" max="12295" width="10.7109375" style="11" customWidth="1"/>
    <col min="12296" max="12301" width="11.42578125" style="11"/>
    <col min="12302" max="12302" width="14.42578125" style="11" customWidth="1"/>
    <col min="12303" max="12546" width="11.42578125" style="11"/>
    <col min="12547" max="12547" width="35.7109375" style="11" customWidth="1"/>
    <col min="12548" max="12549" width="12.85546875" style="11" customWidth="1"/>
    <col min="12550" max="12550" width="14.7109375" style="11" customWidth="1"/>
    <col min="12551" max="12551" width="10.7109375" style="11" customWidth="1"/>
    <col min="12552" max="12557" width="11.42578125" style="11"/>
    <col min="12558" max="12558" width="14.42578125" style="11" customWidth="1"/>
    <col min="12559" max="12802" width="11.42578125" style="11"/>
    <col min="12803" max="12803" width="35.7109375" style="11" customWidth="1"/>
    <col min="12804" max="12805" width="12.85546875" style="11" customWidth="1"/>
    <col min="12806" max="12806" width="14.7109375" style="11" customWidth="1"/>
    <col min="12807" max="12807" width="10.7109375" style="11" customWidth="1"/>
    <col min="12808" max="12813" width="11.42578125" style="11"/>
    <col min="12814" max="12814" width="14.42578125" style="11" customWidth="1"/>
    <col min="12815" max="13058" width="11.42578125" style="11"/>
    <col min="13059" max="13059" width="35.7109375" style="11" customWidth="1"/>
    <col min="13060" max="13061" width="12.85546875" style="11" customWidth="1"/>
    <col min="13062" max="13062" width="14.7109375" style="11" customWidth="1"/>
    <col min="13063" max="13063" width="10.7109375" style="11" customWidth="1"/>
    <col min="13064" max="13069" width="11.42578125" style="11"/>
    <col min="13070" max="13070" width="14.42578125" style="11" customWidth="1"/>
    <col min="13071" max="13314" width="11.42578125" style="11"/>
    <col min="13315" max="13315" width="35.7109375" style="11" customWidth="1"/>
    <col min="13316" max="13317" width="12.85546875" style="11" customWidth="1"/>
    <col min="13318" max="13318" width="14.7109375" style="11" customWidth="1"/>
    <col min="13319" max="13319" width="10.7109375" style="11" customWidth="1"/>
    <col min="13320" max="13325" width="11.42578125" style="11"/>
    <col min="13326" max="13326" width="14.42578125" style="11" customWidth="1"/>
    <col min="13327" max="13570" width="11.42578125" style="11"/>
    <col min="13571" max="13571" width="35.7109375" style="11" customWidth="1"/>
    <col min="13572" max="13573" width="12.85546875" style="11" customWidth="1"/>
    <col min="13574" max="13574" width="14.7109375" style="11" customWidth="1"/>
    <col min="13575" max="13575" width="10.7109375" style="11" customWidth="1"/>
    <col min="13576" max="13581" width="11.42578125" style="11"/>
    <col min="13582" max="13582" width="14.42578125" style="11" customWidth="1"/>
    <col min="13583" max="13826" width="11.42578125" style="11"/>
    <col min="13827" max="13827" width="35.7109375" style="11" customWidth="1"/>
    <col min="13828" max="13829" width="12.85546875" style="11" customWidth="1"/>
    <col min="13830" max="13830" width="14.7109375" style="11" customWidth="1"/>
    <col min="13831" max="13831" width="10.7109375" style="11" customWidth="1"/>
    <col min="13832" max="13837" width="11.42578125" style="11"/>
    <col min="13838" max="13838" width="14.42578125" style="11" customWidth="1"/>
    <col min="13839" max="14082" width="11.42578125" style="11"/>
    <col min="14083" max="14083" width="35.7109375" style="11" customWidth="1"/>
    <col min="14084" max="14085" width="12.85546875" style="11" customWidth="1"/>
    <col min="14086" max="14086" width="14.7109375" style="11" customWidth="1"/>
    <col min="14087" max="14087" width="10.7109375" style="11" customWidth="1"/>
    <col min="14088" max="14093" width="11.42578125" style="11"/>
    <col min="14094" max="14094" width="14.42578125" style="11" customWidth="1"/>
    <col min="14095" max="14338" width="11.42578125" style="11"/>
    <col min="14339" max="14339" width="35.7109375" style="11" customWidth="1"/>
    <col min="14340" max="14341" width="12.85546875" style="11" customWidth="1"/>
    <col min="14342" max="14342" width="14.7109375" style="11" customWidth="1"/>
    <col min="14343" max="14343" width="10.7109375" style="11" customWidth="1"/>
    <col min="14344" max="14349" width="11.42578125" style="11"/>
    <col min="14350" max="14350" width="14.42578125" style="11" customWidth="1"/>
    <col min="14351" max="14594" width="11.42578125" style="11"/>
    <col min="14595" max="14595" width="35.7109375" style="11" customWidth="1"/>
    <col min="14596" max="14597" width="12.85546875" style="11" customWidth="1"/>
    <col min="14598" max="14598" width="14.7109375" style="11" customWidth="1"/>
    <col min="14599" max="14599" width="10.7109375" style="11" customWidth="1"/>
    <col min="14600" max="14605" width="11.42578125" style="11"/>
    <col min="14606" max="14606" width="14.42578125" style="11" customWidth="1"/>
    <col min="14607" max="14850" width="11.42578125" style="11"/>
    <col min="14851" max="14851" width="35.7109375" style="11" customWidth="1"/>
    <col min="14852" max="14853" width="12.85546875" style="11" customWidth="1"/>
    <col min="14854" max="14854" width="14.7109375" style="11" customWidth="1"/>
    <col min="14855" max="14855" width="10.7109375" style="11" customWidth="1"/>
    <col min="14856" max="14861" width="11.42578125" style="11"/>
    <col min="14862" max="14862" width="14.42578125" style="11" customWidth="1"/>
    <col min="14863" max="15106" width="11.42578125" style="11"/>
    <col min="15107" max="15107" width="35.7109375" style="11" customWidth="1"/>
    <col min="15108" max="15109" width="12.85546875" style="11" customWidth="1"/>
    <col min="15110" max="15110" width="14.7109375" style="11" customWidth="1"/>
    <col min="15111" max="15111" width="10.7109375" style="11" customWidth="1"/>
    <col min="15112" max="15117" width="11.42578125" style="11"/>
    <col min="15118" max="15118" width="14.42578125" style="11" customWidth="1"/>
    <col min="15119" max="15362" width="11.42578125" style="11"/>
    <col min="15363" max="15363" width="35.7109375" style="11" customWidth="1"/>
    <col min="15364" max="15365" width="12.85546875" style="11" customWidth="1"/>
    <col min="15366" max="15366" width="14.7109375" style="11" customWidth="1"/>
    <col min="15367" max="15367" width="10.7109375" style="11" customWidth="1"/>
    <col min="15368" max="15373" width="11.42578125" style="11"/>
    <col min="15374" max="15374" width="14.42578125" style="11" customWidth="1"/>
    <col min="15375" max="15618" width="11.42578125" style="11"/>
    <col min="15619" max="15619" width="35.7109375" style="11" customWidth="1"/>
    <col min="15620" max="15621" width="12.85546875" style="11" customWidth="1"/>
    <col min="15622" max="15622" width="14.7109375" style="11" customWidth="1"/>
    <col min="15623" max="15623" width="10.7109375" style="11" customWidth="1"/>
    <col min="15624" max="15629" width="11.42578125" style="11"/>
    <col min="15630" max="15630" width="14.42578125" style="11" customWidth="1"/>
    <col min="15631" max="15874" width="11.42578125" style="11"/>
    <col min="15875" max="15875" width="35.7109375" style="11" customWidth="1"/>
    <col min="15876" max="15877" width="12.85546875" style="11" customWidth="1"/>
    <col min="15878" max="15878" width="14.7109375" style="11" customWidth="1"/>
    <col min="15879" max="15879" width="10.7109375" style="11" customWidth="1"/>
    <col min="15880" max="15885" width="11.42578125" style="11"/>
    <col min="15886" max="15886" width="14.42578125" style="11" customWidth="1"/>
    <col min="15887" max="16130" width="11.42578125" style="11"/>
    <col min="16131" max="16131" width="35.7109375" style="11" customWidth="1"/>
    <col min="16132" max="16133" width="12.85546875" style="11" customWidth="1"/>
    <col min="16134" max="16134" width="14.7109375" style="11" customWidth="1"/>
    <col min="16135" max="16135" width="10.7109375" style="11" customWidth="1"/>
    <col min="16136" max="16141" width="11.42578125" style="11"/>
    <col min="16142" max="16142" width="14.42578125" style="11" customWidth="1"/>
    <col min="16143" max="16384" width="11.42578125" style="11"/>
  </cols>
  <sheetData>
    <row r="10" spans="3:6" ht="25.5" customHeight="1">
      <c r="C10" s="560" t="s">
        <v>279</v>
      </c>
      <c r="D10" s="561"/>
      <c r="E10" s="561"/>
      <c r="F10" s="562"/>
    </row>
    <row r="11" spans="3:6" ht="35.25" customHeight="1">
      <c r="C11" s="21" t="s">
        <v>61</v>
      </c>
      <c r="D11" s="22" t="str">
        <f>actualizaciones!A3</f>
        <v>acumulado agosto 2009</v>
      </c>
      <c r="E11" s="22" t="str">
        <f>actualizaciones!A2</f>
        <v xml:space="preserve">acumulado agosto 2010 </v>
      </c>
      <c r="F11" s="299" t="s">
        <v>280</v>
      </c>
    </row>
    <row r="12" spans="3:6">
      <c r="C12" s="24" t="s">
        <v>281</v>
      </c>
      <c r="D12" s="300">
        <v>8.1610270782673204</v>
      </c>
      <c r="E12" s="300">
        <v>7.9442044815796811</v>
      </c>
      <c r="F12" s="301">
        <f>E12-D12</f>
        <v>-0.21682259668763937</v>
      </c>
    </row>
    <row r="13" spans="3:6">
      <c r="C13" s="28" t="s">
        <v>282</v>
      </c>
      <c r="D13" s="302">
        <v>7.8948323882364733</v>
      </c>
      <c r="E13" s="302">
        <v>7.6109931659722809</v>
      </c>
      <c r="F13" s="303">
        <f>E13-D13</f>
        <v>-0.28383922226419234</v>
      </c>
    </row>
    <row r="14" spans="3:6">
      <c r="C14" s="244" t="s">
        <v>283</v>
      </c>
      <c r="D14" s="304">
        <v>8.6235439840080446</v>
      </c>
      <c r="E14" s="304">
        <v>8.5852953430652086</v>
      </c>
      <c r="F14" s="305">
        <f>E14-D14</f>
        <v>-3.8248640942835976E-2</v>
      </c>
    </row>
    <row r="15" spans="3:6">
      <c r="C15" s="33" t="s">
        <v>67</v>
      </c>
      <c r="D15" s="34"/>
      <c r="E15" s="34"/>
      <c r="F15" s="35"/>
    </row>
    <row r="28" spans="2:12"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</row>
  </sheetData>
  <mergeCells count="1">
    <mergeCell ref="C10:F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6:L22"/>
  <sheetViews>
    <sheetView showGridLines="0" showRowColHeaders="0" showOutlineSymbols="0" zoomScaleNormal="100" workbookViewId="0">
      <selection activeCell="A3" sqref="A3"/>
    </sheetView>
  </sheetViews>
  <sheetFormatPr baseColWidth="10" defaultRowHeight="12.75"/>
  <cols>
    <col min="1" max="1" width="13.5703125" style="11" customWidth="1"/>
    <col min="2" max="2" width="35.7109375" style="11" customWidth="1"/>
    <col min="3" max="4" width="12.85546875" style="11" customWidth="1"/>
    <col min="5" max="5" width="13.7109375" style="11" customWidth="1"/>
    <col min="6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6" spans="2:5" ht="37.5" customHeight="1">
      <c r="B6" s="560" t="s">
        <v>284</v>
      </c>
      <c r="C6" s="561"/>
      <c r="D6" s="561"/>
      <c r="E6" s="562"/>
    </row>
    <row r="7" spans="2:5" ht="37.5" customHeight="1">
      <c r="B7" s="21" t="s">
        <v>269</v>
      </c>
      <c r="C7" s="161" t="str">
        <f>actualizaciones!A3</f>
        <v>acumulado agosto 2009</v>
      </c>
      <c r="D7" s="161" t="str">
        <f>actualizaciones!A2</f>
        <v xml:space="preserve">acumulado agosto 2010 </v>
      </c>
      <c r="E7" s="260" t="s">
        <v>280</v>
      </c>
    </row>
    <row r="8" spans="2:5" ht="15" customHeight="1">
      <c r="B8" s="72" t="s">
        <v>270</v>
      </c>
      <c r="C8" s="73"/>
      <c r="D8" s="81"/>
      <c r="E8" s="82"/>
    </row>
    <row r="9" spans="2:5">
      <c r="B9" s="24" t="s">
        <v>281</v>
      </c>
      <c r="C9" s="255">
        <v>7.668701574094178</v>
      </c>
      <c r="D9" s="255">
        <v>7.4696014812196978</v>
      </c>
      <c r="E9" s="301">
        <f>D9-C9</f>
        <v>-0.19910009287448016</v>
      </c>
    </row>
    <row r="10" spans="2:5">
      <c r="B10" s="28" t="s">
        <v>282</v>
      </c>
      <c r="C10" s="257">
        <v>7.2058174479730237</v>
      </c>
      <c r="D10" s="257">
        <v>6.9941533826857318</v>
      </c>
      <c r="E10" s="303">
        <f>D10-C10</f>
        <v>-0.21166406528729187</v>
      </c>
    </row>
    <row r="11" spans="2:5">
      <c r="B11" s="244" t="s">
        <v>283</v>
      </c>
      <c r="C11" s="270">
        <v>8.3264088123290207</v>
      </c>
      <c r="D11" s="270">
        <v>8.2036398933444179</v>
      </c>
      <c r="E11" s="305">
        <f>D11-C11</f>
        <v>-0.12276891898460285</v>
      </c>
    </row>
    <row r="12" spans="2:5" ht="15" customHeight="1">
      <c r="B12" s="72" t="s">
        <v>271</v>
      </c>
      <c r="C12" s="272"/>
      <c r="D12" s="272"/>
      <c r="E12" s="306"/>
    </row>
    <row r="13" spans="2:5">
      <c r="B13" s="24" t="s">
        <v>281</v>
      </c>
      <c r="C13" s="255">
        <v>7.974937112026244</v>
      </c>
      <c r="D13" s="255">
        <v>7.7841531014972256</v>
      </c>
      <c r="E13" s="301">
        <f>D13-C13</f>
        <v>-0.19078401052901839</v>
      </c>
    </row>
    <row r="14" spans="2:5">
      <c r="B14" s="28" t="s">
        <v>282</v>
      </c>
      <c r="C14" s="257">
        <v>7.6536617817538843</v>
      </c>
      <c r="D14" s="257">
        <v>7.3923723357554101</v>
      </c>
      <c r="E14" s="303">
        <f>D14-C14</f>
        <v>-0.26128944599847426</v>
      </c>
    </row>
    <row r="15" spans="2:5">
      <c r="B15" s="244" t="s">
        <v>283</v>
      </c>
      <c r="C15" s="274">
        <v>8.3687820458185112</v>
      </c>
      <c r="D15" s="274">
        <v>8.3077952806919733</v>
      </c>
      <c r="E15" s="303">
        <f>D15-C15</f>
        <v>-6.098676512653789E-2</v>
      </c>
    </row>
    <row r="16" spans="2:5" ht="15" customHeight="1">
      <c r="B16" s="72" t="s">
        <v>118</v>
      </c>
      <c r="C16" s="272"/>
      <c r="D16" s="272"/>
      <c r="E16" s="306"/>
    </row>
    <row r="17" spans="2:12">
      <c r="B17" s="24" t="s">
        <v>281</v>
      </c>
      <c r="C17" s="300">
        <v>8.1610270782673204</v>
      </c>
      <c r="D17" s="300">
        <v>7.9442044815796811</v>
      </c>
      <c r="E17" s="301">
        <f>D17-C17</f>
        <v>-0.21682259668763937</v>
      </c>
    </row>
    <row r="18" spans="2:12">
      <c r="B18" s="28" t="s">
        <v>282</v>
      </c>
      <c r="C18" s="302">
        <v>7.8948323882364733</v>
      </c>
      <c r="D18" s="302">
        <v>7.6109931659722809</v>
      </c>
      <c r="E18" s="303">
        <f>D18-C18</f>
        <v>-0.28383922226419234</v>
      </c>
    </row>
    <row r="19" spans="2:12">
      <c r="B19" s="244" t="s">
        <v>283</v>
      </c>
      <c r="C19" s="304">
        <v>8.6235439840080446</v>
      </c>
      <c r="D19" s="304">
        <v>8.5852953430652086</v>
      </c>
      <c r="E19" s="303">
        <f>D19-C19</f>
        <v>-3.8248640942835976E-2</v>
      </c>
    </row>
    <row r="20" spans="2:12" ht="16.5" customHeight="1">
      <c r="B20" s="580" t="s">
        <v>285</v>
      </c>
      <c r="C20" s="580"/>
      <c r="D20" s="580"/>
      <c r="E20" s="580"/>
    </row>
    <row r="21" spans="2:12" ht="15" customHeight="1" thickBot="1"/>
    <row r="22" spans="2:12" ht="30" customHeight="1" thickBot="1">
      <c r="B22" s="37"/>
      <c r="C22" s="37"/>
      <c r="D22" s="37"/>
      <c r="E22" s="50" t="s">
        <v>84</v>
      </c>
      <c r="F22" s="37"/>
      <c r="G22" s="37"/>
      <c r="H22" s="37"/>
      <c r="I22" s="37"/>
      <c r="J22" s="37"/>
      <c r="K22" s="37"/>
      <c r="L22" s="37"/>
    </row>
  </sheetData>
  <mergeCells count="2">
    <mergeCell ref="B6:E6"/>
    <mergeCell ref="B20:E20"/>
  </mergeCells>
  <hyperlinks>
    <hyperlink ref="E22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C2:F38"/>
  <sheetViews>
    <sheetView showGridLines="0" showRowColHeaders="0" showZeros="0" zoomScaleNormal="100" workbookViewId="0">
      <selection activeCell="A3" sqref="A3"/>
    </sheetView>
  </sheetViews>
  <sheetFormatPr baseColWidth="10" defaultRowHeight="15"/>
  <cols>
    <col min="1" max="1" width="15" customWidth="1"/>
    <col min="5" max="5" width="15.140625" customWidth="1"/>
  </cols>
  <sheetData>
    <row r="2" spans="3:6" ht="47.25" customHeight="1"/>
    <row r="3" spans="3:6" ht="30" customHeight="1">
      <c r="C3" s="514" t="s">
        <v>89</v>
      </c>
      <c r="D3" s="515"/>
      <c r="E3" s="515"/>
      <c r="F3" s="515"/>
    </row>
    <row r="4" spans="3:6" ht="17.25" customHeight="1">
      <c r="C4" s="516">
        <v>2009</v>
      </c>
      <c r="D4" s="517"/>
      <c r="E4" s="517"/>
      <c r="F4" s="517"/>
    </row>
    <row r="5" spans="3:6" ht="30" customHeight="1">
      <c r="C5" s="38"/>
      <c r="D5" s="56" t="s">
        <v>90</v>
      </c>
      <c r="E5" s="56" t="s">
        <v>70</v>
      </c>
      <c r="F5" s="56" t="s">
        <v>71</v>
      </c>
    </row>
    <row r="6" spans="3:6">
      <c r="C6" s="57" t="s">
        <v>91</v>
      </c>
      <c r="D6" s="58">
        <v>83242</v>
      </c>
      <c r="E6" s="58">
        <v>53102</v>
      </c>
      <c r="F6" s="58">
        <v>136344</v>
      </c>
    </row>
    <row r="7" spans="3:6">
      <c r="C7" s="59" t="s">
        <v>92</v>
      </c>
      <c r="D7" s="42">
        <v>83781</v>
      </c>
      <c r="E7" s="42">
        <v>50011</v>
      </c>
      <c r="F7" s="42">
        <v>133792</v>
      </c>
    </row>
    <row r="8" spans="3:6">
      <c r="C8" s="59" t="s">
        <v>93</v>
      </c>
      <c r="D8" s="42">
        <v>85131</v>
      </c>
      <c r="E8" s="42">
        <v>49940</v>
      </c>
      <c r="F8" s="42">
        <v>135071</v>
      </c>
    </row>
    <row r="9" spans="3:6">
      <c r="C9" s="59" t="s">
        <v>94</v>
      </c>
      <c r="D9" s="42">
        <v>91144</v>
      </c>
      <c r="E9" s="42">
        <v>51883</v>
      </c>
      <c r="F9" s="42">
        <v>143027</v>
      </c>
    </row>
    <row r="10" spans="3:6">
      <c r="C10" s="59" t="s">
        <v>95</v>
      </c>
      <c r="D10" s="42">
        <v>84335</v>
      </c>
      <c r="E10" s="42">
        <v>39550</v>
      </c>
      <c r="F10" s="42">
        <v>123885</v>
      </c>
    </row>
    <row r="11" spans="3:6">
      <c r="C11" s="59" t="s">
        <v>96</v>
      </c>
      <c r="D11" s="42">
        <v>79842</v>
      </c>
      <c r="E11" s="42">
        <v>41545</v>
      </c>
      <c r="F11" s="42">
        <v>121387</v>
      </c>
    </row>
    <row r="12" spans="3:6">
      <c r="C12" s="59" t="s">
        <v>97</v>
      </c>
      <c r="D12" s="42">
        <v>97923</v>
      </c>
      <c r="E12" s="42">
        <v>54409</v>
      </c>
      <c r="F12" s="42">
        <v>152332</v>
      </c>
    </row>
    <row r="13" spans="3:6">
      <c r="C13" s="59" t="s">
        <v>98</v>
      </c>
      <c r="D13" s="42">
        <v>102995</v>
      </c>
      <c r="E13" s="42">
        <v>67265</v>
      </c>
      <c r="F13" s="42">
        <v>170260</v>
      </c>
    </row>
    <row r="14" spans="3:6">
      <c r="C14" s="59" t="s">
        <v>99</v>
      </c>
      <c r="D14" s="42">
        <v>79462</v>
      </c>
      <c r="E14" s="42">
        <v>45133</v>
      </c>
      <c r="F14" s="42">
        <v>124595</v>
      </c>
    </row>
    <row r="15" spans="3:6">
      <c r="C15" s="59" t="s">
        <v>100</v>
      </c>
      <c r="D15" s="42">
        <v>94014</v>
      </c>
      <c r="E15" s="42">
        <v>51344</v>
      </c>
      <c r="F15" s="42">
        <v>145358</v>
      </c>
    </row>
    <row r="16" spans="3:6">
      <c r="C16" s="59" t="s">
        <v>101</v>
      </c>
      <c r="D16" s="42">
        <v>85501</v>
      </c>
      <c r="E16" s="42">
        <v>45406</v>
      </c>
      <c r="F16" s="42">
        <v>130907</v>
      </c>
    </row>
    <row r="17" spans="3:6">
      <c r="C17" s="59" t="s">
        <v>102</v>
      </c>
      <c r="D17" s="42">
        <v>85070</v>
      </c>
      <c r="E17" s="42">
        <v>47003</v>
      </c>
      <c r="F17" s="42">
        <v>132073</v>
      </c>
    </row>
    <row r="18" spans="3:6">
      <c r="C18" s="60" t="s">
        <v>103</v>
      </c>
      <c r="D18" s="61">
        <v>1052440</v>
      </c>
      <c r="E18" s="61">
        <v>596591</v>
      </c>
      <c r="F18" s="61">
        <v>1649031</v>
      </c>
    </row>
    <row r="19" spans="3:6" ht="23.25" customHeight="1">
      <c r="C19" s="518" t="s">
        <v>104</v>
      </c>
      <c r="D19" s="519"/>
      <c r="E19" s="519"/>
      <c r="F19" s="520"/>
    </row>
    <row r="22" spans="3:6" ht="26.25" customHeight="1">
      <c r="C22" s="514" t="s">
        <v>89</v>
      </c>
      <c r="D22" s="515"/>
      <c r="E22" s="515"/>
      <c r="F22" s="515"/>
    </row>
    <row r="23" spans="3:6">
      <c r="C23" s="516">
        <v>2010</v>
      </c>
      <c r="D23" s="517"/>
      <c r="E23" s="517"/>
      <c r="F23" s="517"/>
    </row>
    <row r="24" spans="3:6" ht="30">
      <c r="C24" s="38"/>
      <c r="D24" s="56" t="s">
        <v>90</v>
      </c>
      <c r="E24" s="56" t="s">
        <v>70</v>
      </c>
      <c r="F24" s="56" t="s">
        <v>71</v>
      </c>
    </row>
    <row r="25" spans="3:6">
      <c r="C25" s="57" t="s">
        <v>91</v>
      </c>
      <c r="D25" s="58">
        <v>85215</v>
      </c>
      <c r="E25" s="58">
        <v>46322</v>
      </c>
      <c r="F25" s="58">
        <v>131537</v>
      </c>
    </row>
    <row r="26" spans="3:6">
      <c r="C26" s="59" t="s">
        <v>92</v>
      </c>
      <c r="D26" s="42">
        <v>82016</v>
      </c>
      <c r="E26" s="42">
        <v>43403</v>
      </c>
      <c r="F26" s="42">
        <v>125419</v>
      </c>
    </row>
    <row r="27" spans="3:6">
      <c r="C27" s="59" t="s">
        <v>93</v>
      </c>
      <c r="D27" s="42">
        <v>90580</v>
      </c>
      <c r="E27" s="42">
        <v>49749</v>
      </c>
      <c r="F27" s="42">
        <v>140329</v>
      </c>
    </row>
    <row r="28" spans="3:6">
      <c r="C28" s="59" t="s">
        <v>94</v>
      </c>
      <c r="D28" s="42">
        <v>102877</v>
      </c>
      <c r="E28" s="42">
        <v>53734</v>
      </c>
      <c r="F28" s="42">
        <v>156611</v>
      </c>
    </row>
    <row r="29" spans="3:6">
      <c r="C29" s="59" t="s">
        <v>95</v>
      </c>
      <c r="D29" s="42">
        <v>92640</v>
      </c>
      <c r="E29" s="42">
        <v>39879</v>
      </c>
      <c r="F29" s="42">
        <v>132519</v>
      </c>
    </row>
    <row r="30" spans="3:6">
      <c r="C30" s="59" t="s">
        <v>96</v>
      </c>
      <c r="D30" s="42">
        <v>86210</v>
      </c>
      <c r="E30" s="42">
        <v>42687</v>
      </c>
      <c r="F30" s="42">
        <v>128897</v>
      </c>
    </row>
    <row r="31" spans="3:6">
      <c r="C31" s="59" t="s">
        <v>97</v>
      </c>
      <c r="D31" s="42">
        <v>104585</v>
      </c>
      <c r="E31" s="42">
        <v>58786</v>
      </c>
      <c r="F31" s="42">
        <v>163371</v>
      </c>
    </row>
    <row r="32" spans="3:6">
      <c r="C32" s="59" t="s">
        <v>98</v>
      </c>
      <c r="D32" s="42">
        <v>108581</v>
      </c>
      <c r="E32" s="42">
        <v>56663</v>
      </c>
      <c r="F32" s="42">
        <v>165244</v>
      </c>
    </row>
    <row r="33" spans="3:6">
      <c r="C33" s="59" t="s">
        <v>99</v>
      </c>
      <c r="D33" s="42" t="s">
        <v>232</v>
      </c>
      <c r="E33" s="42" t="s">
        <v>232</v>
      </c>
      <c r="F33" s="42" t="s">
        <v>232</v>
      </c>
    </row>
    <row r="34" spans="3:6">
      <c r="C34" s="59" t="s">
        <v>100</v>
      </c>
      <c r="D34" s="42" t="s">
        <v>232</v>
      </c>
      <c r="E34" s="42" t="s">
        <v>232</v>
      </c>
      <c r="F34" s="42" t="s">
        <v>232</v>
      </c>
    </row>
    <row r="35" spans="3:6">
      <c r="C35" s="59" t="s">
        <v>101</v>
      </c>
      <c r="D35" s="42" t="s">
        <v>232</v>
      </c>
      <c r="E35" s="42" t="s">
        <v>232</v>
      </c>
      <c r="F35" s="42" t="s">
        <v>232</v>
      </c>
    </row>
    <row r="36" spans="3:6">
      <c r="C36" s="59" t="s">
        <v>102</v>
      </c>
      <c r="D36" s="42" t="s">
        <v>232</v>
      </c>
      <c r="E36" s="42" t="s">
        <v>232</v>
      </c>
      <c r="F36" s="42" t="s">
        <v>232</v>
      </c>
    </row>
    <row r="37" spans="3:6">
      <c r="C37" s="60" t="s">
        <v>103</v>
      </c>
      <c r="D37" s="61">
        <v>752704</v>
      </c>
      <c r="E37" s="61">
        <v>391223</v>
      </c>
      <c r="F37" s="61">
        <v>1143927</v>
      </c>
    </row>
    <row r="38" spans="3:6" ht="22.5" customHeight="1">
      <c r="C38" s="518" t="s">
        <v>104</v>
      </c>
      <c r="D38" s="519"/>
      <c r="E38" s="519"/>
      <c r="F38" s="520"/>
    </row>
  </sheetData>
  <mergeCells count="6">
    <mergeCell ref="C38:F38"/>
    <mergeCell ref="C3:F3"/>
    <mergeCell ref="C4:F4"/>
    <mergeCell ref="C19:F19"/>
    <mergeCell ref="C22:F22"/>
    <mergeCell ref="C23:F2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A3" sqref="A3"/>
    </sheetView>
  </sheetViews>
  <sheetFormatPr baseColWidth="10" defaultRowHeight="12.75"/>
  <cols>
    <col min="1" max="1" width="15.7109375" style="11" customWidth="1"/>
    <col min="2" max="2" width="12.7109375" style="11" customWidth="1"/>
    <col min="3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37"/>
      <c r="C28" s="37"/>
      <c r="D28" s="37"/>
      <c r="E28" s="37"/>
      <c r="F28" s="37"/>
      <c r="G28" s="37"/>
      <c r="H28" s="37"/>
      <c r="I28" s="50" t="s">
        <v>86</v>
      </c>
      <c r="J28" s="37"/>
      <c r="K28" s="37"/>
      <c r="L28" s="37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5:L27"/>
  <sheetViews>
    <sheetView showGridLines="0" showRowColHeaders="0" showOutlineSymbols="0" zoomScaleNormal="100" workbookViewId="0">
      <selection activeCell="A3" sqref="A3"/>
    </sheetView>
  </sheetViews>
  <sheetFormatPr baseColWidth="10" defaultRowHeight="12.75"/>
  <cols>
    <col min="1" max="1" width="15.7109375" style="11" customWidth="1"/>
    <col min="2" max="2" width="35.7109375" style="11" customWidth="1"/>
    <col min="3" max="3" width="12.85546875" style="11" customWidth="1"/>
    <col min="4" max="4" width="13.28515625" style="11" customWidth="1"/>
    <col min="5" max="5" width="13.7109375" style="11" customWidth="1"/>
    <col min="6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5" spans="2:7" ht="25.5" customHeight="1"/>
    <row r="6" spans="2:7" ht="30" customHeight="1">
      <c r="B6" s="584" t="s">
        <v>286</v>
      </c>
      <c r="C6" s="585"/>
      <c r="D6" s="585"/>
      <c r="E6" s="586"/>
    </row>
    <row r="7" spans="2:7" ht="38.25" customHeight="1">
      <c r="B7" s="21" t="s">
        <v>244</v>
      </c>
      <c r="C7" s="161" t="str">
        <f>actualizaciones!A3</f>
        <v>acumulado agosto 2009</v>
      </c>
      <c r="D7" s="161" t="str">
        <f>actualizaciones!A2</f>
        <v xml:space="preserve">acumulado agosto 2010 </v>
      </c>
      <c r="E7" s="260" t="s">
        <v>280</v>
      </c>
    </row>
    <row r="8" spans="2:7" ht="15" customHeight="1">
      <c r="B8" s="72" t="s">
        <v>245</v>
      </c>
      <c r="C8" s="73"/>
      <c r="D8" s="81"/>
      <c r="E8" s="82"/>
      <c r="G8" s="2"/>
    </row>
    <row r="9" spans="2:7">
      <c r="B9" s="24" t="s">
        <v>281</v>
      </c>
      <c r="C9" s="300">
        <v>8.1610270782673204</v>
      </c>
      <c r="D9" s="300">
        <v>7.9442044815796811</v>
      </c>
      <c r="E9" s="307">
        <f>D9-C9</f>
        <v>-0.21682259668763937</v>
      </c>
    </row>
    <row r="10" spans="2:7" ht="15" customHeight="1">
      <c r="B10" s="72" t="s">
        <v>247</v>
      </c>
      <c r="C10" s="283"/>
      <c r="D10" s="283"/>
      <c r="E10" s="82"/>
    </row>
    <row r="11" spans="2:7">
      <c r="B11" s="85" t="s">
        <v>248</v>
      </c>
      <c r="C11" s="257">
        <v>7.8948323882364733</v>
      </c>
      <c r="D11" s="257">
        <v>7.6109931659722809</v>
      </c>
      <c r="E11" s="308">
        <f>D11-C11</f>
        <v>-0.28383922226419234</v>
      </c>
    </row>
    <row r="12" spans="2:7">
      <c r="B12" s="85" t="s">
        <v>249</v>
      </c>
      <c r="C12" s="257">
        <v>7.0690239517245654</v>
      </c>
      <c r="D12" s="257">
        <v>6.8482342649293244</v>
      </c>
      <c r="E12" s="308">
        <f>D12-C12</f>
        <v>-0.22078968679524102</v>
      </c>
    </row>
    <row r="13" spans="2:7">
      <c r="B13" s="85" t="s">
        <v>250</v>
      </c>
      <c r="C13" s="257">
        <v>7.8846140046894755</v>
      </c>
      <c r="D13" s="257">
        <v>7.6919594648302922</v>
      </c>
      <c r="E13" s="308">
        <f>D13-C13</f>
        <v>-0.19265453985918324</v>
      </c>
    </row>
    <row r="14" spans="2:7">
      <c r="B14" s="85" t="s">
        <v>251</v>
      </c>
      <c r="C14" s="257">
        <v>8.6268356388141445</v>
      </c>
      <c r="D14" s="257">
        <v>8.0265151839453424</v>
      </c>
      <c r="E14" s="308">
        <f>D14-C14</f>
        <v>-0.60032045486880214</v>
      </c>
    </row>
    <row r="15" spans="2:7">
      <c r="B15" s="85" t="s">
        <v>252</v>
      </c>
      <c r="C15" s="257">
        <v>7.1713226652201429</v>
      </c>
      <c r="D15" s="257">
        <v>6.9624641584846643</v>
      </c>
      <c r="E15" s="308">
        <f>D15-C15</f>
        <v>-0.20885850673547868</v>
      </c>
    </row>
    <row r="16" spans="2:7" ht="15" customHeight="1">
      <c r="B16" s="72" t="s">
        <v>253</v>
      </c>
      <c r="C16" s="283"/>
      <c r="D16" s="283"/>
      <c r="E16" s="82"/>
    </row>
    <row r="17" spans="2:12">
      <c r="B17" s="244" t="s">
        <v>254</v>
      </c>
      <c r="C17" s="287">
        <v>8.6235439840080446</v>
      </c>
      <c r="D17" s="287">
        <v>8.5852953430652086</v>
      </c>
      <c r="E17" s="309">
        <f>D17-C17</f>
        <v>-3.8248640942835976E-2</v>
      </c>
    </row>
    <row r="18" spans="2:12">
      <c r="B18" s="33" t="s">
        <v>287</v>
      </c>
      <c r="C18" s="34"/>
      <c r="D18" s="34"/>
      <c r="E18" s="259"/>
    </row>
    <row r="19" spans="2:12" ht="15" customHeight="1" thickBot="1"/>
    <row r="20" spans="2:12" ht="30" customHeight="1" thickBot="1">
      <c r="E20" s="50" t="s">
        <v>84</v>
      </c>
    </row>
    <row r="27" spans="2:12"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</row>
  </sheetData>
  <mergeCells count="1">
    <mergeCell ref="B6:E6"/>
  </mergeCells>
  <hyperlinks>
    <hyperlink ref="E20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A3" sqref="A3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17"/>
      <c r="C28" s="17"/>
      <c r="D28" s="17"/>
      <c r="E28" s="17"/>
      <c r="F28" s="17"/>
      <c r="G28" s="17"/>
      <c r="H28" s="17"/>
      <c r="I28" s="50" t="s">
        <v>86</v>
      </c>
      <c r="J28" s="17"/>
      <c r="K28" s="17"/>
      <c r="L28" s="17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3:L69"/>
  <sheetViews>
    <sheetView showGridLines="0" showRowColHeaders="0" zoomScaleNormal="100" workbookViewId="0">
      <selection activeCell="A3" sqref="A3"/>
    </sheetView>
  </sheetViews>
  <sheetFormatPr baseColWidth="10" defaultRowHeight="12.75" outlineLevelRow="1"/>
  <cols>
    <col min="1" max="1" width="13.7109375" style="246" customWidth="1"/>
    <col min="2" max="2" width="12.140625" style="246" customWidth="1"/>
    <col min="3" max="18" width="11" style="246" customWidth="1"/>
    <col min="19" max="21" width="10.42578125" style="246" customWidth="1"/>
    <col min="22" max="25" width="9.28515625" style="246" customWidth="1"/>
    <col min="26" max="37" width="7.28515625" style="246" customWidth="1"/>
    <col min="38" max="38" width="11.5703125" style="246" bestFit="1" customWidth="1"/>
    <col min="39" max="258" width="11.42578125" style="246"/>
    <col min="259" max="259" width="13.7109375" style="246" customWidth="1"/>
    <col min="260" max="260" width="12.140625" style="246" customWidth="1"/>
    <col min="261" max="274" width="11" style="246" customWidth="1"/>
    <col min="275" max="277" width="10.42578125" style="246" customWidth="1"/>
    <col min="278" max="279" width="7.28515625" style="246" customWidth="1"/>
    <col min="280" max="280" width="7.85546875" style="246" bestFit="1" customWidth="1"/>
    <col min="281" max="293" width="7.28515625" style="246" customWidth="1"/>
    <col min="294" max="294" width="11.5703125" style="246" bestFit="1" customWidth="1"/>
    <col min="295" max="514" width="11.42578125" style="246"/>
    <col min="515" max="515" width="13.7109375" style="246" customWidth="1"/>
    <col min="516" max="516" width="12.140625" style="246" customWidth="1"/>
    <col min="517" max="530" width="11" style="246" customWidth="1"/>
    <col min="531" max="533" width="10.42578125" style="246" customWidth="1"/>
    <col min="534" max="535" width="7.28515625" style="246" customWidth="1"/>
    <col min="536" max="536" width="7.85546875" style="246" bestFit="1" customWidth="1"/>
    <col min="537" max="549" width="7.28515625" style="246" customWidth="1"/>
    <col min="550" max="550" width="11.5703125" style="246" bestFit="1" customWidth="1"/>
    <col min="551" max="770" width="11.42578125" style="246"/>
    <col min="771" max="771" width="13.7109375" style="246" customWidth="1"/>
    <col min="772" max="772" width="12.140625" style="246" customWidth="1"/>
    <col min="773" max="786" width="11" style="246" customWidth="1"/>
    <col min="787" max="789" width="10.42578125" style="246" customWidth="1"/>
    <col min="790" max="791" width="7.28515625" style="246" customWidth="1"/>
    <col min="792" max="792" width="7.85546875" style="246" bestFit="1" customWidth="1"/>
    <col min="793" max="805" width="7.28515625" style="246" customWidth="1"/>
    <col min="806" max="806" width="11.5703125" style="246" bestFit="1" customWidth="1"/>
    <col min="807" max="1026" width="11.42578125" style="246"/>
    <col min="1027" max="1027" width="13.7109375" style="246" customWidth="1"/>
    <col min="1028" max="1028" width="12.140625" style="246" customWidth="1"/>
    <col min="1029" max="1042" width="11" style="246" customWidth="1"/>
    <col min="1043" max="1045" width="10.42578125" style="246" customWidth="1"/>
    <col min="1046" max="1047" width="7.28515625" style="246" customWidth="1"/>
    <col min="1048" max="1048" width="7.85546875" style="246" bestFit="1" customWidth="1"/>
    <col min="1049" max="1061" width="7.28515625" style="246" customWidth="1"/>
    <col min="1062" max="1062" width="11.5703125" style="246" bestFit="1" customWidth="1"/>
    <col min="1063" max="1282" width="11.42578125" style="246"/>
    <col min="1283" max="1283" width="13.7109375" style="246" customWidth="1"/>
    <col min="1284" max="1284" width="12.140625" style="246" customWidth="1"/>
    <col min="1285" max="1298" width="11" style="246" customWidth="1"/>
    <col min="1299" max="1301" width="10.42578125" style="246" customWidth="1"/>
    <col min="1302" max="1303" width="7.28515625" style="246" customWidth="1"/>
    <col min="1304" max="1304" width="7.85546875" style="246" bestFit="1" customWidth="1"/>
    <col min="1305" max="1317" width="7.28515625" style="246" customWidth="1"/>
    <col min="1318" max="1318" width="11.5703125" style="246" bestFit="1" customWidth="1"/>
    <col min="1319" max="1538" width="11.42578125" style="246"/>
    <col min="1539" max="1539" width="13.7109375" style="246" customWidth="1"/>
    <col min="1540" max="1540" width="12.140625" style="246" customWidth="1"/>
    <col min="1541" max="1554" width="11" style="246" customWidth="1"/>
    <col min="1555" max="1557" width="10.42578125" style="246" customWidth="1"/>
    <col min="1558" max="1559" width="7.28515625" style="246" customWidth="1"/>
    <col min="1560" max="1560" width="7.85546875" style="246" bestFit="1" customWidth="1"/>
    <col min="1561" max="1573" width="7.28515625" style="246" customWidth="1"/>
    <col min="1574" max="1574" width="11.5703125" style="246" bestFit="1" customWidth="1"/>
    <col min="1575" max="1794" width="11.42578125" style="246"/>
    <col min="1795" max="1795" width="13.7109375" style="246" customWidth="1"/>
    <col min="1796" max="1796" width="12.140625" style="246" customWidth="1"/>
    <col min="1797" max="1810" width="11" style="246" customWidth="1"/>
    <col min="1811" max="1813" width="10.42578125" style="246" customWidth="1"/>
    <col min="1814" max="1815" width="7.28515625" style="246" customWidth="1"/>
    <col min="1816" max="1816" width="7.85546875" style="246" bestFit="1" customWidth="1"/>
    <col min="1817" max="1829" width="7.28515625" style="246" customWidth="1"/>
    <col min="1830" max="1830" width="11.5703125" style="246" bestFit="1" customWidth="1"/>
    <col min="1831" max="2050" width="11.42578125" style="246"/>
    <col min="2051" max="2051" width="13.7109375" style="246" customWidth="1"/>
    <col min="2052" max="2052" width="12.140625" style="246" customWidth="1"/>
    <col min="2053" max="2066" width="11" style="246" customWidth="1"/>
    <col min="2067" max="2069" width="10.42578125" style="246" customWidth="1"/>
    <col min="2070" max="2071" width="7.28515625" style="246" customWidth="1"/>
    <col min="2072" max="2072" width="7.85546875" style="246" bestFit="1" customWidth="1"/>
    <col min="2073" max="2085" width="7.28515625" style="246" customWidth="1"/>
    <col min="2086" max="2086" width="11.5703125" style="246" bestFit="1" customWidth="1"/>
    <col min="2087" max="2306" width="11.42578125" style="246"/>
    <col min="2307" max="2307" width="13.7109375" style="246" customWidth="1"/>
    <col min="2308" max="2308" width="12.140625" style="246" customWidth="1"/>
    <col min="2309" max="2322" width="11" style="246" customWidth="1"/>
    <col min="2323" max="2325" width="10.42578125" style="246" customWidth="1"/>
    <col min="2326" max="2327" width="7.28515625" style="246" customWidth="1"/>
    <col min="2328" max="2328" width="7.85546875" style="246" bestFit="1" customWidth="1"/>
    <col min="2329" max="2341" width="7.28515625" style="246" customWidth="1"/>
    <col min="2342" max="2342" width="11.5703125" style="246" bestFit="1" customWidth="1"/>
    <col min="2343" max="2562" width="11.42578125" style="246"/>
    <col min="2563" max="2563" width="13.7109375" style="246" customWidth="1"/>
    <col min="2564" max="2564" width="12.140625" style="246" customWidth="1"/>
    <col min="2565" max="2578" width="11" style="246" customWidth="1"/>
    <col min="2579" max="2581" width="10.42578125" style="246" customWidth="1"/>
    <col min="2582" max="2583" width="7.28515625" style="246" customWidth="1"/>
    <col min="2584" max="2584" width="7.85546875" style="246" bestFit="1" customWidth="1"/>
    <col min="2585" max="2597" width="7.28515625" style="246" customWidth="1"/>
    <col min="2598" max="2598" width="11.5703125" style="246" bestFit="1" customWidth="1"/>
    <col min="2599" max="2818" width="11.42578125" style="246"/>
    <col min="2819" max="2819" width="13.7109375" style="246" customWidth="1"/>
    <col min="2820" max="2820" width="12.140625" style="246" customWidth="1"/>
    <col min="2821" max="2834" width="11" style="246" customWidth="1"/>
    <col min="2835" max="2837" width="10.42578125" style="246" customWidth="1"/>
    <col min="2838" max="2839" width="7.28515625" style="246" customWidth="1"/>
    <col min="2840" max="2840" width="7.85546875" style="246" bestFit="1" customWidth="1"/>
    <col min="2841" max="2853" width="7.28515625" style="246" customWidth="1"/>
    <col min="2854" max="2854" width="11.5703125" style="246" bestFit="1" customWidth="1"/>
    <col min="2855" max="3074" width="11.42578125" style="246"/>
    <col min="3075" max="3075" width="13.7109375" style="246" customWidth="1"/>
    <col min="3076" max="3076" width="12.140625" style="246" customWidth="1"/>
    <col min="3077" max="3090" width="11" style="246" customWidth="1"/>
    <col min="3091" max="3093" width="10.42578125" style="246" customWidth="1"/>
    <col min="3094" max="3095" width="7.28515625" style="246" customWidth="1"/>
    <col min="3096" max="3096" width="7.85546875" style="246" bestFit="1" customWidth="1"/>
    <col min="3097" max="3109" width="7.28515625" style="246" customWidth="1"/>
    <col min="3110" max="3110" width="11.5703125" style="246" bestFit="1" customWidth="1"/>
    <col min="3111" max="3330" width="11.42578125" style="246"/>
    <col min="3331" max="3331" width="13.7109375" style="246" customWidth="1"/>
    <col min="3332" max="3332" width="12.140625" style="246" customWidth="1"/>
    <col min="3333" max="3346" width="11" style="246" customWidth="1"/>
    <col min="3347" max="3349" width="10.42578125" style="246" customWidth="1"/>
    <col min="3350" max="3351" width="7.28515625" style="246" customWidth="1"/>
    <col min="3352" max="3352" width="7.85546875" style="246" bestFit="1" customWidth="1"/>
    <col min="3353" max="3365" width="7.28515625" style="246" customWidth="1"/>
    <col min="3366" max="3366" width="11.5703125" style="246" bestFit="1" customWidth="1"/>
    <col min="3367" max="3586" width="11.42578125" style="246"/>
    <col min="3587" max="3587" width="13.7109375" style="246" customWidth="1"/>
    <col min="3588" max="3588" width="12.140625" style="246" customWidth="1"/>
    <col min="3589" max="3602" width="11" style="246" customWidth="1"/>
    <col min="3603" max="3605" width="10.42578125" style="246" customWidth="1"/>
    <col min="3606" max="3607" width="7.28515625" style="246" customWidth="1"/>
    <col min="3608" max="3608" width="7.85546875" style="246" bestFit="1" customWidth="1"/>
    <col min="3609" max="3621" width="7.28515625" style="246" customWidth="1"/>
    <col min="3622" max="3622" width="11.5703125" style="246" bestFit="1" customWidth="1"/>
    <col min="3623" max="3842" width="11.42578125" style="246"/>
    <col min="3843" max="3843" width="13.7109375" style="246" customWidth="1"/>
    <col min="3844" max="3844" width="12.140625" style="246" customWidth="1"/>
    <col min="3845" max="3858" width="11" style="246" customWidth="1"/>
    <col min="3859" max="3861" width="10.42578125" style="246" customWidth="1"/>
    <col min="3862" max="3863" width="7.28515625" style="246" customWidth="1"/>
    <col min="3864" max="3864" width="7.85546875" style="246" bestFit="1" customWidth="1"/>
    <col min="3865" max="3877" width="7.28515625" style="246" customWidth="1"/>
    <col min="3878" max="3878" width="11.5703125" style="246" bestFit="1" customWidth="1"/>
    <col min="3879" max="4098" width="11.42578125" style="246"/>
    <col min="4099" max="4099" width="13.7109375" style="246" customWidth="1"/>
    <col min="4100" max="4100" width="12.140625" style="246" customWidth="1"/>
    <col min="4101" max="4114" width="11" style="246" customWidth="1"/>
    <col min="4115" max="4117" width="10.42578125" style="246" customWidth="1"/>
    <col min="4118" max="4119" width="7.28515625" style="246" customWidth="1"/>
    <col min="4120" max="4120" width="7.85546875" style="246" bestFit="1" customWidth="1"/>
    <col min="4121" max="4133" width="7.28515625" style="246" customWidth="1"/>
    <col min="4134" max="4134" width="11.5703125" style="246" bestFit="1" customWidth="1"/>
    <col min="4135" max="4354" width="11.42578125" style="246"/>
    <col min="4355" max="4355" width="13.7109375" style="246" customWidth="1"/>
    <col min="4356" max="4356" width="12.140625" style="246" customWidth="1"/>
    <col min="4357" max="4370" width="11" style="246" customWidth="1"/>
    <col min="4371" max="4373" width="10.42578125" style="246" customWidth="1"/>
    <col min="4374" max="4375" width="7.28515625" style="246" customWidth="1"/>
    <col min="4376" max="4376" width="7.85546875" style="246" bestFit="1" customWidth="1"/>
    <col min="4377" max="4389" width="7.28515625" style="246" customWidth="1"/>
    <col min="4390" max="4390" width="11.5703125" style="246" bestFit="1" customWidth="1"/>
    <col min="4391" max="4610" width="11.42578125" style="246"/>
    <col min="4611" max="4611" width="13.7109375" style="246" customWidth="1"/>
    <col min="4612" max="4612" width="12.140625" style="246" customWidth="1"/>
    <col min="4613" max="4626" width="11" style="246" customWidth="1"/>
    <col min="4627" max="4629" width="10.42578125" style="246" customWidth="1"/>
    <col min="4630" max="4631" width="7.28515625" style="246" customWidth="1"/>
    <col min="4632" max="4632" width="7.85546875" style="246" bestFit="1" customWidth="1"/>
    <col min="4633" max="4645" width="7.28515625" style="246" customWidth="1"/>
    <col min="4646" max="4646" width="11.5703125" style="246" bestFit="1" customWidth="1"/>
    <col min="4647" max="4866" width="11.42578125" style="246"/>
    <col min="4867" max="4867" width="13.7109375" style="246" customWidth="1"/>
    <col min="4868" max="4868" width="12.140625" style="246" customWidth="1"/>
    <col min="4869" max="4882" width="11" style="246" customWidth="1"/>
    <col min="4883" max="4885" width="10.42578125" style="246" customWidth="1"/>
    <col min="4886" max="4887" width="7.28515625" style="246" customWidth="1"/>
    <col min="4888" max="4888" width="7.85546875" style="246" bestFit="1" customWidth="1"/>
    <col min="4889" max="4901" width="7.28515625" style="246" customWidth="1"/>
    <col min="4902" max="4902" width="11.5703125" style="246" bestFit="1" customWidth="1"/>
    <col min="4903" max="5122" width="11.42578125" style="246"/>
    <col min="5123" max="5123" width="13.7109375" style="246" customWidth="1"/>
    <col min="5124" max="5124" width="12.140625" style="246" customWidth="1"/>
    <col min="5125" max="5138" width="11" style="246" customWidth="1"/>
    <col min="5139" max="5141" width="10.42578125" style="246" customWidth="1"/>
    <col min="5142" max="5143" width="7.28515625" style="246" customWidth="1"/>
    <col min="5144" max="5144" width="7.85546875" style="246" bestFit="1" customWidth="1"/>
    <col min="5145" max="5157" width="7.28515625" style="246" customWidth="1"/>
    <col min="5158" max="5158" width="11.5703125" style="246" bestFit="1" customWidth="1"/>
    <col min="5159" max="5378" width="11.42578125" style="246"/>
    <col min="5379" max="5379" width="13.7109375" style="246" customWidth="1"/>
    <col min="5380" max="5380" width="12.140625" style="246" customWidth="1"/>
    <col min="5381" max="5394" width="11" style="246" customWidth="1"/>
    <col min="5395" max="5397" width="10.42578125" style="246" customWidth="1"/>
    <col min="5398" max="5399" width="7.28515625" style="246" customWidth="1"/>
    <col min="5400" max="5400" width="7.85546875" style="246" bestFit="1" customWidth="1"/>
    <col min="5401" max="5413" width="7.28515625" style="246" customWidth="1"/>
    <col min="5414" max="5414" width="11.5703125" style="246" bestFit="1" customWidth="1"/>
    <col min="5415" max="5634" width="11.42578125" style="246"/>
    <col min="5635" max="5635" width="13.7109375" style="246" customWidth="1"/>
    <col min="5636" max="5636" width="12.140625" style="246" customWidth="1"/>
    <col min="5637" max="5650" width="11" style="246" customWidth="1"/>
    <col min="5651" max="5653" width="10.42578125" style="246" customWidth="1"/>
    <col min="5654" max="5655" width="7.28515625" style="246" customWidth="1"/>
    <col min="5656" max="5656" width="7.85546875" style="246" bestFit="1" customWidth="1"/>
    <col min="5657" max="5669" width="7.28515625" style="246" customWidth="1"/>
    <col min="5670" max="5670" width="11.5703125" style="246" bestFit="1" customWidth="1"/>
    <col min="5671" max="5890" width="11.42578125" style="246"/>
    <col min="5891" max="5891" width="13.7109375" style="246" customWidth="1"/>
    <col min="5892" max="5892" width="12.140625" style="246" customWidth="1"/>
    <col min="5893" max="5906" width="11" style="246" customWidth="1"/>
    <col min="5907" max="5909" width="10.42578125" style="246" customWidth="1"/>
    <col min="5910" max="5911" width="7.28515625" style="246" customWidth="1"/>
    <col min="5912" max="5912" width="7.85546875" style="246" bestFit="1" customWidth="1"/>
    <col min="5913" max="5925" width="7.28515625" style="246" customWidth="1"/>
    <col min="5926" max="5926" width="11.5703125" style="246" bestFit="1" customWidth="1"/>
    <col min="5927" max="6146" width="11.42578125" style="246"/>
    <col min="6147" max="6147" width="13.7109375" style="246" customWidth="1"/>
    <col min="6148" max="6148" width="12.140625" style="246" customWidth="1"/>
    <col min="6149" max="6162" width="11" style="246" customWidth="1"/>
    <col min="6163" max="6165" width="10.42578125" style="246" customWidth="1"/>
    <col min="6166" max="6167" width="7.28515625" style="246" customWidth="1"/>
    <col min="6168" max="6168" width="7.85546875" style="246" bestFit="1" customWidth="1"/>
    <col min="6169" max="6181" width="7.28515625" style="246" customWidth="1"/>
    <col min="6182" max="6182" width="11.5703125" style="246" bestFit="1" customWidth="1"/>
    <col min="6183" max="6402" width="11.42578125" style="246"/>
    <col min="6403" max="6403" width="13.7109375" style="246" customWidth="1"/>
    <col min="6404" max="6404" width="12.140625" style="246" customWidth="1"/>
    <col min="6405" max="6418" width="11" style="246" customWidth="1"/>
    <col min="6419" max="6421" width="10.42578125" style="246" customWidth="1"/>
    <col min="6422" max="6423" width="7.28515625" style="246" customWidth="1"/>
    <col min="6424" max="6424" width="7.85546875" style="246" bestFit="1" customWidth="1"/>
    <col min="6425" max="6437" width="7.28515625" style="246" customWidth="1"/>
    <col min="6438" max="6438" width="11.5703125" style="246" bestFit="1" customWidth="1"/>
    <col min="6439" max="6658" width="11.42578125" style="246"/>
    <col min="6659" max="6659" width="13.7109375" style="246" customWidth="1"/>
    <col min="6660" max="6660" width="12.140625" style="246" customWidth="1"/>
    <col min="6661" max="6674" width="11" style="246" customWidth="1"/>
    <col min="6675" max="6677" width="10.42578125" style="246" customWidth="1"/>
    <col min="6678" max="6679" width="7.28515625" style="246" customWidth="1"/>
    <col min="6680" max="6680" width="7.85546875" style="246" bestFit="1" customWidth="1"/>
    <col min="6681" max="6693" width="7.28515625" style="246" customWidth="1"/>
    <col min="6694" max="6694" width="11.5703125" style="246" bestFit="1" customWidth="1"/>
    <col min="6695" max="6914" width="11.42578125" style="246"/>
    <col min="6915" max="6915" width="13.7109375" style="246" customWidth="1"/>
    <col min="6916" max="6916" width="12.140625" style="246" customWidth="1"/>
    <col min="6917" max="6930" width="11" style="246" customWidth="1"/>
    <col min="6931" max="6933" width="10.42578125" style="246" customWidth="1"/>
    <col min="6934" max="6935" width="7.28515625" style="246" customWidth="1"/>
    <col min="6936" max="6936" width="7.85546875" style="246" bestFit="1" customWidth="1"/>
    <col min="6937" max="6949" width="7.28515625" style="246" customWidth="1"/>
    <col min="6950" max="6950" width="11.5703125" style="246" bestFit="1" customWidth="1"/>
    <col min="6951" max="7170" width="11.42578125" style="246"/>
    <col min="7171" max="7171" width="13.7109375" style="246" customWidth="1"/>
    <col min="7172" max="7172" width="12.140625" style="246" customWidth="1"/>
    <col min="7173" max="7186" width="11" style="246" customWidth="1"/>
    <col min="7187" max="7189" width="10.42578125" style="246" customWidth="1"/>
    <col min="7190" max="7191" width="7.28515625" style="246" customWidth="1"/>
    <col min="7192" max="7192" width="7.85546875" style="246" bestFit="1" customWidth="1"/>
    <col min="7193" max="7205" width="7.28515625" style="246" customWidth="1"/>
    <col min="7206" max="7206" width="11.5703125" style="246" bestFit="1" customWidth="1"/>
    <col min="7207" max="7426" width="11.42578125" style="246"/>
    <col min="7427" max="7427" width="13.7109375" style="246" customWidth="1"/>
    <col min="7428" max="7428" width="12.140625" style="246" customWidth="1"/>
    <col min="7429" max="7442" width="11" style="246" customWidth="1"/>
    <col min="7443" max="7445" width="10.42578125" style="246" customWidth="1"/>
    <col min="7446" max="7447" width="7.28515625" style="246" customWidth="1"/>
    <col min="7448" max="7448" width="7.85546875" style="246" bestFit="1" customWidth="1"/>
    <col min="7449" max="7461" width="7.28515625" style="246" customWidth="1"/>
    <col min="7462" max="7462" width="11.5703125" style="246" bestFit="1" customWidth="1"/>
    <col min="7463" max="7682" width="11.42578125" style="246"/>
    <col min="7683" max="7683" width="13.7109375" style="246" customWidth="1"/>
    <col min="7684" max="7684" width="12.140625" style="246" customWidth="1"/>
    <col min="7685" max="7698" width="11" style="246" customWidth="1"/>
    <col min="7699" max="7701" width="10.42578125" style="246" customWidth="1"/>
    <col min="7702" max="7703" width="7.28515625" style="246" customWidth="1"/>
    <col min="7704" max="7704" width="7.85546875" style="246" bestFit="1" customWidth="1"/>
    <col min="7705" max="7717" width="7.28515625" style="246" customWidth="1"/>
    <col min="7718" max="7718" width="11.5703125" style="246" bestFit="1" customWidth="1"/>
    <col min="7719" max="7938" width="11.42578125" style="246"/>
    <col min="7939" max="7939" width="13.7109375" style="246" customWidth="1"/>
    <col min="7940" max="7940" width="12.140625" style="246" customWidth="1"/>
    <col min="7941" max="7954" width="11" style="246" customWidth="1"/>
    <col min="7955" max="7957" width="10.42578125" style="246" customWidth="1"/>
    <col min="7958" max="7959" width="7.28515625" style="246" customWidth="1"/>
    <col min="7960" max="7960" width="7.85546875" style="246" bestFit="1" customWidth="1"/>
    <col min="7961" max="7973" width="7.28515625" style="246" customWidth="1"/>
    <col min="7974" max="7974" width="11.5703125" style="246" bestFit="1" customWidth="1"/>
    <col min="7975" max="8194" width="11.42578125" style="246"/>
    <col min="8195" max="8195" width="13.7109375" style="246" customWidth="1"/>
    <col min="8196" max="8196" width="12.140625" style="246" customWidth="1"/>
    <col min="8197" max="8210" width="11" style="246" customWidth="1"/>
    <col min="8211" max="8213" width="10.42578125" style="246" customWidth="1"/>
    <col min="8214" max="8215" width="7.28515625" style="246" customWidth="1"/>
    <col min="8216" max="8216" width="7.85546875" style="246" bestFit="1" customWidth="1"/>
    <col min="8217" max="8229" width="7.28515625" style="246" customWidth="1"/>
    <col min="8230" max="8230" width="11.5703125" style="246" bestFit="1" customWidth="1"/>
    <col min="8231" max="8450" width="11.42578125" style="246"/>
    <col min="8451" max="8451" width="13.7109375" style="246" customWidth="1"/>
    <col min="8452" max="8452" width="12.140625" style="246" customWidth="1"/>
    <col min="8453" max="8466" width="11" style="246" customWidth="1"/>
    <col min="8467" max="8469" width="10.42578125" style="246" customWidth="1"/>
    <col min="8470" max="8471" width="7.28515625" style="246" customWidth="1"/>
    <col min="8472" max="8472" width="7.85546875" style="246" bestFit="1" customWidth="1"/>
    <col min="8473" max="8485" width="7.28515625" style="246" customWidth="1"/>
    <col min="8486" max="8486" width="11.5703125" style="246" bestFit="1" customWidth="1"/>
    <col min="8487" max="8706" width="11.42578125" style="246"/>
    <col min="8707" max="8707" width="13.7109375" style="246" customWidth="1"/>
    <col min="8708" max="8708" width="12.140625" style="246" customWidth="1"/>
    <col min="8709" max="8722" width="11" style="246" customWidth="1"/>
    <col min="8723" max="8725" width="10.42578125" style="246" customWidth="1"/>
    <col min="8726" max="8727" width="7.28515625" style="246" customWidth="1"/>
    <col min="8728" max="8728" width="7.85546875" style="246" bestFit="1" customWidth="1"/>
    <col min="8729" max="8741" width="7.28515625" style="246" customWidth="1"/>
    <col min="8742" max="8742" width="11.5703125" style="246" bestFit="1" customWidth="1"/>
    <col min="8743" max="8962" width="11.42578125" style="246"/>
    <col min="8963" max="8963" width="13.7109375" style="246" customWidth="1"/>
    <col min="8964" max="8964" width="12.140625" style="246" customWidth="1"/>
    <col min="8965" max="8978" width="11" style="246" customWidth="1"/>
    <col min="8979" max="8981" width="10.42578125" style="246" customWidth="1"/>
    <col min="8982" max="8983" width="7.28515625" style="246" customWidth="1"/>
    <col min="8984" max="8984" width="7.85546875" style="246" bestFit="1" customWidth="1"/>
    <col min="8985" max="8997" width="7.28515625" style="246" customWidth="1"/>
    <col min="8998" max="8998" width="11.5703125" style="246" bestFit="1" customWidth="1"/>
    <col min="8999" max="9218" width="11.42578125" style="246"/>
    <col min="9219" max="9219" width="13.7109375" style="246" customWidth="1"/>
    <col min="9220" max="9220" width="12.140625" style="246" customWidth="1"/>
    <col min="9221" max="9234" width="11" style="246" customWidth="1"/>
    <col min="9235" max="9237" width="10.42578125" style="246" customWidth="1"/>
    <col min="9238" max="9239" width="7.28515625" style="246" customWidth="1"/>
    <col min="9240" max="9240" width="7.85546875" style="246" bestFit="1" customWidth="1"/>
    <col min="9241" max="9253" width="7.28515625" style="246" customWidth="1"/>
    <col min="9254" max="9254" width="11.5703125" style="246" bestFit="1" customWidth="1"/>
    <col min="9255" max="9474" width="11.42578125" style="246"/>
    <col min="9475" max="9475" width="13.7109375" style="246" customWidth="1"/>
    <col min="9476" max="9476" width="12.140625" style="246" customWidth="1"/>
    <col min="9477" max="9490" width="11" style="246" customWidth="1"/>
    <col min="9491" max="9493" width="10.42578125" style="246" customWidth="1"/>
    <col min="9494" max="9495" width="7.28515625" style="246" customWidth="1"/>
    <col min="9496" max="9496" width="7.85546875" style="246" bestFit="1" customWidth="1"/>
    <col min="9497" max="9509" width="7.28515625" style="246" customWidth="1"/>
    <col min="9510" max="9510" width="11.5703125" style="246" bestFit="1" customWidth="1"/>
    <col min="9511" max="9730" width="11.42578125" style="246"/>
    <col min="9731" max="9731" width="13.7109375" style="246" customWidth="1"/>
    <col min="9732" max="9732" width="12.140625" style="246" customWidth="1"/>
    <col min="9733" max="9746" width="11" style="246" customWidth="1"/>
    <col min="9747" max="9749" width="10.42578125" style="246" customWidth="1"/>
    <col min="9750" max="9751" width="7.28515625" style="246" customWidth="1"/>
    <col min="9752" max="9752" width="7.85546875" style="246" bestFit="1" customWidth="1"/>
    <col min="9753" max="9765" width="7.28515625" style="246" customWidth="1"/>
    <col min="9766" max="9766" width="11.5703125" style="246" bestFit="1" customWidth="1"/>
    <col min="9767" max="9986" width="11.42578125" style="246"/>
    <col min="9987" max="9987" width="13.7109375" style="246" customWidth="1"/>
    <col min="9988" max="9988" width="12.140625" style="246" customWidth="1"/>
    <col min="9989" max="10002" width="11" style="246" customWidth="1"/>
    <col min="10003" max="10005" width="10.42578125" style="246" customWidth="1"/>
    <col min="10006" max="10007" width="7.28515625" style="246" customWidth="1"/>
    <col min="10008" max="10008" width="7.85546875" style="246" bestFit="1" customWidth="1"/>
    <col min="10009" max="10021" width="7.28515625" style="246" customWidth="1"/>
    <col min="10022" max="10022" width="11.5703125" style="246" bestFit="1" customWidth="1"/>
    <col min="10023" max="10242" width="11.42578125" style="246"/>
    <col min="10243" max="10243" width="13.7109375" style="246" customWidth="1"/>
    <col min="10244" max="10244" width="12.140625" style="246" customWidth="1"/>
    <col min="10245" max="10258" width="11" style="246" customWidth="1"/>
    <col min="10259" max="10261" width="10.42578125" style="246" customWidth="1"/>
    <col min="10262" max="10263" width="7.28515625" style="246" customWidth="1"/>
    <col min="10264" max="10264" width="7.85546875" style="246" bestFit="1" customWidth="1"/>
    <col min="10265" max="10277" width="7.28515625" style="246" customWidth="1"/>
    <col min="10278" max="10278" width="11.5703125" style="246" bestFit="1" customWidth="1"/>
    <col min="10279" max="10498" width="11.42578125" style="246"/>
    <col min="10499" max="10499" width="13.7109375" style="246" customWidth="1"/>
    <col min="10500" max="10500" width="12.140625" style="246" customWidth="1"/>
    <col min="10501" max="10514" width="11" style="246" customWidth="1"/>
    <col min="10515" max="10517" width="10.42578125" style="246" customWidth="1"/>
    <col min="10518" max="10519" width="7.28515625" style="246" customWidth="1"/>
    <col min="10520" max="10520" width="7.85546875" style="246" bestFit="1" customWidth="1"/>
    <col min="10521" max="10533" width="7.28515625" style="246" customWidth="1"/>
    <col min="10534" max="10534" width="11.5703125" style="246" bestFit="1" customWidth="1"/>
    <col min="10535" max="10754" width="11.42578125" style="246"/>
    <col min="10755" max="10755" width="13.7109375" style="246" customWidth="1"/>
    <col min="10756" max="10756" width="12.140625" style="246" customWidth="1"/>
    <col min="10757" max="10770" width="11" style="246" customWidth="1"/>
    <col min="10771" max="10773" width="10.42578125" style="246" customWidth="1"/>
    <col min="10774" max="10775" width="7.28515625" style="246" customWidth="1"/>
    <col min="10776" max="10776" width="7.85546875" style="246" bestFit="1" customWidth="1"/>
    <col min="10777" max="10789" width="7.28515625" style="246" customWidth="1"/>
    <col min="10790" max="10790" width="11.5703125" style="246" bestFit="1" customWidth="1"/>
    <col min="10791" max="11010" width="11.42578125" style="246"/>
    <col min="11011" max="11011" width="13.7109375" style="246" customWidth="1"/>
    <col min="11012" max="11012" width="12.140625" style="246" customWidth="1"/>
    <col min="11013" max="11026" width="11" style="246" customWidth="1"/>
    <col min="11027" max="11029" width="10.42578125" style="246" customWidth="1"/>
    <col min="11030" max="11031" width="7.28515625" style="246" customWidth="1"/>
    <col min="11032" max="11032" width="7.85546875" style="246" bestFit="1" customWidth="1"/>
    <col min="11033" max="11045" width="7.28515625" style="246" customWidth="1"/>
    <col min="11046" max="11046" width="11.5703125" style="246" bestFit="1" customWidth="1"/>
    <col min="11047" max="11266" width="11.42578125" style="246"/>
    <col min="11267" max="11267" width="13.7109375" style="246" customWidth="1"/>
    <col min="11268" max="11268" width="12.140625" style="246" customWidth="1"/>
    <col min="11269" max="11282" width="11" style="246" customWidth="1"/>
    <col min="11283" max="11285" width="10.42578125" style="246" customWidth="1"/>
    <col min="11286" max="11287" width="7.28515625" style="246" customWidth="1"/>
    <col min="11288" max="11288" width="7.85546875" style="246" bestFit="1" customWidth="1"/>
    <col min="11289" max="11301" width="7.28515625" style="246" customWidth="1"/>
    <col min="11302" max="11302" width="11.5703125" style="246" bestFit="1" customWidth="1"/>
    <col min="11303" max="11522" width="11.42578125" style="246"/>
    <col min="11523" max="11523" width="13.7109375" style="246" customWidth="1"/>
    <col min="11524" max="11524" width="12.140625" style="246" customWidth="1"/>
    <col min="11525" max="11538" width="11" style="246" customWidth="1"/>
    <col min="11539" max="11541" width="10.42578125" style="246" customWidth="1"/>
    <col min="11542" max="11543" width="7.28515625" style="246" customWidth="1"/>
    <col min="11544" max="11544" width="7.85546875" style="246" bestFit="1" customWidth="1"/>
    <col min="11545" max="11557" width="7.28515625" style="246" customWidth="1"/>
    <col min="11558" max="11558" width="11.5703125" style="246" bestFit="1" customWidth="1"/>
    <col min="11559" max="11778" width="11.42578125" style="246"/>
    <col min="11779" max="11779" width="13.7109375" style="246" customWidth="1"/>
    <col min="11780" max="11780" width="12.140625" style="246" customWidth="1"/>
    <col min="11781" max="11794" width="11" style="246" customWidth="1"/>
    <col min="11795" max="11797" width="10.42578125" style="246" customWidth="1"/>
    <col min="11798" max="11799" width="7.28515625" style="246" customWidth="1"/>
    <col min="11800" max="11800" width="7.85546875" style="246" bestFit="1" customWidth="1"/>
    <col min="11801" max="11813" width="7.28515625" style="246" customWidth="1"/>
    <col min="11814" max="11814" width="11.5703125" style="246" bestFit="1" customWidth="1"/>
    <col min="11815" max="12034" width="11.42578125" style="246"/>
    <col min="12035" max="12035" width="13.7109375" style="246" customWidth="1"/>
    <col min="12036" max="12036" width="12.140625" style="246" customWidth="1"/>
    <col min="12037" max="12050" width="11" style="246" customWidth="1"/>
    <col min="12051" max="12053" width="10.42578125" style="246" customWidth="1"/>
    <col min="12054" max="12055" width="7.28515625" style="246" customWidth="1"/>
    <col min="12056" max="12056" width="7.85546875" style="246" bestFit="1" customWidth="1"/>
    <col min="12057" max="12069" width="7.28515625" style="246" customWidth="1"/>
    <col min="12070" max="12070" width="11.5703125" style="246" bestFit="1" customWidth="1"/>
    <col min="12071" max="12290" width="11.42578125" style="246"/>
    <col min="12291" max="12291" width="13.7109375" style="246" customWidth="1"/>
    <col min="12292" max="12292" width="12.140625" style="246" customWidth="1"/>
    <col min="12293" max="12306" width="11" style="246" customWidth="1"/>
    <col min="12307" max="12309" width="10.42578125" style="246" customWidth="1"/>
    <col min="12310" max="12311" width="7.28515625" style="246" customWidth="1"/>
    <col min="12312" max="12312" width="7.85546875" style="246" bestFit="1" customWidth="1"/>
    <col min="12313" max="12325" width="7.28515625" style="246" customWidth="1"/>
    <col min="12326" max="12326" width="11.5703125" style="246" bestFit="1" customWidth="1"/>
    <col min="12327" max="12546" width="11.42578125" style="246"/>
    <col min="12547" max="12547" width="13.7109375" style="246" customWidth="1"/>
    <col min="12548" max="12548" width="12.140625" style="246" customWidth="1"/>
    <col min="12549" max="12562" width="11" style="246" customWidth="1"/>
    <col min="12563" max="12565" width="10.42578125" style="246" customWidth="1"/>
    <col min="12566" max="12567" width="7.28515625" style="246" customWidth="1"/>
    <col min="12568" max="12568" width="7.85546875" style="246" bestFit="1" customWidth="1"/>
    <col min="12569" max="12581" width="7.28515625" style="246" customWidth="1"/>
    <col min="12582" max="12582" width="11.5703125" style="246" bestFit="1" customWidth="1"/>
    <col min="12583" max="12802" width="11.42578125" style="246"/>
    <col min="12803" max="12803" width="13.7109375" style="246" customWidth="1"/>
    <col min="12804" max="12804" width="12.140625" style="246" customWidth="1"/>
    <col min="12805" max="12818" width="11" style="246" customWidth="1"/>
    <col min="12819" max="12821" width="10.42578125" style="246" customWidth="1"/>
    <col min="12822" max="12823" width="7.28515625" style="246" customWidth="1"/>
    <col min="12824" max="12824" width="7.85546875" style="246" bestFit="1" customWidth="1"/>
    <col min="12825" max="12837" width="7.28515625" style="246" customWidth="1"/>
    <col min="12838" max="12838" width="11.5703125" style="246" bestFit="1" customWidth="1"/>
    <col min="12839" max="13058" width="11.42578125" style="246"/>
    <col min="13059" max="13059" width="13.7109375" style="246" customWidth="1"/>
    <col min="13060" max="13060" width="12.140625" style="246" customWidth="1"/>
    <col min="13061" max="13074" width="11" style="246" customWidth="1"/>
    <col min="13075" max="13077" width="10.42578125" style="246" customWidth="1"/>
    <col min="13078" max="13079" width="7.28515625" style="246" customWidth="1"/>
    <col min="13080" max="13080" width="7.85546875" style="246" bestFit="1" customWidth="1"/>
    <col min="13081" max="13093" width="7.28515625" style="246" customWidth="1"/>
    <col min="13094" max="13094" width="11.5703125" style="246" bestFit="1" customWidth="1"/>
    <col min="13095" max="13314" width="11.42578125" style="246"/>
    <col min="13315" max="13315" width="13.7109375" style="246" customWidth="1"/>
    <col min="13316" max="13316" width="12.140625" style="246" customWidth="1"/>
    <col min="13317" max="13330" width="11" style="246" customWidth="1"/>
    <col min="13331" max="13333" width="10.42578125" style="246" customWidth="1"/>
    <col min="13334" max="13335" width="7.28515625" style="246" customWidth="1"/>
    <col min="13336" max="13336" width="7.85546875" style="246" bestFit="1" customWidth="1"/>
    <col min="13337" max="13349" width="7.28515625" style="246" customWidth="1"/>
    <col min="13350" max="13350" width="11.5703125" style="246" bestFit="1" customWidth="1"/>
    <col min="13351" max="13570" width="11.42578125" style="246"/>
    <col min="13571" max="13571" width="13.7109375" style="246" customWidth="1"/>
    <col min="13572" max="13572" width="12.140625" style="246" customWidth="1"/>
    <col min="13573" max="13586" width="11" style="246" customWidth="1"/>
    <col min="13587" max="13589" width="10.42578125" style="246" customWidth="1"/>
    <col min="13590" max="13591" width="7.28515625" style="246" customWidth="1"/>
    <col min="13592" max="13592" width="7.85546875" style="246" bestFit="1" customWidth="1"/>
    <col min="13593" max="13605" width="7.28515625" style="246" customWidth="1"/>
    <col min="13606" max="13606" width="11.5703125" style="246" bestFit="1" customWidth="1"/>
    <col min="13607" max="13826" width="11.42578125" style="246"/>
    <col min="13827" max="13827" width="13.7109375" style="246" customWidth="1"/>
    <col min="13828" max="13828" width="12.140625" style="246" customWidth="1"/>
    <col min="13829" max="13842" width="11" style="246" customWidth="1"/>
    <col min="13843" max="13845" width="10.42578125" style="246" customWidth="1"/>
    <col min="13846" max="13847" width="7.28515625" style="246" customWidth="1"/>
    <col min="13848" max="13848" width="7.85546875" style="246" bestFit="1" customWidth="1"/>
    <col min="13849" max="13861" width="7.28515625" style="246" customWidth="1"/>
    <col min="13862" max="13862" width="11.5703125" style="246" bestFit="1" customWidth="1"/>
    <col min="13863" max="14082" width="11.42578125" style="246"/>
    <col min="14083" max="14083" width="13.7109375" style="246" customWidth="1"/>
    <col min="14084" max="14084" width="12.140625" style="246" customWidth="1"/>
    <col min="14085" max="14098" width="11" style="246" customWidth="1"/>
    <col min="14099" max="14101" width="10.42578125" style="246" customWidth="1"/>
    <col min="14102" max="14103" width="7.28515625" style="246" customWidth="1"/>
    <col min="14104" max="14104" width="7.85546875" style="246" bestFit="1" customWidth="1"/>
    <col min="14105" max="14117" width="7.28515625" style="246" customWidth="1"/>
    <col min="14118" max="14118" width="11.5703125" style="246" bestFit="1" customWidth="1"/>
    <col min="14119" max="14338" width="11.42578125" style="246"/>
    <col min="14339" max="14339" width="13.7109375" style="246" customWidth="1"/>
    <col min="14340" max="14340" width="12.140625" style="246" customWidth="1"/>
    <col min="14341" max="14354" width="11" style="246" customWidth="1"/>
    <col min="14355" max="14357" width="10.42578125" style="246" customWidth="1"/>
    <col min="14358" max="14359" width="7.28515625" style="246" customWidth="1"/>
    <col min="14360" max="14360" width="7.85546875" style="246" bestFit="1" customWidth="1"/>
    <col min="14361" max="14373" width="7.28515625" style="246" customWidth="1"/>
    <col min="14374" max="14374" width="11.5703125" style="246" bestFit="1" customWidth="1"/>
    <col min="14375" max="14594" width="11.42578125" style="246"/>
    <col min="14595" max="14595" width="13.7109375" style="246" customWidth="1"/>
    <col min="14596" max="14596" width="12.140625" style="246" customWidth="1"/>
    <col min="14597" max="14610" width="11" style="246" customWidth="1"/>
    <col min="14611" max="14613" width="10.42578125" style="246" customWidth="1"/>
    <col min="14614" max="14615" width="7.28515625" style="246" customWidth="1"/>
    <col min="14616" max="14616" width="7.85546875" style="246" bestFit="1" customWidth="1"/>
    <col min="14617" max="14629" width="7.28515625" style="246" customWidth="1"/>
    <col min="14630" max="14630" width="11.5703125" style="246" bestFit="1" customWidth="1"/>
    <col min="14631" max="14850" width="11.42578125" style="246"/>
    <col min="14851" max="14851" width="13.7109375" style="246" customWidth="1"/>
    <col min="14852" max="14852" width="12.140625" style="246" customWidth="1"/>
    <col min="14853" max="14866" width="11" style="246" customWidth="1"/>
    <col min="14867" max="14869" width="10.42578125" style="246" customWidth="1"/>
    <col min="14870" max="14871" width="7.28515625" style="246" customWidth="1"/>
    <col min="14872" max="14872" width="7.85546875" style="246" bestFit="1" customWidth="1"/>
    <col min="14873" max="14885" width="7.28515625" style="246" customWidth="1"/>
    <col min="14886" max="14886" width="11.5703125" style="246" bestFit="1" customWidth="1"/>
    <col min="14887" max="15106" width="11.42578125" style="246"/>
    <col min="15107" max="15107" width="13.7109375" style="246" customWidth="1"/>
    <col min="15108" max="15108" width="12.140625" style="246" customWidth="1"/>
    <col min="15109" max="15122" width="11" style="246" customWidth="1"/>
    <col min="15123" max="15125" width="10.42578125" style="246" customWidth="1"/>
    <col min="15126" max="15127" width="7.28515625" style="246" customWidth="1"/>
    <col min="15128" max="15128" width="7.85546875" style="246" bestFit="1" customWidth="1"/>
    <col min="15129" max="15141" width="7.28515625" style="246" customWidth="1"/>
    <col min="15142" max="15142" width="11.5703125" style="246" bestFit="1" customWidth="1"/>
    <col min="15143" max="15362" width="11.42578125" style="246"/>
    <col min="15363" max="15363" width="13.7109375" style="246" customWidth="1"/>
    <col min="15364" max="15364" width="12.140625" style="246" customWidth="1"/>
    <col min="15365" max="15378" width="11" style="246" customWidth="1"/>
    <col min="15379" max="15381" width="10.42578125" style="246" customWidth="1"/>
    <col min="15382" max="15383" width="7.28515625" style="246" customWidth="1"/>
    <col min="15384" max="15384" width="7.85546875" style="246" bestFit="1" customWidth="1"/>
    <col min="15385" max="15397" width="7.28515625" style="246" customWidth="1"/>
    <col min="15398" max="15398" width="11.5703125" style="246" bestFit="1" customWidth="1"/>
    <col min="15399" max="15618" width="11.42578125" style="246"/>
    <col min="15619" max="15619" width="13.7109375" style="246" customWidth="1"/>
    <col min="15620" max="15620" width="12.140625" style="246" customWidth="1"/>
    <col min="15621" max="15634" width="11" style="246" customWidth="1"/>
    <col min="15635" max="15637" width="10.42578125" style="246" customWidth="1"/>
    <col min="15638" max="15639" width="7.28515625" style="246" customWidth="1"/>
    <col min="15640" max="15640" width="7.85546875" style="246" bestFit="1" customWidth="1"/>
    <col min="15641" max="15653" width="7.28515625" style="246" customWidth="1"/>
    <col min="15654" max="15654" width="11.5703125" style="246" bestFit="1" customWidth="1"/>
    <col min="15655" max="15874" width="11.42578125" style="246"/>
    <col min="15875" max="15875" width="13.7109375" style="246" customWidth="1"/>
    <col min="15876" max="15876" width="12.140625" style="246" customWidth="1"/>
    <col min="15877" max="15890" width="11" style="246" customWidth="1"/>
    <col min="15891" max="15893" width="10.42578125" style="246" customWidth="1"/>
    <col min="15894" max="15895" width="7.28515625" style="246" customWidth="1"/>
    <col min="15896" max="15896" width="7.85546875" style="246" bestFit="1" customWidth="1"/>
    <col min="15897" max="15909" width="7.28515625" style="246" customWidth="1"/>
    <col min="15910" max="15910" width="11.5703125" style="246" bestFit="1" customWidth="1"/>
    <col min="15911" max="16130" width="11.42578125" style="246"/>
    <col min="16131" max="16131" width="13.7109375" style="246" customWidth="1"/>
    <col min="16132" max="16132" width="12.140625" style="246" customWidth="1"/>
    <col min="16133" max="16146" width="11" style="246" customWidth="1"/>
    <col min="16147" max="16149" width="10.42578125" style="246" customWidth="1"/>
    <col min="16150" max="16151" width="7.28515625" style="246" customWidth="1"/>
    <col min="16152" max="16152" width="7.85546875" style="246" bestFit="1" customWidth="1"/>
    <col min="16153" max="16165" width="7.28515625" style="246" customWidth="1"/>
    <col min="16166" max="16166" width="11.5703125" style="246" bestFit="1" customWidth="1"/>
    <col min="16167" max="16384" width="11.42578125" style="246"/>
  </cols>
  <sheetData>
    <row r="3" spans="2:12">
      <c r="B3" s="245"/>
    </row>
    <row r="4" spans="2:12">
      <c r="B4" s="245"/>
    </row>
    <row r="5" spans="2:12">
      <c r="B5" s="245"/>
    </row>
    <row r="6" spans="2:12" ht="27.75" customHeight="1" thickBot="1">
      <c r="B6" s="555" t="s">
        <v>288</v>
      </c>
      <c r="C6" s="556"/>
      <c r="D6" s="556"/>
      <c r="E6" s="556"/>
      <c r="F6" s="556"/>
    </row>
    <row r="7" spans="2:12" ht="36.75" thickBot="1">
      <c r="B7" s="214"/>
      <c r="C7" s="215" t="s">
        <v>289</v>
      </c>
      <c r="D7" s="215" t="s">
        <v>217</v>
      </c>
      <c r="E7" s="215" t="s">
        <v>218</v>
      </c>
      <c r="F7" s="215" t="s">
        <v>219</v>
      </c>
      <c r="H7" s="50" t="s">
        <v>84</v>
      </c>
    </row>
    <row r="8" spans="2:12" ht="15">
      <c r="B8" s="216" t="s">
        <v>224</v>
      </c>
      <c r="C8" s="289">
        <v>8.4056728232189979</v>
      </c>
      <c r="D8" s="310">
        <f t="shared" ref="D8:D27" si="0">IFERROR(C8-C9,"-")</f>
        <v>0.40947398744031016</v>
      </c>
      <c r="E8" s="310">
        <f t="shared" ref="E8:E55" si="1">IFERROR(C8-C21,"-")</f>
        <v>0.2056728232189986</v>
      </c>
      <c r="F8" s="311">
        <f>IFERROR(AVERAGE(C8:C15,C17:C20)-AVERAGE(C21:C28,C30:C33),"-")</f>
        <v>-0.17727752145622055</v>
      </c>
      <c r="G8" s="17"/>
      <c r="H8" s="17"/>
      <c r="I8" s="17"/>
      <c r="J8" s="17"/>
      <c r="K8" s="17"/>
      <c r="L8" s="17"/>
    </row>
    <row r="9" spans="2:12" ht="15">
      <c r="B9" s="216" t="s">
        <v>225</v>
      </c>
      <c r="C9" s="289">
        <v>7.9961988357786877</v>
      </c>
      <c r="D9" s="310">
        <f t="shared" si="0"/>
        <v>0.26412594036607118</v>
      </c>
      <c r="E9" s="310">
        <f t="shared" si="1"/>
        <v>-7.3801164221312554E-2</v>
      </c>
      <c r="F9" s="311">
        <f>IFERROR(AVERAGE(C9:C15,C17:C21)-AVERAGE(C22:C28,C30:C34),"-")</f>
        <v>-0.22025025672447107</v>
      </c>
      <c r="G9" s="17"/>
      <c r="H9" s="17"/>
      <c r="I9" s="17"/>
      <c r="J9" s="17"/>
      <c r="K9" s="17"/>
      <c r="L9" s="17"/>
    </row>
    <row r="10" spans="2:12" ht="15">
      <c r="B10" s="216" t="s">
        <v>226</v>
      </c>
      <c r="C10" s="289">
        <v>7.7320728954126166</v>
      </c>
      <c r="D10" s="310">
        <f t="shared" si="0"/>
        <v>0.54404702742387556</v>
      </c>
      <c r="E10" s="310">
        <f t="shared" si="1"/>
        <v>-0.25224997276931393</v>
      </c>
      <c r="F10" s="311">
        <f>IFERROR(AVERAGE(C10:C15,C17:C22)-AVERAGE(C23:C28,C30:C35),"-")</f>
        <v>-0.31410015970602778</v>
      </c>
      <c r="G10" s="17"/>
      <c r="H10" s="17"/>
      <c r="I10" s="17"/>
      <c r="J10" s="17"/>
      <c r="K10" s="17"/>
      <c r="L10" s="17"/>
    </row>
    <row r="11" spans="2:12" ht="15">
      <c r="B11" s="216" t="s">
        <v>227</v>
      </c>
      <c r="C11" s="289">
        <v>7.188025867988741</v>
      </c>
      <c r="D11" s="310">
        <f t="shared" si="0"/>
        <v>0.41149037559037804</v>
      </c>
      <c r="E11" s="310">
        <f t="shared" si="1"/>
        <v>-9.1974132011259258E-2</v>
      </c>
      <c r="F11" s="311">
        <f>IFERROR(AVERAGE(C11:C15,C17:C23)-AVERAGE(C24:C28,C30:C36),"-")</f>
        <v>-0.32021908962675738</v>
      </c>
      <c r="G11" s="17"/>
      <c r="H11" s="17"/>
      <c r="I11" s="17"/>
      <c r="J11" s="17"/>
      <c r="K11" s="17"/>
      <c r="L11" s="17"/>
    </row>
    <row r="12" spans="2:12" ht="15">
      <c r="B12" s="216" t="s">
        <v>228</v>
      </c>
      <c r="C12" s="289">
        <v>6.7765354923983629</v>
      </c>
      <c r="D12" s="310">
        <f>IFERROR(C12-C13,"-")</f>
        <v>-1.3346389619197048</v>
      </c>
      <c r="E12" s="310">
        <f t="shared" si="1"/>
        <v>-0.92277302976878062</v>
      </c>
      <c r="F12" s="311">
        <f>IFERROR(AVERAGE(C12:C15,C17:C24)-AVERAGE(C25:C28,C30:C37),"-")</f>
        <v>-0.35755457862581785</v>
      </c>
      <c r="G12" s="17"/>
      <c r="H12" s="17"/>
      <c r="I12" s="17"/>
      <c r="J12" s="17"/>
      <c r="K12" s="17"/>
      <c r="L12" s="17"/>
    </row>
    <row r="13" spans="2:12" ht="15">
      <c r="B13" s="216" t="s">
        <v>229</v>
      </c>
      <c r="C13" s="289">
        <v>8.1111744543180677</v>
      </c>
      <c r="D13" s="310">
        <f t="shared" si="0"/>
        <v>-0.5088255456819315</v>
      </c>
      <c r="E13" s="310">
        <f t="shared" si="1"/>
        <v>-0.45882554568193257</v>
      </c>
      <c r="F13" s="311">
        <f>IFERROR(AVERAGE(C13:C15,C17:C25)-AVERAGE(C26:C28,C30:C38),"-")</f>
        <v>-0.35154778263115638</v>
      </c>
      <c r="G13" s="17"/>
      <c r="I13" s="17"/>
      <c r="J13" s="17"/>
      <c r="K13" s="17"/>
      <c r="L13" s="17"/>
    </row>
    <row r="14" spans="2:12" ht="15">
      <c r="B14" s="216" t="s">
        <v>230</v>
      </c>
      <c r="C14" s="289">
        <v>8.6199999999999992</v>
      </c>
      <c r="D14" s="310">
        <f t="shared" si="0"/>
        <v>-0.22000000000000064</v>
      </c>
      <c r="E14" s="310">
        <f t="shared" si="1"/>
        <v>0.33000000000000007</v>
      </c>
      <c r="F14" s="311">
        <f>IFERROR(AVERAGE(C14:C15,C17:C26)-AVERAGE(C27:C28,C30:C39),"-")</f>
        <v>-0.2849789871576629</v>
      </c>
    </row>
    <row r="15" spans="2:12" ht="15">
      <c r="B15" s="216" t="s">
        <v>231</v>
      </c>
      <c r="C15" s="289">
        <v>8.84</v>
      </c>
      <c r="D15" s="310" t="s">
        <v>232</v>
      </c>
      <c r="E15" s="310">
        <f t="shared" si="1"/>
        <v>-0.27999999999999936</v>
      </c>
      <c r="F15" s="311">
        <f>IFERROR(AVERAGE(C15,C17:C27)-AVERAGE(C28,C30:C40),"-")</f>
        <v>-0.31331232049099711</v>
      </c>
    </row>
    <row r="16" spans="2:12" ht="30">
      <c r="B16" s="44" t="str">
        <f>actualizaciones!$A$2</f>
        <v xml:space="preserve">acumulado agosto 2010 </v>
      </c>
      <c r="C16" s="291">
        <f>'EM zonas y tipología '!D17</f>
        <v>7.9442044815796811</v>
      </c>
      <c r="D16" s="248"/>
      <c r="E16" s="312">
        <f>'EM zonas y tipología '!E17</f>
        <v>-0.21682259668763937</v>
      </c>
      <c r="F16" s="313" t="s">
        <v>232</v>
      </c>
    </row>
    <row r="17" spans="2:6" ht="15" hidden="1" outlineLevel="1">
      <c r="B17" s="216" t="s">
        <v>220</v>
      </c>
      <c r="C17" s="289">
        <v>8.4360997327235694</v>
      </c>
      <c r="D17" s="310">
        <f t="shared" si="0"/>
        <v>-0.27785750409340793</v>
      </c>
      <c r="E17" s="310">
        <f t="shared" si="1"/>
        <v>-0.21390026727643097</v>
      </c>
      <c r="F17" s="311">
        <f>IFERROR(AVERAGE(C17:C28)-AVERAGE(C30:C41),"-")</f>
        <v>-0.35164565382433111</v>
      </c>
    </row>
    <row r="18" spans="2:6" ht="15" hidden="1" outlineLevel="1">
      <c r="B18" s="216" t="s">
        <v>221</v>
      </c>
      <c r="C18" s="289">
        <v>8.7139572368169773</v>
      </c>
      <c r="D18" s="310">
        <f t="shared" si="0"/>
        <v>1.1573934425985648</v>
      </c>
      <c r="E18" s="310">
        <f t="shared" si="1"/>
        <v>0.2839572368169776</v>
      </c>
      <c r="F18" s="311">
        <f>IFERROR(AVERAGE(C18:C28,C30)-AVERAGE(C31:C41,C43),"-")</f>
        <v>-0.370487298217963</v>
      </c>
    </row>
    <row r="19" spans="2:6" ht="15" hidden="1" outlineLevel="1">
      <c r="B19" s="216" t="s">
        <v>222</v>
      </c>
      <c r="C19" s="289">
        <v>7.5565637942184125</v>
      </c>
      <c r="D19" s="310">
        <f t="shared" si="0"/>
        <v>-0.9334362057815877</v>
      </c>
      <c r="E19" s="310">
        <f t="shared" si="1"/>
        <v>-0.46343620578158706</v>
      </c>
      <c r="F19" s="311">
        <f>IFERROR(AVERAGE(C19:C28,C30:C31)-AVERAGE(C32:C41,C43:C44),"-")</f>
        <v>-0.38748373461937646</v>
      </c>
    </row>
    <row r="20" spans="2:6" ht="15" hidden="1" outlineLevel="1">
      <c r="B20" s="216" t="s">
        <v>223</v>
      </c>
      <c r="C20" s="289">
        <v>8.49</v>
      </c>
      <c r="D20" s="310">
        <f t="shared" si="0"/>
        <v>0.29000000000000092</v>
      </c>
      <c r="E20" s="310">
        <f t="shared" si="1"/>
        <v>-0.1899999999999995</v>
      </c>
      <c r="F20" s="311">
        <f>IFERROR(AVERAGE(C20:C28,C30:C32)-AVERAGE(C33:C41,C43:C45),"-")</f>
        <v>-0.35136405080424282</v>
      </c>
    </row>
    <row r="21" spans="2:6" ht="15" hidden="1" outlineLevel="1">
      <c r="B21" s="216" t="s">
        <v>224</v>
      </c>
      <c r="C21" s="289">
        <v>8.1999999999999993</v>
      </c>
      <c r="D21" s="310">
        <f t="shared" si="0"/>
        <v>0.12999999999999901</v>
      </c>
      <c r="E21" s="310">
        <f t="shared" si="1"/>
        <v>-0.3100000000000005</v>
      </c>
      <c r="F21" s="311">
        <f>IFERROR(AVERAGE(C21:C28,C30:C33)-AVERAGE(C34:C41,C43:C46),"-")</f>
        <v>-0.33969738413757788</v>
      </c>
    </row>
    <row r="22" spans="2:6" ht="15" hidden="1" outlineLevel="1">
      <c r="B22" s="216" t="s">
        <v>225</v>
      </c>
      <c r="C22" s="289">
        <v>8.07</v>
      </c>
      <c r="D22" s="310">
        <f t="shared" si="0"/>
        <v>8.5677131818069796E-2</v>
      </c>
      <c r="E22" s="310">
        <f t="shared" si="1"/>
        <v>-1.1999999999999993</v>
      </c>
      <c r="F22" s="311">
        <f>IFERROR(AVERAGE(C22:C28,C30:C34)-AVERAGE(C35:C41,C43:C47),"-")</f>
        <v>-0.33969738413757611</v>
      </c>
    </row>
    <row r="23" spans="2:6" ht="15" hidden="1" outlineLevel="1">
      <c r="B23" s="216" t="s">
        <v>226</v>
      </c>
      <c r="C23" s="289">
        <v>7.9843228681819305</v>
      </c>
      <c r="D23" s="310">
        <f t="shared" si="0"/>
        <v>0.70432286818193024</v>
      </c>
      <c r="E23" s="310">
        <f t="shared" si="1"/>
        <v>-0.32567713181807001</v>
      </c>
      <c r="F23" s="311">
        <f>IFERROR(AVERAGE(C23:C28,C30:C35)-AVERAGE(C36:C41,C43:C48),"-")</f>
        <v>-0.20136405080424602</v>
      </c>
    </row>
    <row r="24" spans="2:6" ht="15" hidden="1" outlineLevel="1">
      <c r="B24" s="216" t="s">
        <v>227</v>
      </c>
      <c r="C24" s="289">
        <v>7.28</v>
      </c>
      <c r="D24" s="310">
        <f t="shared" si="0"/>
        <v>-0.41930852216714332</v>
      </c>
      <c r="E24" s="310">
        <f t="shared" si="1"/>
        <v>-0.54</v>
      </c>
      <c r="F24" s="311">
        <f>IFERROR(AVERAGE(C24:C28,C30:C36)-AVERAGE(C37:C41,C43:C49),"-")</f>
        <v>-0.11505762315273849</v>
      </c>
    </row>
    <row r="25" spans="2:6" ht="15" hidden="1" outlineLevel="1">
      <c r="B25" s="216" t="s">
        <v>228</v>
      </c>
      <c r="C25" s="289">
        <v>7.6993085221671436</v>
      </c>
      <c r="D25" s="310">
        <f>IFERROR(C25-C26,"-")</f>
        <v>-0.87069147783285672</v>
      </c>
      <c r="E25" s="310">
        <f t="shared" si="1"/>
        <v>-0.85069147783285715</v>
      </c>
      <c r="F25" s="311">
        <f>IFERROR(AVERAGE(C25:C28,C30:C37)-AVERAGE(C38:C41,C43:C50),"-")</f>
        <v>-0.14005762315273884</v>
      </c>
    </row>
    <row r="26" spans="2:6" ht="15" hidden="1" outlineLevel="1">
      <c r="B26" s="216" t="s">
        <v>229</v>
      </c>
      <c r="C26" s="289">
        <v>8.57</v>
      </c>
      <c r="D26" s="310">
        <f t="shared" si="0"/>
        <v>0.28000000000000114</v>
      </c>
      <c r="E26" s="310">
        <f t="shared" si="1"/>
        <v>0.33999999999999986</v>
      </c>
      <c r="F26" s="311">
        <f>IFERROR(AVERAGE(C26:C28,C30:C38)-AVERAGE(C39:C41,C43:C51),"-")</f>
        <v>-2.833333333333421E-2</v>
      </c>
    </row>
    <row r="27" spans="2:6" ht="15" hidden="1" outlineLevel="1">
      <c r="B27" s="216" t="s">
        <v>230</v>
      </c>
      <c r="C27" s="289">
        <v>8.2899999999999991</v>
      </c>
      <c r="D27" s="310">
        <f t="shared" si="0"/>
        <v>-0.83000000000000007</v>
      </c>
      <c r="E27" s="310">
        <f t="shared" si="1"/>
        <v>-1.0000000000001563E-2</v>
      </c>
      <c r="F27" s="311">
        <f>IFERROR(AVERAGE(C27:C28,C30:C39)-AVERAGE(C40:C41,C43:C52),"-")</f>
        <v>-4.8333333333332007E-2</v>
      </c>
    </row>
    <row r="28" spans="2:6" ht="15" hidden="1" outlineLevel="1">
      <c r="B28" s="216" t="s">
        <v>231</v>
      </c>
      <c r="C28" s="289">
        <v>9.1199999999999992</v>
      </c>
      <c r="D28" s="310" t="s">
        <v>232</v>
      </c>
      <c r="E28" s="310">
        <f t="shared" si="1"/>
        <v>-0.74000000000000021</v>
      </c>
      <c r="F28" s="311">
        <f>IFERROR(AVERAGE(C28,C30:C40)-AVERAGE(C41,C43:C53),"-")</f>
        <v>-6.5000000000001279E-2</v>
      </c>
    </row>
    <row r="29" spans="2:6" ht="15" collapsed="1">
      <c r="B29" s="221">
        <v>2009</v>
      </c>
      <c r="C29" s="293">
        <v>8.1984413876998072</v>
      </c>
      <c r="D29" s="222"/>
      <c r="E29" s="314">
        <f t="shared" si="1"/>
        <v>-0.34171515979331701</v>
      </c>
      <c r="F29" s="314">
        <f>IFERROR(AVERAGE(C17:C28)-AVERAGE(C30:C41),"-")</f>
        <v>-0.35164565382433111</v>
      </c>
    </row>
    <row r="30" spans="2:6" ht="15" hidden="1" outlineLevel="1">
      <c r="B30" s="216" t="s">
        <v>220</v>
      </c>
      <c r="C30" s="289">
        <v>8.65</v>
      </c>
      <c r="D30" s="310">
        <f t="shared" ref="D30:D40" si="2">IFERROR(C30-C31,"-")</f>
        <v>0.22000000000000064</v>
      </c>
      <c r="E30" s="310">
        <f t="shared" si="1"/>
        <v>-0.4399999999999995</v>
      </c>
      <c r="F30" s="311">
        <f>IFERROR(AVERAGE(C30:C41)-AVERAGE(C43:C54),"-")</f>
        <v>1.8333333333334423E-2</v>
      </c>
    </row>
    <row r="31" spans="2:6" ht="15" hidden="1" outlineLevel="1">
      <c r="B31" s="216" t="s">
        <v>221</v>
      </c>
      <c r="C31" s="289">
        <v>8.43</v>
      </c>
      <c r="D31" s="310">
        <f t="shared" si="2"/>
        <v>0.41000000000000014</v>
      </c>
      <c r="E31" s="310">
        <f t="shared" si="1"/>
        <v>8.0000000000000071E-2</v>
      </c>
      <c r="F31" s="311">
        <f>IFERROR(AVERAGE(C31:C41,C43)-AVERAGE(C44:C54,C56),"-")</f>
        <v>0.12916666666666643</v>
      </c>
    </row>
    <row r="32" spans="2:6" ht="15" hidden="1" outlineLevel="1">
      <c r="B32" s="216" t="s">
        <v>222</v>
      </c>
      <c r="C32" s="289">
        <v>8.02</v>
      </c>
      <c r="D32" s="310">
        <f t="shared" si="2"/>
        <v>-0.66000000000000014</v>
      </c>
      <c r="E32" s="310">
        <f t="shared" si="1"/>
        <v>-3.0000000000001137E-2</v>
      </c>
      <c r="F32" s="311">
        <f>IFERROR(AVERAGE(C32:C41,C43:C44)-AVERAGE(C45:C54,C56:C57),"-")</f>
        <v>9.3333333333333712E-2</v>
      </c>
    </row>
    <row r="33" spans="2:6" ht="15" hidden="1" outlineLevel="1">
      <c r="B33" s="216" t="s">
        <v>223</v>
      </c>
      <c r="C33" s="289">
        <v>8.68</v>
      </c>
      <c r="D33" s="310">
        <f t="shared" si="2"/>
        <v>0.16999999999999993</v>
      </c>
      <c r="E33" s="310">
        <f t="shared" si="1"/>
        <v>-5.0000000000000711E-2</v>
      </c>
      <c r="F33" s="311">
        <f>IFERROR(AVERAGE(C33:C41,C43:C45)-AVERAGE(C46:C54,C56:C58),"-")</f>
        <v>0.10333333333333172</v>
      </c>
    </row>
    <row r="34" spans="2:6" ht="15" hidden="1" outlineLevel="1">
      <c r="B34" s="216" t="s">
        <v>224</v>
      </c>
      <c r="C34" s="289">
        <v>8.51</v>
      </c>
      <c r="D34" s="310">
        <f t="shared" si="2"/>
        <v>-0.75999999999999979</v>
      </c>
      <c r="E34" s="310">
        <f t="shared" si="1"/>
        <v>-0.3100000000000005</v>
      </c>
      <c r="F34" s="311">
        <f>IFERROR(AVERAGE(C34:C41,C43:C46)-AVERAGE(C47:C54,C56:C59),"-")</f>
        <v>0.16416666666666835</v>
      </c>
    </row>
    <row r="35" spans="2:6" ht="15" hidden="1" outlineLevel="1">
      <c r="B35" s="216" t="s">
        <v>225</v>
      </c>
      <c r="C35" s="289">
        <v>9.27</v>
      </c>
      <c r="D35" s="310">
        <f t="shared" si="2"/>
        <v>0.95999999999999908</v>
      </c>
      <c r="E35" s="310">
        <f t="shared" si="1"/>
        <v>0.45999999999999908</v>
      </c>
      <c r="F35" s="311">
        <f>IFERROR(AVERAGE(C35:C41,C43:C47)-AVERAGE(C48:C54,C56:C60),"-")</f>
        <v>0.13166666666666771</v>
      </c>
    </row>
    <row r="36" spans="2:6" ht="15" hidden="1" outlineLevel="1">
      <c r="B36" s="216" t="s">
        <v>226</v>
      </c>
      <c r="C36" s="289">
        <v>8.31</v>
      </c>
      <c r="D36" s="310">
        <f t="shared" si="2"/>
        <v>0.49000000000000021</v>
      </c>
      <c r="E36" s="310">
        <f t="shared" si="1"/>
        <v>0.71000000000000085</v>
      </c>
      <c r="F36" s="311">
        <f>IFERROR(AVERAGE(C36:C41,C43:C48)-AVERAGE(C49:C54,C56:C61),"-")</f>
        <v>7.0000000000002061E-2</v>
      </c>
    </row>
    <row r="37" spans="2:6" ht="15" hidden="1" outlineLevel="1">
      <c r="B37" s="216" t="s">
        <v>227</v>
      </c>
      <c r="C37" s="289">
        <v>7.82</v>
      </c>
      <c r="D37" s="310">
        <f t="shared" si="2"/>
        <v>-0.73000000000000043</v>
      </c>
      <c r="E37" s="310">
        <f t="shared" si="1"/>
        <v>-0.83999999999999986</v>
      </c>
      <c r="F37" s="311">
        <f>IFERROR(AVERAGE(C37:C41,C43:C49)-AVERAGE(C50:C54,C56:C62),"-")</f>
        <v>-1.8333333333332646E-2</v>
      </c>
    </row>
    <row r="38" spans="2:6" ht="15" hidden="1" outlineLevel="1">
      <c r="B38" s="216" t="s">
        <v>228</v>
      </c>
      <c r="C38" s="289">
        <v>8.5500000000000007</v>
      </c>
      <c r="D38" s="310">
        <f>IFERROR(C38-C39,"-")</f>
        <v>0.32000000000000028</v>
      </c>
      <c r="E38" s="310">
        <f t="shared" si="1"/>
        <v>0.49000000000000021</v>
      </c>
      <c r="F38" s="311">
        <f>IFERROR(AVERAGE(C38:C41,C43:C50)-AVERAGE(C51:C54,C56:C63),"-")</f>
        <v>6.1666666666667425E-2</v>
      </c>
    </row>
    <row r="39" spans="2:6" ht="15" hidden="1" outlineLevel="1">
      <c r="B39" s="216" t="s">
        <v>229</v>
      </c>
      <c r="C39" s="289">
        <v>8.23</v>
      </c>
      <c r="D39" s="310">
        <f t="shared" si="2"/>
        <v>-7.0000000000000284E-2</v>
      </c>
      <c r="E39" s="310">
        <f t="shared" si="1"/>
        <v>9.9999999999999645E-2</v>
      </c>
      <c r="F39" s="311">
        <f>IFERROR(AVERAGE(C39:C41,C43:C51)-AVERAGE(C52:C54,C56:C64),"-")</f>
        <v>1.9166666666666998E-2</v>
      </c>
    </row>
    <row r="40" spans="2:6" ht="15" hidden="1" outlineLevel="1">
      <c r="B40" s="216" t="s">
        <v>230</v>
      </c>
      <c r="C40" s="289">
        <v>8.3000000000000007</v>
      </c>
      <c r="D40" s="310">
        <f t="shared" si="2"/>
        <v>-1.5599999999999987</v>
      </c>
      <c r="E40" s="310">
        <f t="shared" si="1"/>
        <v>-0.20999999999999908</v>
      </c>
      <c r="F40" s="311">
        <f>IFERROR(AVERAGE(C40:C41,C43:C52)-AVERAGE(C53:C54,C56:C65),"-")</f>
        <v>-2.6666666666667282E-2</v>
      </c>
    </row>
    <row r="41" spans="2:6" ht="15" hidden="1" outlineLevel="1">
      <c r="B41" s="216" t="s">
        <v>231</v>
      </c>
      <c r="C41" s="289">
        <v>9.86</v>
      </c>
      <c r="D41" s="310" t="s">
        <v>232</v>
      </c>
      <c r="E41" s="310">
        <f t="shared" si="1"/>
        <v>0.25999999999999979</v>
      </c>
      <c r="F41" s="311">
        <f>IFERROR(AVERAGE(C41,C43:C53)-AVERAGE(C54,C56:C66),"-")</f>
        <v>-3.1666666666664511E-2</v>
      </c>
    </row>
    <row r="42" spans="2:6" ht="15" collapsed="1">
      <c r="B42" s="223">
        <v>2008</v>
      </c>
      <c r="C42" s="295">
        <v>8.5401565474931243</v>
      </c>
      <c r="D42" s="225"/>
      <c r="E42" s="315">
        <f t="shared" si="1"/>
        <v>1.6909883088906952E-2</v>
      </c>
      <c r="F42" s="315">
        <f>IFERROR(AVERAGE(C30:C41)-AVERAGE(C43:C54),"-")</f>
        <v>1.8333333333334423E-2</v>
      </c>
    </row>
    <row r="43" spans="2:6" ht="15" hidden="1" outlineLevel="1">
      <c r="B43" s="216" t="s">
        <v>220</v>
      </c>
      <c r="C43" s="289">
        <v>9.09</v>
      </c>
      <c r="D43" s="310">
        <f t="shared" ref="D43:D53" si="3">IFERROR(C43-C44,"-")</f>
        <v>0.74000000000000021</v>
      </c>
      <c r="E43" s="310">
        <f t="shared" si="1"/>
        <v>0.89000000000000057</v>
      </c>
      <c r="F43" s="311">
        <f>IFERROR(AVERAGE(C43:C54)-AVERAGE(C56:C67),"-")</f>
        <v>-5.2500000000000213E-2</v>
      </c>
    </row>
    <row r="44" spans="2:6" ht="15" hidden="1" outlineLevel="1">
      <c r="B44" s="216" t="s">
        <v>221</v>
      </c>
      <c r="C44" s="289">
        <v>8.35</v>
      </c>
      <c r="D44" s="310">
        <f t="shared" si="3"/>
        <v>0.29999999999999893</v>
      </c>
      <c r="E44" s="310">
        <f t="shared" si="1"/>
        <v>-0.34999999999999964</v>
      </c>
      <c r="F44" s="311" t="str">
        <f>IFERROR(AVERAGE(C44:C54,C56)-AVERAGE(C57:C67,#REF!),"-")</f>
        <v>-</v>
      </c>
    </row>
    <row r="45" spans="2:6" ht="15" hidden="1" outlineLevel="1">
      <c r="B45" s="216" t="s">
        <v>222</v>
      </c>
      <c r="C45" s="289">
        <v>8.0500000000000007</v>
      </c>
      <c r="D45" s="310">
        <f t="shared" si="3"/>
        <v>-0.67999999999999972</v>
      </c>
      <c r="E45" s="310">
        <f t="shared" si="1"/>
        <v>9.0000000000000746E-2</v>
      </c>
      <c r="F45" s="311" t="str">
        <f>IFERROR(AVERAGE(C45:C54,C56:C57)-AVERAGE(C58:C67,#REF!),"-")</f>
        <v>-</v>
      </c>
    </row>
    <row r="46" spans="2:6" ht="15" hidden="1" outlineLevel="1">
      <c r="B46" s="216" t="s">
        <v>223</v>
      </c>
      <c r="C46" s="289">
        <v>8.73</v>
      </c>
      <c r="D46" s="310">
        <f t="shared" si="3"/>
        <v>-8.9999999999999858E-2</v>
      </c>
      <c r="E46" s="310">
        <f t="shared" si="1"/>
        <v>0.67999999999999972</v>
      </c>
      <c r="F46" s="311" t="str">
        <f>IFERROR(AVERAGE(C46:C54,C56:C58)-AVERAGE(C59:C67,#REF!),"-")</f>
        <v>-</v>
      </c>
    </row>
    <row r="47" spans="2:6" ht="15" hidden="1" outlineLevel="1">
      <c r="B47" s="216" t="s">
        <v>224</v>
      </c>
      <c r="C47" s="289">
        <v>8.82</v>
      </c>
      <c r="D47" s="310">
        <f t="shared" si="3"/>
        <v>9.9999999999997868E-3</v>
      </c>
      <c r="E47" s="310">
        <f t="shared" si="1"/>
        <v>-0.69999999999999929</v>
      </c>
      <c r="F47" s="311" t="str">
        <f>IFERROR(AVERAGE(C47:C54,C56:C59)-AVERAGE(C60:C67,#REF!),"-")</f>
        <v>-</v>
      </c>
    </row>
    <row r="48" spans="2:6" ht="15" hidden="1" outlineLevel="1">
      <c r="B48" s="216" t="s">
        <v>225</v>
      </c>
      <c r="C48" s="289">
        <v>8.81</v>
      </c>
      <c r="D48" s="310">
        <f t="shared" si="3"/>
        <v>1.2100000000000009</v>
      </c>
      <c r="E48" s="310">
        <f t="shared" si="1"/>
        <v>-0.27999999999999936</v>
      </c>
      <c r="F48" s="311" t="str">
        <f>IFERROR(AVERAGE(C48:C54,C56:C60)-AVERAGE(C61:C67,#REF!),"-")</f>
        <v>-</v>
      </c>
    </row>
    <row r="49" spans="2:6" ht="15" hidden="1" outlineLevel="1">
      <c r="B49" s="216" t="s">
        <v>226</v>
      </c>
      <c r="C49" s="289">
        <v>7.6</v>
      </c>
      <c r="D49" s="310">
        <f t="shared" si="3"/>
        <v>-1.0600000000000005</v>
      </c>
      <c r="E49" s="310">
        <f t="shared" si="1"/>
        <v>-0.35000000000000053</v>
      </c>
      <c r="F49" s="311" t="str">
        <f>IFERROR(AVERAGE(C49:C54,C56:C61)-AVERAGE(C62:C67,#REF!),"-")</f>
        <v>-</v>
      </c>
    </row>
    <row r="50" spans="2:6" ht="15" hidden="1" outlineLevel="1">
      <c r="B50" s="216" t="s">
        <v>227</v>
      </c>
      <c r="C50" s="289">
        <v>8.66</v>
      </c>
      <c r="D50" s="310">
        <f t="shared" si="3"/>
        <v>0.59999999999999964</v>
      </c>
      <c r="E50" s="310">
        <f t="shared" si="1"/>
        <v>0.12000000000000099</v>
      </c>
      <c r="F50" s="311" t="str">
        <f>IFERROR(AVERAGE(C50:C54,C56:C62)-AVERAGE(C63:C67,#REF!),"-")</f>
        <v>-</v>
      </c>
    </row>
    <row r="51" spans="2:6" ht="15" hidden="1" outlineLevel="1">
      <c r="B51" s="216" t="s">
        <v>228</v>
      </c>
      <c r="C51" s="289">
        <v>8.06</v>
      </c>
      <c r="D51" s="310">
        <f>IFERROR(C51-C52,"-")</f>
        <v>-7.0000000000000284E-2</v>
      </c>
      <c r="E51" s="310">
        <f t="shared" si="1"/>
        <v>-1.9999999999999574E-2</v>
      </c>
      <c r="F51" s="311" t="str">
        <f>IFERROR(AVERAGE(C51:C54,C56:C63)-AVERAGE(C64:C67,#REF!),"-")</f>
        <v>-</v>
      </c>
    </row>
    <row r="52" spans="2:6" ht="15" hidden="1" outlineLevel="1">
      <c r="B52" s="216" t="s">
        <v>229</v>
      </c>
      <c r="C52" s="289">
        <v>8.1300000000000008</v>
      </c>
      <c r="D52" s="310">
        <f t="shared" si="3"/>
        <v>-0.37999999999999901</v>
      </c>
      <c r="E52" s="310">
        <f t="shared" si="1"/>
        <v>-0.44999999999999929</v>
      </c>
      <c r="F52" s="311" t="str">
        <f>IFERROR(AVERAGE(C52:C54,C56:C64)-AVERAGE(C65:C67,#REF!),"-")</f>
        <v>-</v>
      </c>
    </row>
    <row r="53" spans="2:6" ht="15" hidden="1" outlineLevel="1">
      <c r="B53" s="216" t="s">
        <v>230</v>
      </c>
      <c r="C53" s="289">
        <v>8.51</v>
      </c>
      <c r="D53" s="310">
        <f t="shared" si="3"/>
        <v>-1.0899999999999999</v>
      </c>
      <c r="E53" s="310">
        <f t="shared" si="1"/>
        <v>-0.26999999999999957</v>
      </c>
      <c r="F53" s="311" t="str">
        <f>IFERROR(AVERAGE(C53:C54,C56:C65)-AVERAGE(C66:C67,#REF!),"-")</f>
        <v>-</v>
      </c>
    </row>
    <row r="54" spans="2:6" ht="15" hidden="1" outlineLevel="1">
      <c r="B54" s="216" t="s">
        <v>231</v>
      </c>
      <c r="C54" s="289">
        <v>9.6</v>
      </c>
      <c r="D54" s="310" t="s">
        <v>232</v>
      </c>
      <c r="E54" s="310">
        <f t="shared" si="1"/>
        <v>9.9999999999997868E-3</v>
      </c>
      <c r="F54" s="311" t="str">
        <f>IFERROR(AVERAGE(C54,C56:C66)-AVERAGE(C67,#REF!),"-")</f>
        <v>-</v>
      </c>
    </row>
    <row r="55" spans="2:6" ht="15" collapsed="1">
      <c r="B55" s="223">
        <v>2007</v>
      </c>
      <c r="C55" s="295">
        <v>8.5232466644042173</v>
      </c>
      <c r="D55" s="225"/>
      <c r="E55" s="315">
        <f t="shared" si="1"/>
        <v>-6.3904544111387906E-2</v>
      </c>
      <c r="F55" s="315">
        <f>IFERROR(AVERAGE(C43:C54)-AVERAGE(C56:C67),"-")</f>
        <v>-5.2500000000000213E-2</v>
      </c>
    </row>
    <row r="56" spans="2:6" ht="15" hidden="1" outlineLevel="1">
      <c r="B56" s="216" t="s">
        <v>220</v>
      </c>
      <c r="C56" s="289">
        <v>8.1999999999999993</v>
      </c>
      <c r="D56" s="310">
        <f t="shared" ref="D56:D66" si="4">IFERROR(C56-C57,"-")</f>
        <v>-0.5</v>
      </c>
      <c r="E56" s="310" t="str">
        <f>IFERROR(C56-#REF!,"-")</f>
        <v>-</v>
      </c>
      <c r="F56" s="311" t="str">
        <f>IFERROR(AVERAGE(C56:C67)-AVERAGE(#REF!),"-")</f>
        <v>-</v>
      </c>
    </row>
    <row r="57" spans="2:6" ht="15" hidden="1" outlineLevel="1">
      <c r="B57" s="216" t="s">
        <v>221</v>
      </c>
      <c r="C57" s="289">
        <v>8.6999999999999993</v>
      </c>
      <c r="D57" s="310">
        <f t="shared" si="4"/>
        <v>0.73999999999999932</v>
      </c>
      <c r="E57" s="310" t="str">
        <f>IFERROR(C57-#REF!,"-")</f>
        <v>-</v>
      </c>
      <c r="F57" s="311" t="str">
        <f>IFERROR(AVERAGE(C57:C67,#REF!)-AVERAGE(#REF!,#REF!),"-")</f>
        <v>-</v>
      </c>
    </row>
    <row r="58" spans="2:6" ht="15" hidden="1" outlineLevel="1">
      <c r="B58" s="216" t="s">
        <v>222</v>
      </c>
      <c r="C58" s="289">
        <v>7.96</v>
      </c>
      <c r="D58" s="310">
        <f t="shared" si="4"/>
        <v>-9.0000000000000746E-2</v>
      </c>
      <c r="E58" s="310" t="str">
        <f>IFERROR(C58-#REF!,"-")</f>
        <v>-</v>
      </c>
      <c r="F58" s="311" t="str">
        <f>IFERROR(AVERAGE(C58:C67,#REF!)-AVERAGE(#REF!,#REF!),"-")</f>
        <v>-</v>
      </c>
    </row>
    <row r="59" spans="2:6" ht="15" hidden="1" outlineLevel="1">
      <c r="B59" s="216" t="s">
        <v>223</v>
      </c>
      <c r="C59" s="289">
        <v>8.0500000000000007</v>
      </c>
      <c r="D59" s="310">
        <f t="shared" si="4"/>
        <v>-1.4699999999999989</v>
      </c>
      <c r="E59" s="310" t="str">
        <f>IFERROR(C59-#REF!,"-")</f>
        <v>-</v>
      </c>
      <c r="F59" s="311" t="str">
        <f>IFERROR(AVERAGE(C59:C67,#REF!)-AVERAGE(#REF!,#REF!),"-")</f>
        <v>-</v>
      </c>
    </row>
    <row r="60" spans="2:6" ht="15" hidden="1" outlineLevel="1">
      <c r="B60" s="216" t="s">
        <v>224</v>
      </c>
      <c r="C60" s="289">
        <v>9.52</v>
      </c>
      <c r="D60" s="310">
        <f t="shared" si="4"/>
        <v>0.42999999999999972</v>
      </c>
      <c r="E60" s="310" t="str">
        <f>IFERROR(C60-#REF!,"-")</f>
        <v>-</v>
      </c>
      <c r="F60" s="311" t="str">
        <f>IFERROR(AVERAGE(C60:C67,#REF!)-AVERAGE(#REF!,#REF!),"-")</f>
        <v>-</v>
      </c>
    </row>
    <row r="61" spans="2:6" ht="15" hidden="1" outlineLevel="1">
      <c r="B61" s="216" t="s">
        <v>225</v>
      </c>
      <c r="C61" s="289">
        <v>9.09</v>
      </c>
      <c r="D61" s="310">
        <f t="shared" si="4"/>
        <v>1.1399999999999997</v>
      </c>
      <c r="E61" s="310" t="str">
        <f>IFERROR(C61-#REF!,"-")</f>
        <v>-</v>
      </c>
      <c r="F61" s="311" t="str">
        <f>IFERROR(AVERAGE(C61:C67,#REF!)-AVERAGE(#REF!,#REF!),"-")</f>
        <v>-</v>
      </c>
    </row>
    <row r="62" spans="2:6" ht="15" hidden="1" outlineLevel="1">
      <c r="B62" s="216" t="s">
        <v>226</v>
      </c>
      <c r="C62" s="289">
        <v>7.95</v>
      </c>
      <c r="D62" s="310">
        <f t="shared" si="4"/>
        <v>-0.58999999999999897</v>
      </c>
      <c r="E62" s="310" t="str">
        <f>IFERROR(C62-#REF!,"-")</f>
        <v>-</v>
      </c>
      <c r="F62" s="311" t="str">
        <f>IFERROR(AVERAGE(C62:C67,#REF!)-AVERAGE(#REF!,#REF!),"-")</f>
        <v>-</v>
      </c>
    </row>
    <row r="63" spans="2:6" ht="15" hidden="1" outlineLevel="1">
      <c r="B63" s="216" t="s">
        <v>227</v>
      </c>
      <c r="C63" s="289">
        <v>8.5399999999999991</v>
      </c>
      <c r="D63" s="310">
        <f t="shared" si="4"/>
        <v>0.45999999999999908</v>
      </c>
      <c r="E63" s="310" t="str">
        <f>IFERROR(C63-#REF!,"-")</f>
        <v>-</v>
      </c>
      <c r="F63" s="311" t="str">
        <f>IFERROR(AVERAGE(C63:C67,#REF!)-AVERAGE(#REF!,#REF!),"-")</f>
        <v>-</v>
      </c>
    </row>
    <row r="64" spans="2:6" ht="15" hidden="1" outlineLevel="1">
      <c r="B64" s="216" t="s">
        <v>228</v>
      </c>
      <c r="C64" s="289">
        <v>8.08</v>
      </c>
      <c r="D64" s="310">
        <f>IFERROR(C64-C65,"-")</f>
        <v>-0.5</v>
      </c>
      <c r="E64" s="310" t="str">
        <f>IFERROR(C64-#REF!,"-")</f>
        <v>-</v>
      </c>
      <c r="F64" s="311" t="str">
        <f>IFERROR(AVERAGE(C64:C67,#REF!)-AVERAGE(#REF!,#REF!),"-")</f>
        <v>-</v>
      </c>
    </row>
    <row r="65" spans="2:6" ht="15" hidden="1" outlineLevel="1">
      <c r="B65" s="216" t="s">
        <v>229</v>
      </c>
      <c r="C65" s="289">
        <v>8.58</v>
      </c>
      <c r="D65" s="310">
        <f t="shared" si="4"/>
        <v>-0.19999999999999929</v>
      </c>
      <c r="E65" s="310" t="str">
        <f>IFERROR(C65-#REF!,"-")</f>
        <v>-</v>
      </c>
      <c r="F65" s="311" t="str">
        <f>IFERROR(AVERAGE(C65:C67,#REF!)-AVERAGE(#REF!,#REF!),"-")</f>
        <v>-</v>
      </c>
    </row>
    <row r="66" spans="2:6" ht="15" hidden="1" outlineLevel="1">
      <c r="B66" s="216" t="s">
        <v>230</v>
      </c>
      <c r="C66" s="289">
        <v>8.7799999999999994</v>
      </c>
      <c r="D66" s="310">
        <f t="shared" si="4"/>
        <v>-0.8100000000000005</v>
      </c>
      <c r="E66" s="310" t="str">
        <f>IFERROR(C66-#REF!,"-")</f>
        <v>-</v>
      </c>
      <c r="F66" s="311" t="str">
        <f>IFERROR(AVERAGE(C66:C67,#REF!)-AVERAGE(#REF!,#REF!),"-")</f>
        <v>-</v>
      </c>
    </row>
    <row r="67" spans="2:6" ht="15" hidden="1" outlineLevel="1">
      <c r="B67" s="216" t="s">
        <v>231</v>
      </c>
      <c r="C67" s="289">
        <v>9.59</v>
      </c>
      <c r="D67" s="310" t="s">
        <v>232</v>
      </c>
      <c r="E67" s="310" t="str">
        <f>IFERROR(C67-#REF!,"-")</f>
        <v>-</v>
      </c>
      <c r="F67" s="311" t="str">
        <f>IFERROR(AVERAGE(C67,#REF!)-AVERAGE(#REF!,#REF!),"-")</f>
        <v>-</v>
      </c>
    </row>
    <row r="68" spans="2:6" ht="15" collapsed="1">
      <c r="B68" s="223">
        <v>2006</v>
      </c>
      <c r="C68" s="295">
        <v>8.5871512085156052</v>
      </c>
      <c r="D68" s="225"/>
      <c r="E68" s="315" t="str">
        <f>IFERROR(C68-#REF!,"-")</f>
        <v>-</v>
      </c>
      <c r="F68" s="315" t="str">
        <f>IFERROR(AVERAGE(C56:C67)-AVERAGE(#REF!),"-")</f>
        <v>-</v>
      </c>
    </row>
    <row r="69" spans="2:6">
      <c r="B69" s="578" t="s">
        <v>233</v>
      </c>
      <c r="C69" s="579"/>
      <c r="D69" s="579"/>
      <c r="E69" s="579"/>
      <c r="F69" s="579"/>
    </row>
  </sheetData>
  <mergeCells count="2">
    <mergeCell ref="B6:F6"/>
    <mergeCell ref="B69:F69"/>
  </mergeCells>
  <hyperlinks>
    <hyperlink ref="H7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ignoredErrors>
    <ignoredError sqref="E16:F67 E68" formula="1"/>
    <ignoredError sqref="F68" formula="1" formulaRange="1"/>
  </ignoredError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A3" sqref="A3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30" customHeight="1" thickBot="1">
      <c r="J29" s="50" t="s">
        <v>86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63">
    <tabColor rgb="FF000099"/>
    <pageSetUpPr fitToPage="1"/>
  </sheetPr>
  <dimension ref="B6:L30"/>
  <sheetViews>
    <sheetView showGridLines="0" showRowColHeaders="0" zoomScaleNormal="100" workbookViewId="0">
      <selection activeCell="A3" sqref="A3"/>
    </sheetView>
  </sheetViews>
  <sheetFormatPr baseColWidth="10" defaultRowHeight="12.75"/>
  <cols>
    <col min="1" max="1" width="11.42578125" style="11"/>
    <col min="2" max="2" width="26.85546875" style="11" bestFit="1" customWidth="1"/>
    <col min="3" max="7" width="11.7109375" style="11" customWidth="1"/>
    <col min="8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6.85546875" style="11" bestFit="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6.85546875" style="11" bestFit="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6.85546875" style="11" bestFit="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6.85546875" style="11" bestFit="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6.85546875" style="11" bestFit="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6.85546875" style="11" bestFit="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6.85546875" style="11" bestFit="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6.85546875" style="11" bestFit="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6.85546875" style="11" bestFit="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6.85546875" style="11" bestFit="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6.85546875" style="11" bestFit="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6.85546875" style="11" bestFit="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6.85546875" style="11" bestFit="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6.85546875" style="11" bestFit="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6.85546875" style="11" bestFit="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6.85546875" style="11" bestFit="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6.85546875" style="11" bestFit="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6.85546875" style="11" bestFit="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6.85546875" style="11" bestFit="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6.85546875" style="11" bestFit="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6.85546875" style="11" bestFit="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6.85546875" style="11" bestFit="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6.85546875" style="11" bestFit="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6.85546875" style="11" bestFit="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6.85546875" style="11" bestFit="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6.85546875" style="11" bestFit="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6.85546875" style="11" bestFit="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6.85546875" style="11" bestFit="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6.85546875" style="11" bestFit="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6.85546875" style="11" bestFit="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6.85546875" style="11" bestFit="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6.85546875" style="11" bestFit="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6.85546875" style="11" bestFit="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6.85546875" style="11" bestFit="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6.85546875" style="11" bestFit="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6.85546875" style="11" bestFit="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6.85546875" style="11" bestFit="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6.85546875" style="11" bestFit="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6.85546875" style="11" bestFit="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6.85546875" style="11" bestFit="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6.85546875" style="11" bestFit="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6.85546875" style="11" bestFit="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6.85546875" style="11" bestFit="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6.85546875" style="11" bestFit="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6.85546875" style="11" bestFit="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6.85546875" style="11" bestFit="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6.85546875" style="11" bestFit="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6.85546875" style="11" bestFit="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6.85546875" style="11" bestFit="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6.85546875" style="11" bestFit="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6.85546875" style="11" bestFit="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6.85546875" style="11" bestFit="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6.85546875" style="11" bestFit="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6.85546875" style="11" bestFit="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6.85546875" style="11" bestFit="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6.85546875" style="11" bestFit="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6.85546875" style="11" bestFit="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6.85546875" style="11" bestFit="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6.85546875" style="11" bestFit="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6.85546875" style="11" bestFit="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6.85546875" style="11" bestFit="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6.85546875" style="11" bestFit="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6.85546875" style="11" bestFit="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6" spans="2:7" ht="20.25" customHeight="1">
      <c r="B6" s="503" t="s">
        <v>290</v>
      </c>
      <c r="C6" s="504"/>
      <c r="D6" s="504"/>
      <c r="E6" s="504"/>
      <c r="F6" s="504"/>
      <c r="G6" s="505"/>
    </row>
    <row r="7" spans="2:7" ht="25.5">
      <c r="B7" s="21" t="s">
        <v>269</v>
      </c>
      <c r="C7" s="236" t="str">
        <f>actualizaciones!A3</f>
        <v>acumulado agosto 2009</v>
      </c>
      <c r="D7" s="237" t="s">
        <v>62</v>
      </c>
      <c r="E7" s="236" t="str">
        <f>actualizaciones!A2</f>
        <v xml:space="preserve">acumulado agosto 2010 </v>
      </c>
      <c r="F7" s="237" t="s">
        <v>62</v>
      </c>
      <c r="G7" s="237" t="s">
        <v>63</v>
      </c>
    </row>
    <row r="8" spans="2:7" ht="15" customHeight="1">
      <c r="B8" s="72" t="s">
        <v>270</v>
      </c>
      <c r="C8" s="81"/>
      <c r="D8" s="81"/>
      <c r="E8" s="81"/>
      <c r="F8" s="81"/>
      <c r="G8" s="82"/>
    </row>
    <row r="9" spans="2:7">
      <c r="B9" s="75" t="s">
        <v>291</v>
      </c>
      <c r="C9" s="316">
        <v>3196378</v>
      </c>
      <c r="D9" s="317">
        <f>C9/C9</f>
        <v>1</v>
      </c>
      <c r="E9" s="316">
        <v>3231391</v>
      </c>
      <c r="F9" s="317">
        <f>E9/E9</f>
        <v>1</v>
      </c>
      <c r="G9" s="318">
        <f>(E9-C9)/C9</f>
        <v>1.0953961014623427E-2</v>
      </c>
    </row>
    <row r="10" spans="2:7">
      <c r="B10" s="77" t="s">
        <v>292</v>
      </c>
      <c r="C10" s="319">
        <v>1876046</v>
      </c>
      <c r="D10" s="320">
        <f>C10/C9</f>
        <v>0.58692870492789029</v>
      </c>
      <c r="E10" s="319">
        <v>1961134</v>
      </c>
      <c r="F10" s="320">
        <f>E10/E9</f>
        <v>0.60690086714978164</v>
      </c>
      <c r="G10" s="321">
        <f>(E10-C10)/C10</f>
        <v>4.5354964643724086E-2</v>
      </c>
    </row>
    <row r="11" spans="2:7">
      <c r="B11" s="322" t="s">
        <v>293</v>
      </c>
      <c r="C11" s="323">
        <v>1320332</v>
      </c>
      <c r="D11" s="320">
        <f>C11/C9</f>
        <v>0.41307129507210977</v>
      </c>
      <c r="E11" s="323">
        <v>1270257</v>
      </c>
      <c r="F11" s="324">
        <f>E11/E9</f>
        <v>0.39309913285021836</v>
      </c>
      <c r="G11" s="325">
        <f>(E11-C11)/C11</f>
        <v>-3.7926067080098033E-2</v>
      </c>
    </row>
    <row r="12" spans="2:7" ht="15" customHeight="1">
      <c r="B12" s="72" t="s">
        <v>118</v>
      </c>
      <c r="C12" s="326"/>
      <c r="D12" s="326"/>
      <c r="E12" s="326"/>
      <c r="F12" s="326"/>
      <c r="G12" s="327"/>
    </row>
    <row r="13" spans="2:7">
      <c r="B13" s="83" t="s">
        <v>291</v>
      </c>
      <c r="C13" s="328">
        <v>1116098</v>
      </c>
      <c r="D13" s="329">
        <f>C13/C13</f>
        <v>1</v>
      </c>
      <c r="E13" s="328">
        <v>1143927</v>
      </c>
      <c r="F13" s="329">
        <f>E13/E13</f>
        <v>1</v>
      </c>
      <c r="G13" s="330">
        <f>(E13-C13)/C13</f>
        <v>2.4934190366795748E-2</v>
      </c>
    </row>
    <row r="14" spans="2:7">
      <c r="B14" s="85" t="s">
        <v>292</v>
      </c>
      <c r="C14" s="331">
        <v>708393</v>
      </c>
      <c r="D14" s="332">
        <f>C14/C13</f>
        <v>0.63470501694295667</v>
      </c>
      <c r="E14" s="331">
        <v>752704</v>
      </c>
      <c r="F14" s="332">
        <f>E14/E13</f>
        <v>0.65800002972217631</v>
      </c>
      <c r="G14" s="333">
        <f>(E14-C14)/C14</f>
        <v>6.2551436843672939E-2</v>
      </c>
    </row>
    <row r="15" spans="2:7">
      <c r="B15" s="85" t="s">
        <v>293</v>
      </c>
      <c r="C15" s="331">
        <v>407705</v>
      </c>
      <c r="D15" s="332">
        <f>C15/C13</f>
        <v>0.36529498305704339</v>
      </c>
      <c r="E15" s="331">
        <v>391223</v>
      </c>
      <c r="F15" s="332">
        <f>E15/E13</f>
        <v>0.34199997027782369</v>
      </c>
      <c r="G15" s="333">
        <f>(E15-C15)/C15</f>
        <v>-4.04262886155431E-2</v>
      </c>
    </row>
    <row r="16" spans="2:7" ht="15" customHeight="1">
      <c r="B16" s="72" t="s">
        <v>294</v>
      </c>
      <c r="C16" s="326"/>
      <c r="D16" s="326"/>
      <c r="E16" s="326"/>
      <c r="F16" s="326"/>
      <c r="G16" s="327"/>
    </row>
    <row r="17" spans="2:12">
      <c r="B17" s="85" t="s">
        <v>291</v>
      </c>
      <c r="C17" s="328">
        <v>943283</v>
      </c>
      <c r="D17" s="329">
        <f>C17/C17</f>
        <v>1</v>
      </c>
      <c r="E17" s="328">
        <v>956809</v>
      </c>
      <c r="F17" s="329">
        <f>E17/E17</f>
        <v>1</v>
      </c>
      <c r="G17" s="330">
        <f>(E17-C17)/C17</f>
        <v>1.4339281000505681E-2</v>
      </c>
    </row>
    <row r="18" spans="2:12">
      <c r="B18" s="85" t="s">
        <v>292</v>
      </c>
      <c r="C18" s="331">
        <v>401702</v>
      </c>
      <c r="D18" s="332">
        <f>C18/C17</f>
        <v>0.42585523114484203</v>
      </c>
      <c r="E18" s="331">
        <v>437008</v>
      </c>
      <c r="F18" s="332">
        <f>E18/E17</f>
        <v>0.45673483422501254</v>
      </c>
      <c r="G18" s="333">
        <f>(E18-C18)/C18</f>
        <v>8.7891023694181253E-2</v>
      </c>
    </row>
    <row r="19" spans="2:12">
      <c r="B19" s="85" t="s">
        <v>293</v>
      </c>
      <c r="C19" s="334">
        <v>541581</v>
      </c>
      <c r="D19" s="335">
        <f>C19/C17</f>
        <v>0.57414476885515797</v>
      </c>
      <c r="E19" s="334">
        <v>519801</v>
      </c>
      <c r="F19" s="335">
        <f>E19/E17</f>
        <v>0.54326516577498751</v>
      </c>
      <c r="G19" s="333">
        <f>(E19-C19)/C19</f>
        <v>-4.0215591019625872E-2</v>
      </c>
    </row>
    <row r="20" spans="2:12" ht="15" customHeight="1">
      <c r="B20" s="72" t="s">
        <v>295</v>
      </c>
      <c r="C20" s="326"/>
      <c r="D20" s="326"/>
      <c r="E20" s="326"/>
      <c r="F20" s="326"/>
      <c r="G20" s="327"/>
    </row>
    <row r="21" spans="2:12">
      <c r="B21" s="85" t="s">
        <v>291</v>
      </c>
      <c r="C21" s="328">
        <v>530769</v>
      </c>
      <c r="D21" s="329">
        <f>C21/C21</f>
        <v>1</v>
      </c>
      <c r="E21" s="328">
        <v>487133</v>
      </c>
      <c r="F21" s="329">
        <f>E21/E21</f>
        <v>1</v>
      </c>
      <c r="G21" s="330">
        <f>(E21-C21)/C21</f>
        <v>-8.221278936787943E-2</v>
      </c>
    </row>
    <row r="22" spans="2:12">
      <c r="B22" s="85" t="s">
        <v>292</v>
      </c>
      <c r="C22" s="331">
        <v>351307</v>
      </c>
      <c r="D22" s="332">
        <f>C22/C21</f>
        <v>0.6618830413984238</v>
      </c>
      <c r="E22" s="331">
        <v>335645</v>
      </c>
      <c r="F22" s="332">
        <f>E22/E21</f>
        <v>0.68902127345098774</v>
      </c>
      <c r="G22" s="333">
        <f>(E22-C22)/C22</f>
        <v>-4.4582089169871365E-2</v>
      </c>
    </row>
    <row r="23" spans="2:12">
      <c r="B23" s="85" t="s">
        <v>293</v>
      </c>
      <c r="C23" s="334">
        <v>179462</v>
      </c>
      <c r="D23" s="335">
        <f>C23/C21</f>
        <v>0.3381169586015762</v>
      </c>
      <c r="E23" s="334">
        <v>151488</v>
      </c>
      <c r="F23" s="335">
        <f>E23/E21</f>
        <v>0.31097872654901226</v>
      </c>
      <c r="G23" s="333">
        <f>(E23-C23)/C23</f>
        <v>-0.15587701017485595</v>
      </c>
    </row>
    <row r="24" spans="2:12" ht="15" customHeight="1">
      <c r="B24" s="72" t="s">
        <v>296</v>
      </c>
      <c r="C24" s="326"/>
      <c r="D24" s="326"/>
      <c r="E24" s="326"/>
      <c r="F24" s="326"/>
      <c r="G24" s="327"/>
    </row>
    <row r="25" spans="2:12">
      <c r="B25" s="85" t="s">
        <v>291</v>
      </c>
      <c r="C25" s="328">
        <v>103365</v>
      </c>
      <c r="D25" s="329">
        <f>C25/C25</f>
        <v>1</v>
      </c>
      <c r="E25" s="328">
        <v>102605</v>
      </c>
      <c r="F25" s="329">
        <f>E25/E25</f>
        <v>1</v>
      </c>
      <c r="G25" s="336">
        <f>(E25-C25)/C25</f>
        <v>-7.3525854979925509E-3</v>
      </c>
    </row>
    <row r="26" spans="2:12">
      <c r="B26" s="85" t="s">
        <v>292</v>
      </c>
      <c r="C26" s="331">
        <v>103365</v>
      </c>
      <c r="D26" s="332">
        <f>C26/C25</f>
        <v>1</v>
      </c>
      <c r="E26" s="331">
        <v>102605</v>
      </c>
      <c r="F26" s="332">
        <f>E26/E25</f>
        <v>1</v>
      </c>
      <c r="G26" s="337">
        <f>(E26-C26)/C26</f>
        <v>-7.3525854979925509E-3</v>
      </c>
    </row>
    <row r="27" spans="2:12">
      <c r="B27" s="85" t="s">
        <v>293</v>
      </c>
      <c r="C27" s="334">
        <v>0</v>
      </c>
      <c r="D27" s="335">
        <f>C27/C25</f>
        <v>0</v>
      </c>
      <c r="E27" s="334">
        <v>0</v>
      </c>
      <c r="F27" s="335">
        <f>E27/E25</f>
        <v>0</v>
      </c>
      <c r="G27" s="337" t="str">
        <f>IFERROR((E27-C27)/C27,"-")</f>
        <v>-</v>
      </c>
    </row>
    <row r="28" spans="2:12" ht="14.25" customHeight="1">
      <c r="B28" s="523" t="s">
        <v>67</v>
      </c>
      <c r="C28" s="524"/>
      <c r="D28" s="524"/>
      <c r="E28" s="524"/>
      <c r="F28" s="524"/>
      <c r="G28" s="525"/>
    </row>
    <row r="29" spans="2:12" ht="15" customHeight="1" thickBot="1"/>
    <row r="30" spans="2:12" ht="30" customHeight="1" thickBot="1">
      <c r="B30" s="37"/>
      <c r="C30" s="37"/>
      <c r="D30" s="37"/>
      <c r="E30" s="37"/>
      <c r="F30" s="37"/>
      <c r="G30" s="50" t="s">
        <v>84</v>
      </c>
      <c r="H30" s="37"/>
      <c r="I30" s="37"/>
      <c r="J30" s="37"/>
      <c r="K30" s="37"/>
      <c r="L30" s="37"/>
    </row>
  </sheetData>
  <mergeCells count="2">
    <mergeCell ref="B6:G6"/>
    <mergeCell ref="B28:G28"/>
  </mergeCells>
  <hyperlinks>
    <hyperlink ref="G30" location="'Gráfica alojados municipio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24">
    <tabColor rgb="FF000099"/>
    <pageSetUpPr autoPageBreaks="0" fitToPage="1"/>
  </sheetPr>
  <dimension ref="B27:L31"/>
  <sheetViews>
    <sheetView showGridLines="0" showRowColHeaders="0" showOutlineSymbols="0" zoomScaleNormal="100" workbookViewId="0">
      <selection activeCell="A3" sqref="A3"/>
    </sheetView>
  </sheetViews>
  <sheetFormatPr baseColWidth="10" defaultRowHeight="12.75"/>
  <cols>
    <col min="1" max="1" width="18.5703125" style="11" customWidth="1"/>
    <col min="2" max="8" width="11.42578125" style="11"/>
    <col min="9" max="9" width="12.85546875" style="11" customWidth="1"/>
    <col min="10" max="33" width="11.42578125" style="11"/>
    <col min="34" max="34" width="13.85546875" style="11" customWidth="1"/>
    <col min="35" max="264" width="11.42578125" style="11"/>
    <col min="265" max="265" width="12.85546875" style="11" customWidth="1"/>
    <col min="266" max="289" width="11.42578125" style="11"/>
    <col min="290" max="290" width="13.85546875" style="11" customWidth="1"/>
    <col min="291" max="520" width="11.42578125" style="11"/>
    <col min="521" max="521" width="12.85546875" style="11" customWidth="1"/>
    <col min="522" max="545" width="11.42578125" style="11"/>
    <col min="546" max="546" width="13.85546875" style="11" customWidth="1"/>
    <col min="547" max="776" width="11.42578125" style="11"/>
    <col min="777" max="777" width="12.85546875" style="11" customWidth="1"/>
    <col min="778" max="801" width="11.42578125" style="11"/>
    <col min="802" max="802" width="13.85546875" style="11" customWidth="1"/>
    <col min="803" max="1032" width="11.42578125" style="11"/>
    <col min="1033" max="1033" width="12.85546875" style="11" customWidth="1"/>
    <col min="1034" max="1057" width="11.42578125" style="11"/>
    <col min="1058" max="1058" width="13.85546875" style="11" customWidth="1"/>
    <col min="1059" max="1288" width="11.42578125" style="11"/>
    <col min="1289" max="1289" width="12.85546875" style="11" customWidth="1"/>
    <col min="1290" max="1313" width="11.42578125" style="11"/>
    <col min="1314" max="1314" width="13.85546875" style="11" customWidth="1"/>
    <col min="1315" max="1544" width="11.42578125" style="11"/>
    <col min="1545" max="1545" width="12.85546875" style="11" customWidth="1"/>
    <col min="1546" max="1569" width="11.42578125" style="11"/>
    <col min="1570" max="1570" width="13.85546875" style="11" customWidth="1"/>
    <col min="1571" max="1800" width="11.42578125" style="11"/>
    <col min="1801" max="1801" width="12.85546875" style="11" customWidth="1"/>
    <col min="1802" max="1825" width="11.42578125" style="11"/>
    <col min="1826" max="1826" width="13.85546875" style="11" customWidth="1"/>
    <col min="1827" max="2056" width="11.42578125" style="11"/>
    <col min="2057" max="2057" width="12.85546875" style="11" customWidth="1"/>
    <col min="2058" max="2081" width="11.42578125" style="11"/>
    <col min="2082" max="2082" width="13.85546875" style="11" customWidth="1"/>
    <col min="2083" max="2312" width="11.42578125" style="11"/>
    <col min="2313" max="2313" width="12.85546875" style="11" customWidth="1"/>
    <col min="2314" max="2337" width="11.42578125" style="11"/>
    <col min="2338" max="2338" width="13.85546875" style="11" customWidth="1"/>
    <col min="2339" max="2568" width="11.42578125" style="11"/>
    <col min="2569" max="2569" width="12.85546875" style="11" customWidth="1"/>
    <col min="2570" max="2593" width="11.42578125" style="11"/>
    <col min="2594" max="2594" width="13.85546875" style="11" customWidth="1"/>
    <col min="2595" max="2824" width="11.42578125" style="11"/>
    <col min="2825" max="2825" width="12.85546875" style="11" customWidth="1"/>
    <col min="2826" max="2849" width="11.42578125" style="11"/>
    <col min="2850" max="2850" width="13.85546875" style="11" customWidth="1"/>
    <col min="2851" max="3080" width="11.42578125" style="11"/>
    <col min="3081" max="3081" width="12.85546875" style="11" customWidth="1"/>
    <col min="3082" max="3105" width="11.42578125" style="11"/>
    <col min="3106" max="3106" width="13.85546875" style="11" customWidth="1"/>
    <col min="3107" max="3336" width="11.42578125" style="11"/>
    <col min="3337" max="3337" width="12.85546875" style="11" customWidth="1"/>
    <col min="3338" max="3361" width="11.42578125" style="11"/>
    <col min="3362" max="3362" width="13.85546875" style="11" customWidth="1"/>
    <col min="3363" max="3592" width="11.42578125" style="11"/>
    <col min="3593" max="3593" width="12.85546875" style="11" customWidth="1"/>
    <col min="3594" max="3617" width="11.42578125" style="11"/>
    <col min="3618" max="3618" width="13.85546875" style="11" customWidth="1"/>
    <col min="3619" max="3848" width="11.42578125" style="11"/>
    <col min="3849" max="3849" width="12.85546875" style="11" customWidth="1"/>
    <col min="3850" max="3873" width="11.42578125" style="11"/>
    <col min="3874" max="3874" width="13.85546875" style="11" customWidth="1"/>
    <col min="3875" max="4104" width="11.42578125" style="11"/>
    <col min="4105" max="4105" width="12.85546875" style="11" customWidth="1"/>
    <col min="4106" max="4129" width="11.42578125" style="11"/>
    <col min="4130" max="4130" width="13.85546875" style="11" customWidth="1"/>
    <col min="4131" max="4360" width="11.42578125" style="11"/>
    <col min="4361" max="4361" width="12.85546875" style="11" customWidth="1"/>
    <col min="4362" max="4385" width="11.42578125" style="11"/>
    <col min="4386" max="4386" width="13.85546875" style="11" customWidth="1"/>
    <col min="4387" max="4616" width="11.42578125" style="11"/>
    <col min="4617" max="4617" width="12.85546875" style="11" customWidth="1"/>
    <col min="4618" max="4641" width="11.42578125" style="11"/>
    <col min="4642" max="4642" width="13.85546875" style="11" customWidth="1"/>
    <col min="4643" max="4872" width="11.42578125" style="11"/>
    <col min="4873" max="4873" width="12.85546875" style="11" customWidth="1"/>
    <col min="4874" max="4897" width="11.42578125" style="11"/>
    <col min="4898" max="4898" width="13.85546875" style="11" customWidth="1"/>
    <col min="4899" max="5128" width="11.42578125" style="11"/>
    <col min="5129" max="5129" width="12.85546875" style="11" customWidth="1"/>
    <col min="5130" max="5153" width="11.42578125" style="11"/>
    <col min="5154" max="5154" width="13.85546875" style="11" customWidth="1"/>
    <col min="5155" max="5384" width="11.42578125" style="11"/>
    <col min="5385" max="5385" width="12.85546875" style="11" customWidth="1"/>
    <col min="5386" max="5409" width="11.42578125" style="11"/>
    <col min="5410" max="5410" width="13.85546875" style="11" customWidth="1"/>
    <col min="5411" max="5640" width="11.42578125" style="11"/>
    <col min="5641" max="5641" width="12.85546875" style="11" customWidth="1"/>
    <col min="5642" max="5665" width="11.42578125" style="11"/>
    <col min="5666" max="5666" width="13.85546875" style="11" customWidth="1"/>
    <col min="5667" max="5896" width="11.42578125" style="11"/>
    <col min="5897" max="5897" width="12.85546875" style="11" customWidth="1"/>
    <col min="5898" max="5921" width="11.42578125" style="11"/>
    <col min="5922" max="5922" width="13.85546875" style="11" customWidth="1"/>
    <col min="5923" max="6152" width="11.42578125" style="11"/>
    <col min="6153" max="6153" width="12.85546875" style="11" customWidth="1"/>
    <col min="6154" max="6177" width="11.42578125" style="11"/>
    <col min="6178" max="6178" width="13.85546875" style="11" customWidth="1"/>
    <col min="6179" max="6408" width="11.42578125" style="11"/>
    <col min="6409" max="6409" width="12.85546875" style="11" customWidth="1"/>
    <col min="6410" max="6433" width="11.42578125" style="11"/>
    <col min="6434" max="6434" width="13.85546875" style="11" customWidth="1"/>
    <col min="6435" max="6664" width="11.42578125" style="11"/>
    <col min="6665" max="6665" width="12.85546875" style="11" customWidth="1"/>
    <col min="6666" max="6689" width="11.42578125" style="11"/>
    <col min="6690" max="6690" width="13.85546875" style="11" customWidth="1"/>
    <col min="6691" max="6920" width="11.42578125" style="11"/>
    <col min="6921" max="6921" width="12.85546875" style="11" customWidth="1"/>
    <col min="6922" max="6945" width="11.42578125" style="11"/>
    <col min="6946" max="6946" width="13.85546875" style="11" customWidth="1"/>
    <col min="6947" max="7176" width="11.42578125" style="11"/>
    <col min="7177" max="7177" width="12.85546875" style="11" customWidth="1"/>
    <col min="7178" max="7201" width="11.42578125" style="11"/>
    <col min="7202" max="7202" width="13.85546875" style="11" customWidth="1"/>
    <col min="7203" max="7432" width="11.42578125" style="11"/>
    <col min="7433" max="7433" width="12.85546875" style="11" customWidth="1"/>
    <col min="7434" max="7457" width="11.42578125" style="11"/>
    <col min="7458" max="7458" width="13.85546875" style="11" customWidth="1"/>
    <col min="7459" max="7688" width="11.42578125" style="11"/>
    <col min="7689" max="7689" width="12.85546875" style="11" customWidth="1"/>
    <col min="7690" max="7713" width="11.42578125" style="11"/>
    <col min="7714" max="7714" width="13.85546875" style="11" customWidth="1"/>
    <col min="7715" max="7944" width="11.42578125" style="11"/>
    <col min="7945" max="7945" width="12.85546875" style="11" customWidth="1"/>
    <col min="7946" max="7969" width="11.42578125" style="11"/>
    <col min="7970" max="7970" width="13.85546875" style="11" customWidth="1"/>
    <col min="7971" max="8200" width="11.42578125" style="11"/>
    <col min="8201" max="8201" width="12.85546875" style="11" customWidth="1"/>
    <col min="8202" max="8225" width="11.42578125" style="11"/>
    <col min="8226" max="8226" width="13.85546875" style="11" customWidth="1"/>
    <col min="8227" max="8456" width="11.42578125" style="11"/>
    <col min="8457" max="8457" width="12.85546875" style="11" customWidth="1"/>
    <col min="8458" max="8481" width="11.42578125" style="11"/>
    <col min="8482" max="8482" width="13.85546875" style="11" customWidth="1"/>
    <col min="8483" max="8712" width="11.42578125" style="11"/>
    <col min="8713" max="8713" width="12.85546875" style="11" customWidth="1"/>
    <col min="8714" max="8737" width="11.42578125" style="11"/>
    <col min="8738" max="8738" width="13.85546875" style="11" customWidth="1"/>
    <col min="8739" max="8968" width="11.42578125" style="11"/>
    <col min="8969" max="8969" width="12.85546875" style="11" customWidth="1"/>
    <col min="8970" max="8993" width="11.42578125" style="11"/>
    <col min="8994" max="8994" width="13.85546875" style="11" customWidth="1"/>
    <col min="8995" max="9224" width="11.42578125" style="11"/>
    <col min="9225" max="9225" width="12.85546875" style="11" customWidth="1"/>
    <col min="9226" max="9249" width="11.42578125" style="11"/>
    <col min="9250" max="9250" width="13.85546875" style="11" customWidth="1"/>
    <col min="9251" max="9480" width="11.42578125" style="11"/>
    <col min="9481" max="9481" width="12.85546875" style="11" customWidth="1"/>
    <col min="9482" max="9505" width="11.42578125" style="11"/>
    <col min="9506" max="9506" width="13.85546875" style="11" customWidth="1"/>
    <col min="9507" max="9736" width="11.42578125" style="11"/>
    <col min="9737" max="9737" width="12.85546875" style="11" customWidth="1"/>
    <col min="9738" max="9761" width="11.42578125" style="11"/>
    <col min="9762" max="9762" width="13.85546875" style="11" customWidth="1"/>
    <col min="9763" max="9992" width="11.42578125" style="11"/>
    <col min="9993" max="9993" width="12.85546875" style="11" customWidth="1"/>
    <col min="9994" max="10017" width="11.42578125" style="11"/>
    <col min="10018" max="10018" width="13.85546875" style="11" customWidth="1"/>
    <col min="10019" max="10248" width="11.42578125" style="11"/>
    <col min="10249" max="10249" width="12.85546875" style="11" customWidth="1"/>
    <col min="10250" max="10273" width="11.42578125" style="11"/>
    <col min="10274" max="10274" width="13.85546875" style="11" customWidth="1"/>
    <col min="10275" max="10504" width="11.42578125" style="11"/>
    <col min="10505" max="10505" width="12.85546875" style="11" customWidth="1"/>
    <col min="10506" max="10529" width="11.42578125" style="11"/>
    <col min="10530" max="10530" width="13.85546875" style="11" customWidth="1"/>
    <col min="10531" max="10760" width="11.42578125" style="11"/>
    <col min="10761" max="10761" width="12.85546875" style="11" customWidth="1"/>
    <col min="10762" max="10785" width="11.42578125" style="11"/>
    <col min="10786" max="10786" width="13.85546875" style="11" customWidth="1"/>
    <col min="10787" max="11016" width="11.42578125" style="11"/>
    <col min="11017" max="11017" width="12.85546875" style="11" customWidth="1"/>
    <col min="11018" max="11041" width="11.42578125" style="11"/>
    <col min="11042" max="11042" width="13.85546875" style="11" customWidth="1"/>
    <col min="11043" max="11272" width="11.42578125" style="11"/>
    <col min="11273" max="11273" width="12.85546875" style="11" customWidth="1"/>
    <col min="11274" max="11297" width="11.42578125" style="11"/>
    <col min="11298" max="11298" width="13.85546875" style="11" customWidth="1"/>
    <col min="11299" max="11528" width="11.42578125" style="11"/>
    <col min="11529" max="11529" width="12.85546875" style="11" customWidth="1"/>
    <col min="11530" max="11553" width="11.42578125" style="11"/>
    <col min="11554" max="11554" width="13.85546875" style="11" customWidth="1"/>
    <col min="11555" max="11784" width="11.42578125" style="11"/>
    <col min="11785" max="11785" width="12.85546875" style="11" customWidth="1"/>
    <col min="11786" max="11809" width="11.42578125" style="11"/>
    <col min="11810" max="11810" width="13.85546875" style="11" customWidth="1"/>
    <col min="11811" max="12040" width="11.42578125" style="11"/>
    <col min="12041" max="12041" width="12.85546875" style="11" customWidth="1"/>
    <col min="12042" max="12065" width="11.42578125" style="11"/>
    <col min="12066" max="12066" width="13.85546875" style="11" customWidth="1"/>
    <col min="12067" max="12296" width="11.42578125" style="11"/>
    <col min="12297" max="12297" width="12.85546875" style="11" customWidth="1"/>
    <col min="12298" max="12321" width="11.42578125" style="11"/>
    <col min="12322" max="12322" width="13.85546875" style="11" customWidth="1"/>
    <col min="12323" max="12552" width="11.42578125" style="11"/>
    <col min="12553" max="12553" width="12.85546875" style="11" customWidth="1"/>
    <col min="12554" max="12577" width="11.42578125" style="11"/>
    <col min="12578" max="12578" width="13.85546875" style="11" customWidth="1"/>
    <col min="12579" max="12808" width="11.42578125" style="11"/>
    <col min="12809" max="12809" width="12.85546875" style="11" customWidth="1"/>
    <col min="12810" max="12833" width="11.42578125" style="11"/>
    <col min="12834" max="12834" width="13.85546875" style="11" customWidth="1"/>
    <col min="12835" max="13064" width="11.42578125" style="11"/>
    <col min="13065" max="13065" width="12.85546875" style="11" customWidth="1"/>
    <col min="13066" max="13089" width="11.42578125" style="11"/>
    <col min="13090" max="13090" width="13.85546875" style="11" customWidth="1"/>
    <col min="13091" max="13320" width="11.42578125" style="11"/>
    <col min="13321" max="13321" width="12.85546875" style="11" customWidth="1"/>
    <col min="13322" max="13345" width="11.42578125" style="11"/>
    <col min="13346" max="13346" width="13.85546875" style="11" customWidth="1"/>
    <col min="13347" max="13576" width="11.42578125" style="11"/>
    <col min="13577" max="13577" width="12.85546875" style="11" customWidth="1"/>
    <col min="13578" max="13601" width="11.42578125" style="11"/>
    <col min="13602" max="13602" width="13.85546875" style="11" customWidth="1"/>
    <col min="13603" max="13832" width="11.42578125" style="11"/>
    <col min="13833" max="13833" width="12.85546875" style="11" customWidth="1"/>
    <col min="13834" max="13857" width="11.42578125" style="11"/>
    <col min="13858" max="13858" width="13.85546875" style="11" customWidth="1"/>
    <col min="13859" max="14088" width="11.42578125" style="11"/>
    <col min="14089" max="14089" width="12.85546875" style="11" customWidth="1"/>
    <col min="14090" max="14113" width="11.42578125" style="11"/>
    <col min="14114" max="14114" width="13.85546875" style="11" customWidth="1"/>
    <col min="14115" max="14344" width="11.42578125" style="11"/>
    <col min="14345" max="14345" width="12.85546875" style="11" customWidth="1"/>
    <col min="14346" max="14369" width="11.42578125" style="11"/>
    <col min="14370" max="14370" width="13.85546875" style="11" customWidth="1"/>
    <col min="14371" max="14600" width="11.42578125" style="11"/>
    <col min="14601" max="14601" width="12.85546875" style="11" customWidth="1"/>
    <col min="14602" max="14625" width="11.42578125" style="11"/>
    <col min="14626" max="14626" width="13.85546875" style="11" customWidth="1"/>
    <col min="14627" max="14856" width="11.42578125" style="11"/>
    <col min="14857" max="14857" width="12.85546875" style="11" customWidth="1"/>
    <col min="14858" max="14881" width="11.42578125" style="11"/>
    <col min="14882" max="14882" width="13.85546875" style="11" customWidth="1"/>
    <col min="14883" max="15112" width="11.42578125" style="11"/>
    <col min="15113" max="15113" width="12.85546875" style="11" customWidth="1"/>
    <col min="15114" max="15137" width="11.42578125" style="11"/>
    <col min="15138" max="15138" width="13.85546875" style="11" customWidth="1"/>
    <col min="15139" max="15368" width="11.42578125" style="11"/>
    <col min="15369" max="15369" width="12.85546875" style="11" customWidth="1"/>
    <col min="15370" max="15393" width="11.42578125" style="11"/>
    <col min="15394" max="15394" width="13.85546875" style="11" customWidth="1"/>
    <col min="15395" max="15624" width="11.42578125" style="11"/>
    <col min="15625" max="15625" width="12.85546875" style="11" customWidth="1"/>
    <col min="15626" max="15649" width="11.42578125" style="11"/>
    <col min="15650" max="15650" width="13.85546875" style="11" customWidth="1"/>
    <col min="15651" max="15880" width="11.42578125" style="11"/>
    <col min="15881" max="15881" width="12.85546875" style="11" customWidth="1"/>
    <col min="15882" max="15905" width="11.42578125" style="11"/>
    <col min="15906" max="15906" width="13.85546875" style="11" customWidth="1"/>
    <col min="15907" max="16136" width="11.42578125" style="11"/>
    <col min="16137" max="16137" width="12.85546875" style="11" customWidth="1"/>
    <col min="16138" max="16161" width="11.42578125" style="11"/>
    <col min="16162" max="16162" width="13.85546875" style="11" customWidth="1"/>
    <col min="16163" max="16384" width="11.42578125" style="11"/>
  </cols>
  <sheetData>
    <row r="27" spans="2:12" ht="12.75" customHeight="1"/>
    <row r="28" spans="2:12"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</row>
    <row r="29" spans="2:12" ht="24.95" customHeight="1">
      <c r="B29" s="37"/>
      <c r="C29" s="37"/>
      <c r="D29" s="37"/>
      <c r="E29" s="37"/>
      <c r="F29" s="37"/>
      <c r="G29" s="37"/>
      <c r="H29" s="37"/>
      <c r="I29" s="37"/>
      <c r="J29" s="37"/>
      <c r="K29" s="37"/>
    </row>
    <row r="30" spans="2:12" ht="15" customHeight="1" thickBot="1"/>
    <row r="31" spans="2:12" ht="30" customHeight="1" thickBot="1">
      <c r="I31" s="50" t="s">
        <v>86</v>
      </c>
    </row>
  </sheetData>
  <hyperlinks>
    <hyperlink ref="I31" location="'Alojados por municipi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colBreaks count="1" manualBreakCount="1">
    <brk id="26" max="41" man="1"/>
  </colBreaks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14">
    <tabColor rgb="FF000099"/>
    <pageSetUpPr autoPageBreaks="0" fitToPage="1"/>
  </sheetPr>
  <dimension ref="B1:P50"/>
  <sheetViews>
    <sheetView showGridLines="0" showRowColHeaders="0" showOutlineSymbols="0" topLeftCell="A16" zoomScaleNormal="100" workbookViewId="0">
      <selection activeCell="A3" sqref="A3"/>
    </sheetView>
  </sheetViews>
  <sheetFormatPr baseColWidth="10" defaultRowHeight="12.75"/>
  <cols>
    <col min="1" max="1" width="11.42578125" style="11"/>
    <col min="2" max="2" width="28.85546875" style="11" customWidth="1"/>
    <col min="3" max="3" width="12.7109375" style="11" customWidth="1"/>
    <col min="4" max="4" width="10.7109375" style="11" customWidth="1"/>
    <col min="5" max="5" width="12.7109375" style="11" customWidth="1"/>
    <col min="6" max="7" width="10.7109375" style="11" customWidth="1"/>
    <col min="8" max="8" width="11.42578125" style="11"/>
    <col min="9" max="9" width="28.7109375" style="11" customWidth="1"/>
    <col min="10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14" ht="26.25">
      <c r="B1" s="20"/>
    </row>
    <row r="7" spans="2:14" ht="33.75" customHeight="1">
      <c r="B7" s="599" t="s">
        <v>297</v>
      </c>
      <c r="C7" s="600"/>
      <c r="D7" s="600"/>
      <c r="E7" s="600"/>
      <c r="F7" s="600"/>
      <c r="G7" s="601"/>
      <c r="I7" s="599" t="s">
        <v>298</v>
      </c>
      <c r="J7" s="600"/>
      <c r="K7" s="600"/>
      <c r="L7" s="600"/>
      <c r="M7" s="600"/>
      <c r="N7" s="601"/>
    </row>
    <row r="8" spans="2:14" ht="41.25" customHeight="1">
      <c r="B8" s="21" t="s">
        <v>244</v>
      </c>
      <c r="C8" s="236" t="str">
        <f>actualizaciones!$A$3</f>
        <v>acumulado agosto 2009</v>
      </c>
      <c r="D8" s="237" t="s">
        <v>62</v>
      </c>
      <c r="E8" s="236" t="str">
        <f>actualizaciones!$A$2</f>
        <v xml:space="preserve">acumulado agosto 2010 </v>
      </c>
      <c r="F8" s="237" t="s">
        <v>62</v>
      </c>
      <c r="G8" s="237" t="s">
        <v>63</v>
      </c>
      <c r="I8" s="21" t="s">
        <v>244</v>
      </c>
      <c r="J8" s="236" t="str">
        <f>actualizaciones!$A$3</f>
        <v>acumulado agosto 2009</v>
      </c>
      <c r="K8" s="237" t="s">
        <v>62</v>
      </c>
      <c r="L8" s="236" t="str">
        <f>actualizaciones!$A$2</f>
        <v xml:space="preserve">acumulado agosto 2010 </v>
      </c>
      <c r="M8" s="237" t="s">
        <v>62</v>
      </c>
      <c r="N8" s="237" t="s">
        <v>63</v>
      </c>
    </row>
    <row r="9" spans="2:14">
      <c r="B9" s="72" t="s">
        <v>245</v>
      </c>
      <c r="C9" s="73"/>
      <c r="D9" s="74"/>
      <c r="E9" s="73"/>
      <c r="F9" s="73"/>
      <c r="G9" s="74"/>
      <c r="I9" s="72" t="s">
        <v>245</v>
      </c>
      <c r="J9" s="73"/>
      <c r="K9" s="74"/>
      <c r="L9" s="73"/>
      <c r="M9" s="73"/>
      <c r="N9" s="74"/>
    </row>
    <row r="10" spans="2:14">
      <c r="B10" s="24" t="s">
        <v>64</v>
      </c>
      <c r="C10" s="25">
        <v>1116098</v>
      </c>
      <c r="D10" s="26">
        <f>C10/$C$10</f>
        <v>1</v>
      </c>
      <c r="E10" s="25">
        <v>1143927</v>
      </c>
      <c r="F10" s="26">
        <f>E10/$E$10</f>
        <v>1</v>
      </c>
      <c r="G10" s="26">
        <f>(E10-C10)/C10</f>
        <v>2.4934190366795748E-2</v>
      </c>
      <c r="I10" s="24" t="s">
        <v>64</v>
      </c>
      <c r="J10" s="25">
        <v>943283</v>
      </c>
      <c r="K10" s="26">
        <f>J10/$C$10</f>
        <v>0.84516144639628421</v>
      </c>
      <c r="L10" s="25">
        <v>956809</v>
      </c>
      <c r="M10" s="26">
        <f>L10/$E$10</f>
        <v>0.83642487676224098</v>
      </c>
      <c r="N10" s="26">
        <f>(L10-J10)/J10</f>
        <v>1.4339281000505681E-2</v>
      </c>
    </row>
    <row r="11" spans="2:14">
      <c r="B11" s="72" t="s">
        <v>247</v>
      </c>
      <c r="C11" s="73"/>
      <c r="D11" s="81"/>
      <c r="E11" s="73"/>
      <c r="F11" s="338"/>
      <c r="G11" s="339"/>
      <c r="I11" s="72" t="s">
        <v>247</v>
      </c>
      <c r="J11" s="73"/>
      <c r="K11" s="81"/>
      <c r="L11" s="73"/>
      <c r="M11" s="338"/>
      <c r="N11" s="339"/>
    </row>
    <row r="12" spans="2:14">
      <c r="B12" s="85" t="s">
        <v>248</v>
      </c>
      <c r="C12" s="340">
        <v>708393</v>
      </c>
      <c r="D12" s="84">
        <f>C12/$C$10</f>
        <v>0.63470501694295667</v>
      </c>
      <c r="E12" s="340">
        <v>752704</v>
      </c>
      <c r="F12" s="84">
        <f>E12/$E$10</f>
        <v>0.65800002972217631</v>
      </c>
      <c r="G12" s="341">
        <f>(E12-C12)/C12</f>
        <v>6.2551436843672939E-2</v>
      </c>
      <c r="I12" s="85" t="s">
        <v>248</v>
      </c>
      <c r="J12" s="340">
        <v>401702</v>
      </c>
      <c r="K12" s="84">
        <f>J12/$C$10</f>
        <v>0.3599164231097986</v>
      </c>
      <c r="L12" s="340">
        <v>437008</v>
      </c>
      <c r="M12" s="84">
        <f>L12/$E$10</f>
        <v>0.38202437742967865</v>
      </c>
      <c r="N12" s="341">
        <f>(L12-J12)/J12</f>
        <v>8.7891023694181253E-2</v>
      </c>
    </row>
    <row r="13" spans="2:14">
      <c r="B13" s="85" t="s">
        <v>249</v>
      </c>
      <c r="C13" s="342">
        <v>96778</v>
      </c>
      <c r="D13" s="30">
        <f>C13/$C$10</f>
        <v>8.6711023583950511E-2</v>
      </c>
      <c r="E13" s="342">
        <v>108595</v>
      </c>
      <c r="F13" s="30">
        <f>E13/$E$10</f>
        <v>9.4931757008969983E-2</v>
      </c>
      <c r="G13" s="343">
        <f>(E13-C13)/C13</f>
        <v>0.12210419723490876</v>
      </c>
      <c r="I13" s="85" t="s">
        <v>249</v>
      </c>
      <c r="J13" s="342">
        <v>47440</v>
      </c>
      <c r="K13" s="30">
        <f>J13/$C$10</f>
        <v>4.2505228035530931E-2</v>
      </c>
      <c r="L13" s="342">
        <v>51385</v>
      </c>
      <c r="M13" s="30">
        <f>L13/$E$10</f>
        <v>4.4919824429356069E-2</v>
      </c>
      <c r="N13" s="343">
        <f>(L13-J13)/J13</f>
        <v>8.3157672849915681E-2</v>
      </c>
    </row>
    <row r="14" spans="2:14">
      <c r="B14" s="85" t="s">
        <v>250</v>
      </c>
      <c r="C14" s="342">
        <v>473827</v>
      </c>
      <c r="D14" s="30">
        <f>C14/$C$10</f>
        <v>0.42453888457823596</v>
      </c>
      <c r="E14" s="342">
        <v>515799</v>
      </c>
      <c r="F14" s="30">
        <f>E14/$E$10</f>
        <v>0.4509020243424624</v>
      </c>
      <c r="G14" s="343">
        <f>(E14-C14)/C14</f>
        <v>8.8580853349429223E-2</v>
      </c>
      <c r="I14" s="85" t="s">
        <v>250</v>
      </c>
      <c r="J14" s="342">
        <v>223750</v>
      </c>
      <c r="K14" s="30">
        <f>J14/$C$10</f>
        <v>0.20047522708579354</v>
      </c>
      <c r="L14" s="342">
        <v>252986</v>
      </c>
      <c r="M14" s="30">
        <f>L14/$E$10</f>
        <v>0.22115572060105235</v>
      </c>
      <c r="N14" s="343">
        <f>(L14-J14)/J14</f>
        <v>0.13066368715083798</v>
      </c>
    </row>
    <row r="15" spans="2:14">
      <c r="B15" s="85" t="s">
        <v>251</v>
      </c>
      <c r="C15" s="342">
        <v>126727</v>
      </c>
      <c r="D15" s="30">
        <f>C15/$C$10</f>
        <v>0.11354468872805076</v>
      </c>
      <c r="E15" s="342">
        <v>116801</v>
      </c>
      <c r="F15" s="30">
        <f>E15/$E$10</f>
        <v>0.10210529168382249</v>
      </c>
      <c r="G15" s="343">
        <f>(E15-C15)/C15</f>
        <v>-7.8325850055631391E-2</v>
      </c>
      <c r="I15" s="85" t="s">
        <v>251</v>
      </c>
      <c r="J15" s="342">
        <v>121883</v>
      </c>
      <c r="K15" s="30">
        <f>J15/$C$10</f>
        <v>0.10920456805764368</v>
      </c>
      <c r="L15" s="342">
        <v>123391</v>
      </c>
      <c r="M15" s="30">
        <f>L15/$E$10</f>
        <v>0.10786614880145325</v>
      </c>
      <c r="N15" s="343">
        <f>(L15-J15)/J15</f>
        <v>1.2372521188352765E-2</v>
      </c>
    </row>
    <row r="16" spans="2:14">
      <c r="B16" s="85" t="s">
        <v>252</v>
      </c>
      <c r="C16" s="342">
        <v>11061</v>
      </c>
      <c r="D16" s="30">
        <f>C16/$C$10</f>
        <v>9.9104200527193841E-3</v>
      </c>
      <c r="E16" s="342">
        <v>11509</v>
      </c>
      <c r="F16" s="30">
        <f>E16/$E$10</f>
        <v>1.0060956686921455E-2</v>
      </c>
      <c r="G16" s="343">
        <f>(E16-C16)/C16</f>
        <v>4.050266702829762E-2</v>
      </c>
      <c r="I16" s="85" t="s">
        <v>252</v>
      </c>
      <c r="J16" s="342">
        <v>8629</v>
      </c>
      <c r="K16" s="30">
        <f>J16/$C$10</f>
        <v>7.7313999308304465E-3</v>
      </c>
      <c r="L16" s="342">
        <v>9246</v>
      </c>
      <c r="M16" s="30">
        <f>L16/$E$10</f>
        <v>8.0826835978169941E-3</v>
      </c>
      <c r="N16" s="343">
        <f>(L16-J16)/J16</f>
        <v>7.1503071039517904E-2</v>
      </c>
    </row>
    <row r="17" spans="2:16">
      <c r="B17" s="72" t="s">
        <v>253</v>
      </c>
      <c r="C17" s="81"/>
      <c r="D17" s="81"/>
      <c r="E17" s="81"/>
      <c r="F17" s="344"/>
      <c r="G17" s="345"/>
      <c r="I17" s="72" t="s">
        <v>253</v>
      </c>
      <c r="J17" s="81"/>
      <c r="K17" s="81"/>
      <c r="L17" s="81"/>
      <c r="M17" s="344"/>
      <c r="N17" s="345"/>
    </row>
    <row r="18" spans="2:16">
      <c r="B18" s="244" t="s">
        <v>254</v>
      </c>
      <c r="C18" s="86">
        <v>407705</v>
      </c>
      <c r="D18" s="84">
        <f>C18/$C$10</f>
        <v>0.36529498305704339</v>
      </c>
      <c r="E18" s="86">
        <v>391223</v>
      </c>
      <c r="F18" s="30">
        <f>E18/$E$10</f>
        <v>0.34199997027782369</v>
      </c>
      <c r="G18" s="32">
        <f>(E18-C18)/C18</f>
        <v>-4.04262886155431E-2</v>
      </c>
      <c r="I18" s="244" t="s">
        <v>254</v>
      </c>
      <c r="J18" s="86">
        <v>541581</v>
      </c>
      <c r="K18" s="84">
        <f>J18/$C$10</f>
        <v>0.48524502328648561</v>
      </c>
      <c r="L18" s="86">
        <v>519801</v>
      </c>
      <c r="M18" s="30">
        <f>L18/$E$10</f>
        <v>0.45440049933256232</v>
      </c>
      <c r="N18" s="32">
        <f>(L18-J18)/J18</f>
        <v>-4.0215591019625872E-2</v>
      </c>
    </row>
    <row r="19" spans="2:16">
      <c r="B19" s="587" t="s">
        <v>119</v>
      </c>
      <c r="C19" s="588"/>
      <c r="D19" s="588"/>
      <c r="E19" s="588"/>
      <c r="F19" s="588"/>
      <c r="G19" s="589"/>
      <c r="I19" s="587" t="s">
        <v>119</v>
      </c>
      <c r="J19" s="588"/>
      <c r="K19" s="588"/>
      <c r="L19" s="588"/>
      <c r="M19" s="588"/>
      <c r="N19" s="589"/>
    </row>
    <row r="20" spans="2:16" ht="20.100000000000001" customHeight="1" thickBot="1"/>
    <row r="21" spans="2:16" ht="38.25" customHeight="1" thickBot="1">
      <c r="B21" s="599" t="s">
        <v>299</v>
      </c>
      <c r="C21" s="600"/>
      <c r="D21" s="600"/>
      <c r="E21" s="600"/>
      <c r="F21" s="600"/>
      <c r="G21" s="601"/>
      <c r="I21" s="599" t="s">
        <v>300</v>
      </c>
      <c r="J21" s="600"/>
      <c r="K21" s="600"/>
      <c r="L21" s="600"/>
      <c r="M21" s="600"/>
      <c r="N21" s="601"/>
      <c r="P21" s="50" t="s">
        <v>84</v>
      </c>
    </row>
    <row r="22" spans="2:16" ht="33.75" customHeight="1">
      <c r="B22" s="21" t="s">
        <v>244</v>
      </c>
      <c r="C22" s="236" t="str">
        <f>actualizaciones!$A$3</f>
        <v>acumulado agosto 2009</v>
      </c>
      <c r="D22" s="237" t="s">
        <v>62</v>
      </c>
      <c r="E22" s="236" t="str">
        <f>actualizaciones!$A$2</f>
        <v xml:space="preserve">acumulado agosto 2010 </v>
      </c>
      <c r="F22" s="237" t="s">
        <v>62</v>
      </c>
      <c r="G22" s="237" t="s">
        <v>63</v>
      </c>
      <c r="I22" s="21" t="s">
        <v>244</v>
      </c>
      <c r="J22" s="236" t="str">
        <f>actualizaciones!$A$3</f>
        <v>acumulado agosto 2009</v>
      </c>
      <c r="K22" s="237" t="s">
        <v>62</v>
      </c>
      <c r="L22" s="236" t="str">
        <f>actualizaciones!$A$2</f>
        <v xml:space="preserve">acumulado agosto 2010 </v>
      </c>
      <c r="M22" s="237" t="s">
        <v>62</v>
      </c>
      <c r="N22" s="237" t="s">
        <v>63</v>
      </c>
    </row>
    <row r="23" spans="2:16">
      <c r="B23" s="72" t="s">
        <v>245</v>
      </c>
      <c r="C23" s="73"/>
      <c r="D23" s="74"/>
      <c r="E23" s="73"/>
      <c r="F23" s="73"/>
      <c r="G23" s="74"/>
      <c r="I23" s="72" t="s">
        <v>245</v>
      </c>
      <c r="J23" s="73"/>
      <c r="K23" s="74"/>
      <c r="L23" s="73"/>
      <c r="M23" s="73"/>
      <c r="N23" s="74"/>
    </row>
    <row r="24" spans="2:16">
      <c r="B24" s="24" t="s">
        <v>64</v>
      </c>
      <c r="C24" s="25">
        <v>530769</v>
      </c>
      <c r="D24" s="26">
        <f>C24/$C$10</f>
        <v>0.47555770192223262</v>
      </c>
      <c r="E24" s="25">
        <v>487133</v>
      </c>
      <c r="F24" s="26">
        <f>E24/$E$10</f>
        <v>0.42584273297159697</v>
      </c>
      <c r="G24" s="26">
        <f>(E24-C24)/C24</f>
        <v>-8.221278936787943E-2</v>
      </c>
      <c r="I24" s="24" t="s">
        <v>64</v>
      </c>
      <c r="J24" s="25">
        <v>103365</v>
      </c>
      <c r="K24" s="26">
        <f>J24/$C$10</f>
        <v>9.2612835073622571E-2</v>
      </c>
      <c r="L24" s="25">
        <v>102605</v>
      </c>
      <c r="M24" s="26">
        <f>L24/$E$10</f>
        <v>8.9695408885357195E-2</v>
      </c>
      <c r="N24" s="26">
        <f>(L24-J24)/J24</f>
        <v>-7.3525854979925509E-3</v>
      </c>
    </row>
    <row r="25" spans="2:16">
      <c r="B25" s="72" t="s">
        <v>247</v>
      </c>
      <c r="C25" s="73"/>
      <c r="D25" s="81"/>
      <c r="E25" s="73"/>
      <c r="F25" s="338"/>
      <c r="G25" s="339"/>
      <c r="I25" s="72" t="s">
        <v>247</v>
      </c>
      <c r="J25" s="73"/>
      <c r="K25" s="81"/>
      <c r="L25" s="73"/>
      <c r="M25" s="338"/>
      <c r="N25" s="339"/>
    </row>
    <row r="26" spans="2:16">
      <c r="B26" s="85" t="s">
        <v>248</v>
      </c>
      <c r="C26" s="340">
        <v>351307</v>
      </c>
      <c r="D26" s="84">
        <f>C26/$C$10</f>
        <v>0.3147635781087324</v>
      </c>
      <c r="E26" s="340">
        <v>335645</v>
      </c>
      <c r="F26" s="84">
        <f>E26/$E$10</f>
        <v>0.29341470216193866</v>
      </c>
      <c r="G26" s="341">
        <f>(E26-C26)/C26</f>
        <v>-4.4582089169871365E-2</v>
      </c>
      <c r="I26" s="85" t="s">
        <v>248</v>
      </c>
      <c r="J26" s="340">
        <v>103365</v>
      </c>
      <c r="K26" s="84">
        <f>J26/$C$10</f>
        <v>9.2612835073622571E-2</v>
      </c>
      <c r="L26" s="340">
        <v>102605</v>
      </c>
      <c r="M26" s="84">
        <f>L26/$E$10</f>
        <v>8.9695408885357195E-2</v>
      </c>
      <c r="N26" s="341">
        <f>(L26-J26)/J26</f>
        <v>-7.3525854979925509E-3</v>
      </c>
    </row>
    <row r="27" spans="2:16">
      <c r="B27" s="85" t="s">
        <v>301</v>
      </c>
      <c r="C27" s="342">
        <v>285476</v>
      </c>
      <c r="D27" s="30">
        <f>C27/$C$10</f>
        <v>0.25578040638008492</v>
      </c>
      <c r="E27" s="342">
        <v>279815</v>
      </c>
      <c r="F27" s="30">
        <f>E27/$E$10</f>
        <v>0.24460914026856609</v>
      </c>
      <c r="G27" s="343">
        <f>(E27-C27)/C27</f>
        <v>-1.9830038251902087E-2</v>
      </c>
      <c r="I27" s="85" t="s">
        <v>301</v>
      </c>
      <c r="J27" s="342">
        <v>34569</v>
      </c>
      <c r="K27" s="30">
        <f>J27/$C$10</f>
        <v>3.0973086592754398E-2</v>
      </c>
      <c r="L27" s="342">
        <v>34131</v>
      </c>
      <c r="M27" s="30">
        <f>L27/$E$10</f>
        <v>2.9836694124712505E-2</v>
      </c>
      <c r="N27" s="343">
        <f>(L27-J27)/J27</f>
        <v>-1.2670311550811421E-2</v>
      </c>
    </row>
    <row r="28" spans="2:16">
      <c r="B28" s="85" t="s">
        <v>251</v>
      </c>
      <c r="C28" s="342">
        <v>59643</v>
      </c>
      <c r="D28" s="30">
        <f>C28/$C$10</f>
        <v>5.3438855727722834E-2</v>
      </c>
      <c r="E28" s="342">
        <v>49292</v>
      </c>
      <c r="F28" s="30">
        <f>E28/$E$10</f>
        <v>4.3090162221890035E-2</v>
      </c>
      <c r="G28" s="343">
        <f>(E28-C28)/C28</f>
        <v>-0.17354928491189242</v>
      </c>
      <c r="I28" s="85" t="s">
        <v>251</v>
      </c>
      <c r="J28" s="342">
        <v>28806</v>
      </c>
      <c r="K28" s="30">
        <f>J28/$C$10</f>
        <v>2.5809561525959191E-2</v>
      </c>
      <c r="L28" s="342">
        <v>30355</v>
      </c>
      <c r="M28" s="30">
        <f>L28/$E$10</f>
        <v>2.6535784189026048E-2</v>
      </c>
      <c r="N28" s="343">
        <f>(L28-J28)/J28</f>
        <v>5.3773519405679371E-2</v>
      </c>
    </row>
    <row r="29" spans="2:16">
      <c r="B29" s="85" t="s">
        <v>252</v>
      </c>
      <c r="C29" s="342">
        <v>6188</v>
      </c>
      <c r="D29" s="30">
        <f>C29/$C$10</f>
        <v>5.5443160009246498E-3</v>
      </c>
      <c r="E29" s="342">
        <v>6538</v>
      </c>
      <c r="F29" s="30">
        <f>E29/$E$10</f>
        <v>5.7153996714825331E-3</v>
      </c>
      <c r="G29" s="343">
        <f>(E29-C29)/C29</f>
        <v>5.6561085972850679E-2</v>
      </c>
      <c r="I29" s="85" t="s">
        <v>302</v>
      </c>
      <c r="J29" s="342">
        <v>32508</v>
      </c>
      <c r="K29" s="30">
        <f>J29/$C$10</f>
        <v>2.9126474556893749E-2</v>
      </c>
      <c r="L29" s="342">
        <v>32766</v>
      </c>
      <c r="M29" s="30">
        <f>L29/$E$10</f>
        <v>2.8643436163321611E-2</v>
      </c>
      <c r="N29" s="343">
        <f>(L29-J29)/J29</f>
        <v>7.9365079365079361E-3</v>
      </c>
    </row>
    <row r="30" spans="2:16">
      <c r="B30" s="72" t="s">
        <v>253</v>
      </c>
      <c r="C30" s="81"/>
      <c r="D30" s="81"/>
      <c r="E30" s="81"/>
      <c r="F30" s="344"/>
      <c r="G30" s="345"/>
      <c r="I30" s="85" t="s">
        <v>303</v>
      </c>
      <c r="J30" s="342">
        <v>7482</v>
      </c>
      <c r="K30" s="30">
        <f>J30/$C$10</f>
        <v>6.7037123980152281E-3</v>
      </c>
      <c r="L30" s="342">
        <v>5353</v>
      </c>
      <c r="M30" s="30">
        <f>L30/$E$10</f>
        <v>4.6794944082970327E-3</v>
      </c>
      <c r="N30" s="343">
        <f>(L30-J30)/J30</f>
        <v>-0.28454958567228011</v>
      </c>
    </row>
    <row r="31" spans="2:16">
      <c r="B31" s="244" t="s">
        <v>254</v>
      </c>
      <c r="C31" s="86">
        <v>179462</v>
      </c>
      <c r="D31" s="84">
        <f>C31/$C$10</f>
        <v>0.16079412381350025</v>
      </c>
      <c r="E31" s="86">
        <v>151488</v>
      </c>
      <c r="F31" s="30">
        <f>E31/$E$10</f>
        <v>0.13242803080965831</v>
      </c>
      <c r="G31" s="32">
        <f>(E31-C31)/C31</f>
        <v>-0.15587701017485595</v>
      </c>
      <c r="I31" s="72" t="s">
        <v>253</v>
      </c>
      <c r="J31" s="81"/>
      <c r="K31" s="81"/>
      <c r="L31" s="81"/>
      <c r="M31" s="344"/>
      <c r="N31" s="345"/>
    </row>
    <row r="32" spans="2:16">
      <c r="B32" s="587" t="s">
        <v>119</v>
      </c>
      <c r="C32" s="588"/>
      <c r="D32" s="588"/>
      <c r="E32" s="588"/>
      <c r="F32" s="588"/>
      <c r="G32" s="589"/>
      <c r="I32" s="244" t="s">
        <v>254</v>
      </c>
      <c r="J32" s="86">
        <v>0</v>
      </c>
      <c r="K32" s="84">
        <f>J32/$C$10</f>
        <v>0</v>
      </c>
      <c r="L32" s="86">
        <v>0</v>
      </c>
      <c r="M32" s="30">
        <f>L32/$E$10</f>
        <v>0</v>
      </c>
      <c r="N32" s="335" t="str">
        <f>IFERROR((L32-J32)/J32,"-")</f>
        <v>-</v>
      </c>
    </row>
    <row r="33" spans="2:14">
      <c r="I33" s="587" t="s">
        <v>119</v>
      </c>
      <c r="J33" s="588"/>
      <c r="K33" s="588"/>
      <c r="L33" s="588"/>
      <c r="M33" s="588"/>
      <c r="N33" s="589"/>
    </row>
    <row r="36" spans="2:14" ht="37.5" customHeight="1">
      <c r="B36" s="590" t="s">
        <v>304</v>
      </c>
      <c r="C36" s="591"/>
      <c r="D36" s="591"/>
      <c r="E36" s="591"/>
      <c r="F36" s="591"/>
      <c r="G36" s="592"/>
      <c r="I36" s="590" t="s">
        <v>305</v>
      </c>
      <c r="J36" s="591"/>
      <c r="K36" s="591"/>
      <c r="L36" s="591"/>
      <c r="M36" s="592"/>
    </row>
    <row r="37" spans="2:14" ht="21.75" customHeight="1">
      <c r="B37" s="593"/>
      <c r="C37" s="554"/>
      <c r="D37" s="554"/>
      <c r="E37" s="554"/>
      <c r="F37" s="554"/>
      <c r="G37" s="594"/>
      <c r="I37" s="593" t="str">
        <f>actualizaciones!$A$2</f>
        <v xml:space="preserve">acumulado agosto 2010 </v>
      </c>
      <c r="J37" s="554"/>
      <c r="K37" s="554"/>
      <c r="L37" s="554"/>
      <c r="M37" s="594"/>
    </row>
    <row r="38" spans="2:14" ht="25.5">
      <c r="B38" s="21" t="s">
        <v>244</v>
      </c>
      <c r="C38" s="236" t="str">
        <f>actualizaciones!$A$3</f>
        <v>acumulado agosto 2009</v>
      </c>
      <c r="D38" s="237" t="s">
        <v>62</v>
      </c>
      <c r="E38" s="236" t="str">
        <f>actualizaciones!$A$2</f>
        <v xml:space="preserve">acumulado agosto 2010 </v>
      </c>
      <c r="F38" s="237" t="s">
        <v>62</v>
      </c>
      <c r="G38" s="237" t="s">
        <v>63</v>
      </c>
      <c r="I38" s="21" t="s">
        <v>244</v>
      </c>
      <c r="J38" s="236" t="s">
        <v>118</v>
      </c>
      <c r="K38" s="237" t="s">
        <v>63</v>
      </c>
      <c r="L38" s="236" t="s">
        <v>270</v>
      </c>
      <c r="M38" s="237" t="s">
        <v>63</v>
      </c>
    </row>
    <row r="39" spans="2:14">
      <c r="B39" s="72" t="s">
        <v>245</v>
      </c>
      <c r="C39" s="73"/>
      <c r="D39" s="74"/>
      <c r="E39" s="73"/>
      <c r="F39" s="73"/>
      <c r="G39" s="74"/>
      <c r="I39" s="72" t="s">
        <v>245</v>
      </c>
      <c r="J39" s="73"/>
      <c r="K39" s="74"/>
      <c r="L39" s="73"/>
      <c r="M39" s="74"/>
    </row>
    <row r="40" spans="2:14">
      <c r="B40" s="24" t="s">
        <v>64</v>
      </c>
      <c r="C40" s="25">
        <v>3196378</v>
      </c>
      <c r="D40" s="346">
        <f>C40/$C$40</f>
        <v>1</v>
      </c>
      <c r="E40" s="25">
        <v>3231391</v>
      </c>
      <c r="F40" s="346">
        <f>E40/$E$40</f>
        <v>1</v>
      </c>
      <c r="G40" s="346">
        <f>E40/C40-1</f>
        <v>1.0953961014623426E-2</v>
      </c>
      <c r="I40" s="24" t="s">
        <v>64</v>
      </c>
      <c r="J40" s="25">
        <v>1143927</v>
      </c>
      <c r="K40" s="346">
        <f>E10/C10-1</f>
        <v>2.4934190366795672E-2</v>
      </c>
      <c r="L40" s="25">
        <v>3231391</v>
      </c>
      <c r="M40" s="346">
        <f>E40/C40-1</f>
        <v>1.0953961014623426E-2</v>
      </c>
    </row>
    <row r="41" spans="2:14">
      <c r="B41" s="72" t="s">
        <v>247</v>
      </c>
      <c r="C41" s="73"/>
      <c r="D41" s="81"/>
      <c r="E41" s="73"/>
      <c r="F41" s="338"/>
      <c r="G41" s="339"/>
      <c r="I41" s="72" t="s">
        <v>247</v>
      </c>
      <c r="J41" s="73"/>
      <c r="K41" s="81"/>
      <c r="L41" s="73"/>
      <c r="M41" s="339"/>
    </row>
    <row r="42" spans="2:14">
      <c r="B42" s="85" t="s">
        <v>248</v>
      </c>
      <c r="C42" s="340">
        <v>1876046</v>
      </c>
      <c r="D42" s="347">
        <f t="shared" ref="D42:D47" si="0">C42/$C$40</f>
        <v>0.58692870492789029</v>
      </c>
      <c r="E42" s="340">
        <v>1961134</v>
      </c>
      <c r="F42" s="347">
        <f t="shared" ref="F42:F47" si="1">E42/$E$40</f>
        <v>0.60690086714978164</v>
      </c>
      <c r="G42" s="348">
        <f t="shared" ref="G42:G47" si="2">E42/C42-1</f>
        <v>4.5354964643724127E-2</v>
      </c>
      <c r="I42" s="83" t="s">
        <v>248</v>
      </c>
      <c r="J42" s="164">
        <v>752704</v>
      </c>
      <c r="K42" s="348">
        <f>E12/C12-1</f>
        <v>6.2551436843673036E-2</v>
      </c>
      <c r="L42" s="164">
        <v>1961134</v>
      </c>
      <c r="M42" s="348">
        <f t="shared" ref="M42:M47" si="3">E42/C42-1</f>
        <v>4.5354964643724127E-2</v>
      </c>
    </row>
    <row r="43" spans="2:14">
      <c r="B43" s="85" t="s">
        <v>249</v>
      </c>
      <c r="C43" s="342">
        <v>238772</v>
      </c>
      <c r="D43" s="349">
        <f t="shared" si="0"/>
        <v>7.470080197023006E-2</v>
      </c>
      <c r="E43" s="342">
        <v>251926</v>
      </c>
      <c r="F43" s="349">
        <f t="shared" si="1"/>
        <v>7.7962091248010526E-2</v>
      </c>
      <c r="G43" s="350">
        <f t="shared" si="2"/>
        <v>5.5090211582597526E-2</v>
      </c>
      <c r="I43" s="85" t="s">
        <v>249</v>
      </c>
      <c r="J43" s="29">
        <v>96778</v>
      </c>
      <c r="K43" s="350">
        <f t="shared" ref="K43:K45" si="4">E13/C13-1</f>
        <v>0.12210419723490884</v>
      </c>
      <c r="L43" s="29">
        <v>251926</v>
      </c>
      <c r="M43" s="350">
        <f t="shared" si="3"/>
        <v>5.5090211582597526E-2</v>
      </c>
    </row>
    <row r="44" spans="2:14">
      <c r="B44" s="85" t="s">
        <v>250</v>
      </c>
      <c r="C44" s="342">
        <v>1137524</v>
      </c>
      <c r="D44" s="349">
        <f t="shared" si="0"/>
        <v>0.35587906061172991</v>
      </c>
      <c r="E44" s="342">
        <v>1222330</v>
      </c>
      <c r="F44" s="349">
        <f t="shared" si="1"/>
        <v>0.37826743962584536</v>
      </c>
      <c r="G44" s="350">
        <f t="shared" si="2"/>
        <v>7.4553152285138591E-2</v>
      </c>
      <c r="I44" s="85" t="s">
        <v>250</v>
      </c>
      <c r="J44" s="29">
        <v>473827</v>
      </c>
      <c r="K44" s="350">
        <f t="shared" si="4"/>
        <v>8.8580853349429223E-2</v>
      </c>
      <c r="L44" s="29">
        <v>1222330</v>
      </c>
      <c r="M44" s="350">
        <f t="shared" si="3"/>
        <v>7.4553152285138591E-2</v>
      </c>
    </row>
    <row r="45" spans="2:14">
      <c r="B45" s="85" t="s">
        <v>251</v>
      </c>
      <c r="C45" s="342">
        <v>409261</v>
      </c>
      <c r="D45" s="349">
        <f t="shared" si="0"/>
        <v>0.12803898662798954</v>
      </c>
      <c r="E45" s="342">
        <v>398950</v>
      </c>
      <c r="F45" s="349">
        <f t="shared" si="1"/>
        <v>0.12346076349163565</v>
      </c>
      <c r="G45" s="350">
        <f t="shared" si="2"/>
        <v>-2.519419148171953E-2</v>
      </c>
      <c r="I45" s="85" t="s">
        <v>251</v>
      </c>
      <c r="J45" s="29">
        <v>116801</v>
      </c>
      <c r="K45" s="350">
        <f t="shared" si="4"/>
        <v>-7.8325850055631419E-2</v>
      </c>
      <c r="L45" s="29">
        <v>398950</v>
      </c>
      <c r="M45" s="350">
        <f t="shared" si="3"/>
        <v>-2.519419148171953E-2</v>
      </c>
    </row>
    <row r="46" spans="2:14">
      <c r="B46" s="85" t="s">
        <v>302</v>
      </c>
      <c r="C46" s="342">
        <v>65270</v>
      </c>
      <c r="D46" s="349">
        <f t="shared" si="0"/>
        <v>2.041998787377463E-2</v>
      </c>
      <c r="E46" s="342">
        <v>65688</v>
      </c>
      <c r="F46" s="349">
        <f t="shared" si="1"/>
        <v>2.0328087811100546E-2</v>
      </c>
      <c r="G46" s="350">
        <f t="shared" si="2"/>
        <v>6.4041673050405645E-3</v>
      </c>
      <c r="I46" s="85" t="s">
        <v>302</v>
      </c>
      <c r="J46" s="595">
        <v>11061</v>
      </c>
      <c r="K46" s="597">
        <f>E16/C16-1</f>
        <v>4.0502667028297523E-2</v>
      </c>
      <c r="L46" s="29">
        <v>65688</v>
      </c>
      <c r="M46" s="350">
        <f t="shared" si="3"/>
        <v>6.4041673050405645E-3</v>
      </c>
    </row>
    <row r="47" spans="2:14">
      <c r="B47" s="28" t="s">
        <v>303</v>
      </c>
      <c r="C47" s="86">
        <v>25219</v>
      </c>
      <c r="D47" s="351">
        <f t="shared" si="0"/>
        <v>7.8898678441661155E-3</v>
      </c>
      <c r="E47" s="86">
        <v>22240</v>
      </c>
      <c r="F47" s="349">
        <f t="shared" si="1"/>
        <v>6.8824849731895649E-3</v>
      </c>
      <c r="G47" s="350">
        <f t="shared" si="2"/>
        <v>-0.11812522304611606</v>
      </c>
      <c r="I47" s="238" t="s">
        <v>303</v>
      </c>
      <c r="J47" s="596"/>
      <c r="K47" s="598" t="e">
        <f t="shared" ref="K47" si="5">L17/J17-1</f>
        <v>#DIV/0!</v>
      </c>
      <c r="L47" s="86">
        <v>22240</v>
      </c>
      <c r="M47" s="350">
        <f t="shared" si="3"/>
        <v>-0.11812522304611606</v>
      </c>
    </row>
    <row r="48" spans="2:14">
      <c r="B48" s="72" t="s">
        <v>253</v>
      </c>
      <c r="C48" s="81"/>
      <c r="D48" s="81"/>
      <c r="E48" s="81"/>
      <c r="F48" s="344"/>
      <c r="G48" s="345"/>
      <c r="I48" s="72" t="s">
        <v>253</v>
      </c>
      <c r="J48" s="81"/>
      <c r="K48" s="81"/>
      <c r="L48" s="81"/>
      <c r="M48" s="345"/>
    </row>
    <row r="49" spans="2:13">
      <c r="B49" s="244" t="s">
        <v>254</v>
      </c>
      <c r="C49" s="352">
        <v>1320332</v>
      </c>
      <c r="D49" s="347">
        <f>C49/$C$40</f>
        <v>0.41307129507210977</v>
      </c>
      <c r="E49" s="352">
        <v>1270257</v>
      </c>
      <c r="F49" s="349">
        <f>E49/$E$40</f>
        <v>0.39309913285021836</v>
      </c>
      <c r="G49" s="351">
        <f>E49/C49-1</f>
        <v>-3.7926067080098047E-2</v>
      </c>
      <c r="I49" s="244" t="s">
        <v>254</v>
      </c>
      <c r="J49" s="86">
        <v>391223</v>
      </c>
      <c r="K49" s="351">
        <f>E18/C18-1</f>
        <v>-4.0426288615543093E-2</v>
      </c>
      <c r="L49" s="352">
        <v>1270257</v>
      </c>
      <c r="M49" s="351">
        <f>E49/C49-1</f>
        <v>-3.7926067080098047E-2</v>
      </c>
    </row>
    <row r="50" spans="2:13">
      <c r="B50" s="587" t="s">
        <v>119</v>
      </c>
      <c r="C50" s="588"/>
      <c r="D50" s="588"/>
      <c r="E50" s="588"/>
      <c r="F50" s="588"/>
      <c r="G50" s="589"/>
      <c r="I50" s="587" t="s">
        <v>119</v>
      </c>
      <c r="J50" s="588"/>
      <c r="K50" s="588"/>
      <c r="L50" s="588"/>
      <c r="M50" s="589"/>
    </row>
  </sheetData>
  <mergeCells count="15">
    <mergeCell ref="B7:G7"/>
    <mergeCell ref="I7:N7"/>
    <mergeCell ref="B19:G19"/>
    <mergeCell ref="I19:N19"/>
    <mergeCell ref="B21:G21"/>
    <mergeCell ref="I21:N21"/>
    <mergeCell ref="B50:G50"/>
    <mergeCell ref="I50:M50"/>
    <mergeCell ref="B32:G32"/>
    <mergeCell ref="I33:N33"/>
    <mergeCell ref="B36:G37"/>
    <mergeCell ref="I36:M36"/>
    <mergeCell ref="I37:M37"/>
    <mergeCell ref="J46:J47"/>
    <mergeCell ref="K46:K47"/>
  </mergeCells>
  <hyperlinks>
    <hyperlink ref="P21" location="'Gráfico aloj tipolog y categorí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(acumulado agosto 2010)</oddHeader>
    <oddFooter>&amp;CTurismo de Tenerife&amp;R&amp;P</oddFooter>
  </headerFooter>
  <colBreaks count="1" manualBreakCount="1">
    <brk id="7" min="6" max="49" man="1"/>
  </colBreaks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1">
    <tabColor rgb="FF000099"/>
    <pageSetUpPr autoPageBreaks="0" fitToPage="1"/>
  </sheetPr>
  <dimension ref="B6:S44"/>
  <sheetViews>
    <sheetView showGridLines="0" showRowColHeaders="0" showOutlineSymbols="0" zoomScaleNormal="100" workbookViewId="0">
      <selection activeCell="L48" sqref="L48"/>
    </sheetView>
  </sheetViews>
  <sheetFormatPr baseColWidth="10" defaultRowHeight="12.75"/>
  <cols>
    <col min="1" max="1" width="15" style="643" customWidth="1"/>
    <col min="2" max="8" width="12.42578125" style="643" customWidth="1"/>
    <col min="9" max="9" width="11.42578125" style="643"/>
    <col min="10" max="10" width="11.85546875" style="643" customWidth="1"/>
    <col min="11" max="11" width="3.7109375" style="643" customWidth="1"/>
    <col min="12" max="16" width="11.42578125" style="643"/>
    <col min="17" max="17" width="16.42578125" style="643" customWidth="1"/>
    <col min="18" max="265" width="11.42578125" style="643"/>
    <col min="266" max="266" width="11.85546875" style="643" customWidth="1"/>
    <col min="267" max="267" width="3.7109375" style="643" customWidth="1"/>
    <col min="268" max="521" width="11.42578125" style="643"/>
    <col min="522" max="522" width="11.85546875" style="643" customWidth="1"/>
    <col min="523" max="523" width="3.7109375" style="643" customWidth="1"/>
    <col min="524" max="777" width="11.42578125" style="643"/>
    <col min="778" max="778" width="11.85546875" style="643" customWidth="1"/>
    <col min="779" max="779" width="3.7109375" style="643" customWidth="1"/>
    <col min="780" max="1033" width="11.42578125" style="643"/>
    <col min="1034" max="1034" width="11.85546875" style="643" customWidth="1"/>
    <col min="1035" max="1035" width="3.7109375" style="643" customWidth="1"/>
    <col min="1036" max="1289" width="11.42578125" style="643"/>
    <col min="1290" max="1290" width="11.85546875" style="643" customWidth="1"/>
    <col min="1291" max="1291" width="3.7109375" style="643" customWidth="1"/>
    <col min="1292" max="1545" width="11.42578125" style="643"/>
    <col min="1546" max="1546" width="11.85546875" style="643" customWidth="1"/>
    <col min="1547" max="1547" width="3.7109375" style="643" customWidth="1"/>
    <col min="1548" max="1801" width="11.42578125" style="643"/>
    <col min="1802" max="1802" width="11.85546875" style="643" customWidth="1"/>
    <col min="1803" max="1803" width="3.7109375" style="643" customWidth="1"/>
    <col min="1804" max="2057" width="11.42578125" style="643"/>
    <col min="2058" max="2058" width="11.85546875" style="643" customWidth="1"/>
    <col min="2059" max="2059" width="3.7109375" style="643" customWidth="1"/>
    <col min="2060" max="2313" width="11.42578125" style="643"/>
    <col min="2314" max="2314" width="11.85546875" style="643" customWidth="1"/>
    <col min="2315" max="2315" width="3.7109375" style="643" customWidth="1"/>
    <col min="2316" max="2569" width="11.42578125" style="643"/>
    <col min="2570" max="2570" width="11.85546875" style="643" customWidth="1"/>
    <col min="2571" max="2571" width="3.7109375" style="643" customWidth="1"/>
    <col min="2572" max="2825" width="11.42578125" style="643"/>
    <col min="2826" max="2826" width="11.85546875" style="643" customWidth="1"/>
    <col min="2827" max="2827" width="3.7109375" style="643" customWidth="1"/>
    <col min="2828" max="3081" width="11.42578125" style="643"/>
    <col min="3082" max="3082" width="11.85546875" style="643" customWidth="1"/>
    <col min="3083" max="3083" width="3.7109375" style="643" customWidth="1"/>
    <col min="3084" max="3337" width="11.42578125" style="643"/>
    <col min="3338" max="3338" width="11.85546875" style="643" customWidth="1"/>
    <col min="3339" max="3339" width="3.7109375" style="643" customWidth="1"/>
    <col min="3340" max="3593" width="11.42578125" style="643"/>
    <col min="3594" max="3594" width="11.85546875" style="643" customWidth="1"/>
    <col min="3595" max="3595" width="3.7109375" style="643" customWidth="1"/>
    <col min="3596" max="3849" width="11.42578125" style="643"/>
    <col min="3850" max="3850" width="11.85546875" style="643" customWidth="1"/>
    <col min="3851" max="3851" width="3.7109375" style="643" customWidth="1"/>
    <col min="3852" max="4105" width="11.42578125" style="643"/>
    <col min="4106" max="4106" width="11.85546875" style="643" customWidth="1"/>
    <col min="4107" max="4107" width="3.7109375" style="643" customWidth="1"/>
    <col min="4108" max="4361" width="11.42578125" style="643"/>
    <col min="4362" max="4362" width="11.85546875" style="643" customWidth="1"/>
    <col min="4363" max="4363" width="3.7109375" style="643" customWidth="1"/>
    <col min="4364" max="4617" width="11.42578125" style="643"/>
    <col min="4618" max="4618" width="11.85546875" style="643" customWidth="1"/>
    <col min="4619" max="4619" width="3.7109375" style="643" customWidth="1"/>
    <col min="4620" max="4873" width="11.42578125" style="643"/>
    <col min="4874" max="4874" width="11.85546875" style="643" customWidth="1"/>
    <col min="4875" max="4875" width="3.7109375" style="643" customWidth="1"/>
    <col min="4876" max="5129" width="11.42578125" style="643"/>
    <col min="5130" max="5130" width="11.85546875" style="643" customWidth="1"/>
    <col min="5131" max="5131" width="3.7109375" style="643" customWidth="1"/>
    <col min="5132" max="5385" width="11.42578125" style="643"/>
    <col min="5386" max="5386" width="11.85546875" style="643" customWidth="1"/>
    <col min="5387" max="5387" width="3.7109375" style="643" customWidth="1"/>
    <col min="5388" max="5641" width="11.42578125" style="643"/>
    <col min="5642" max="5642" width="11.85546875" style="643" customWidth="1"/>
    <col min="5643" max="5643" width="3.7109375" style="643" customWidth="1"/>
    <col min="5644" max="5897" width="11.42578125" style="643"/>
    <col min="5898" max="5898" width="11.85546875" style="643" customWidth="1"/>
    <col min="5899" max="5899" width="3.7109375" style="643" customWidth="1"/>
    <col min="5900" max="6153" width="11.42578125" style="643"/>
    <col min="6154" max="6154" width="11.85546875" style="643" customWidth="1"/>
    <col min="6155" max="6155" width="3.7109375" style="643" customWidth="1"/>
    <col min="6156" max="6409" width="11.42578125" style="643"/>
    <col min="6410" max="6410" width="11.85546875" style="643" customWidth="1"/>
    <col min="6411" max="6411" width="3.7109375" style="643" customWidth="1"/>
    <col min="6412" max="6665" width="11.42578125" style="643"/>
    <col min="6666" max="6666" width="11.85546875" style="643" customWidth="1"/>
    <col min="6667" max="6667" width="3.7109375" style="643" customWidth="1"/>
    <col min="6668" max="6921" width="11.42578125" style="643"/>
    <col min="6922" max="6922" width="11.85546875" style="643" customWidth="1"/>
    <col min="6923" max="6923" width="3.7109375" style="643" customWidth="1"/>
    <col min="6924" max="7177" width="11.42578125" style="643"/>
    <col min="7178" max="7178" width="11.85546875" style="643" customWidth="1"/>
    <col min="7179" max="7179" width="3.7109375" style="643" customWidth="1"/>
    <col min="7180" max="7433" width="11.42578125" style="643"/>
    <col min="7434" max="7434" width="11.85546875" style="643" customWidth="1"/>
    <col min="7435" max="7435" width="3.7109375" style="643" customWidth="1"/>
    <col min="7436" max="7689" width="11.42578125" style="643"/>
    <col min="7690" max="7690" width="11.85546875" style="643" customWidth="1"/>
    <col min="7691" max="7691" width="3.7109375" style="643" customWidth="1"/>
    <col min="7692" max="7945" width="11.42578125" style="643"/>
    <col min="7946" max="7946" width="11.85546875" style="643" customWidth="1"/>
    <col min="7947" max="7947" width="3.7109375" style="643" customWidth="1"/>
    <col min="7948" max="8201" width="11.42578125" style="643"/>
    <col min="8202" max="8202" width="11.85546875" style="643" customWidth="1"/>
    <col min="8203" max="8203" width="3.7109375" style="643" customWidth="1"/>
    <col min="8204" max="8457" width="11.42578125" style="643"/>
    <col min="8458" max="8458" width="11.85546875" style="643" customWidth="1"/>
    <col min="8459" max="8459" width="3.7109375" style="643" customWidth="1"/>
    <col min="8460" max="8713" width="11.42578125" style="643"/>
    <col min="8714" max="8714" width="11.85546875" style="643" customWidth="1"/>
    <col min="8715" max="8715" width="3.7109375" style="643" customWidth="1"/>
    <col min="8716" max="8969" width="11.42578125" style="643"/>
    <col min="8970" max="8970" width="11.85546875" style="643" customWidth="1"/>
    <col min="8971" max="8971" width="3.7109375" style="643" customWidth="1"/>
    <col min="8972" max="9225" width="11.42578125" style="643"/>
    <col min="9226" max="9226" width="11.85546875" style="643" customWidth="1"/>
    <col min="9227" max="9227" width="3.7109375" style="643" customWidth="1"/>
    <col min="9228" max="9481" width="11.42578125" style="643"/>
    <col min="9482" max="9482" width="11.85546875" style="643" customWidth="1"/>
    <col min="9483" max="9483" width="3.7109375" style="643" customWidth="1"/>
    <col min="9484" max="9737" width="11.42578125" style="643"/>
    <col min="9738" max="9738" width="11.85546875" style="643" customWidth="1"/>
    <col min="9739" max="9739" width="3.7109375" style="643" customWidth="1"/>
    <col min="9740" max="9993" width="11.42578125" style="643"/>
    <col min="9994" max="9994" width="11.85546875" style="643" customWidth="1"/>
    <col min="9995" max="9995" width="3.7109375" style="643" customWidth="1"/>
    <col min="9996" max="10249" width="11.42578125" style="643"/>
    <col min="10250" max="10250" width="11.85546875" style="643" customWidth="1"/>
    <col min="10251" max="10251" width="3.7109375" style="643" customWidth="1"/>
    <col min="10252" max="10505" width="11.42578125" style="643"/>
    <col min="10506" max="10506" width="11.85546875" style="643" customWidth="1"/>
    <col min="10507" max="10507" width="3.7109375" style="643" customWidth="1"/>
    <col min="10508" max="10761" width="11.42578125" style="643"/>
    <col min="10762" max="10762" width="11.85546875" style="643" customWidth="1"/>
    <col min="10763" max="10763" width="3.7109375" style="643" customWidth="1"/>
    <col min="10764" max="11017" width="11.42578125" style="643"/>
    <col min="11018" max="11018" width="11.85546875" style="643" customWidth="1"/>
    <col min="11019" max="11019" width="3.7109375" style="643" customWidth="1"/>
    <col min="11020" max="11273" width="11.42578125" style="643"/>
    <col min="11274" max="11274" width="11.85546875" style="643" customWidth="1"/>
    <col min="11275" max="11275" width="3.7109375" style="643" customWidth="1"/>
    <col min="11276" max="11529" width="11.42578125" style="643"/>
    <col min="11530" max="11530" width="11.85546875" style="643" customWidth="1"/>
    <col min="11531" max="11531" width="3.7109375" style="643" customWidth="1"/>
    <col min="11532" max="11785" width="11.42578125" style="643"/>
    <col min="11786" max="11786" width="11.85546875" style="643" customWidth="1"/>
    <col min="11787" max="11787" width="3.7109375" style="643" customWidth="1"/>
    <col min="11788" max="12041" width="11.42578125" style="643"/>
    <col min="12042" max="12042" width="11.85546875" style="643" customWidth="1"/>
    <col min="12043" max="12043" width="3.7109375" style="643" customWidth="1"/>
    <col min="12044" max="12297" width="11.42578125" style="643"/>
    <col min="12298" max="12298" width="11.85546875" style="643" customWidth="1"/>
    <col min="12299" max="12299" width="3.7109375" style="643" customWidth="1"/>
    <col min="12300" max="12553" width="11.42578125" style="643"/>
    <col min="12554" max="12554" width="11.85546875" style="643" customWidth="1"/>
    <col min="12555" max="12555" width="3.7109375" style="643" customWidth="1"/>
    <col min="12556" max="12809" width="11.42578125" style="643"/>
    <col min="12810" max="12810" width="11.85546875" style="643" customWidth="1"/>
    <col min="12811" max="12811" width="3.7109375" style="643" customWidth="1"/>
    <col min="12812" max="13065" width="11.42578125" style="643"/>
    <col min="13066" max="13066" width="11.85546875" style="643" customWidth="1"/>
    <col min="13067" max="13067" width="3.7109375" style="643" customWidth="1"/>
    <col min="13068" max="13321" width="11.42578125" style="643"/>
    <col min="13322" max="13322" width="11.85546875" style="643" customWidth="1"/>
    <col min="13323" max="13323" width="3.7109375" style="643" customWidth="1"/>
    <col min="13324" max="13577" width="11.42578125" style="643"/>
    <col min="13578" max="13578" width="11.85546875" style="643" customWidth="1"/>
    <col min="13579" max="13579" width="3.7109375" style="643" customWidth="1"/>
    <col min="13580" max="13833" width="11.42578125" style="643"/>
    <col min="13834" max="13834" width="11.85546875" style="643" customWidth="1"/>
    <col min="13835" max="13835" width="3.7109375" style="643" customWidth="1"/>
    <col min="13836" max="14089" width="11.42578125" style="643"/>
    <col min="14090" max="14090" width="11.85546875" style="643" customWidth="1"/>
    <col min="14091" max="14091" width="3.7109375" style="643" customWidth="1"/>
    <col min="14092" max="14345" width="11.42578125" style="643"/>
    <col min="14346" max="14346" width="11.85546875" style="643" customWidth="1"/>
    <col min="14347" max="14347" width="3.7109375" style="643" customWidth="1"/>
    <col min="14348" max="14601" width="11.42578125" style="643"/>
    <col min="14602" max="14602" width="11.85546875" style="643" customWidth="1"/>
    <col min="14603" max="14603" width="3.7109375" style="643" customWidth="1"/>
    <col min="14604" max="14857" width="11.42578125" style="643"/>
    <col min="14858" max="14858" width="11.85546875" style="643" customWidth="1"/>
    <col min="14859" max="14859" width="3.7109375" style="643" customWidth="1"/>
    <col min="14860" max="15113" width="11.42578125" style="643"/>
    <col min="15114" max="15114" width="11.85546875" style="643" customWidth="1"/>
    <col min="15115" max="15115" width="3.7109375" style="643" customWidth="1"/>
    <col min="15116" max="15369" width="11.42578125" style="643"/>
    <col min="15370" max="15370" width="11.85546875" style="643" customWidth="1"/>
    <col min="15371" max="15371" width="3.7109375" style="643" customWidth="1"/>
    <col min="15372" max="15625" width="11.42578125" style="643"/>
    <col min="15626" max="15626" width="11.85546875" style="643" customWidth="1"/>
    <col min="15627" max="15627" width="3.7109375" style="643" customWidth="1"/>
    <col min="15628" max="15881" width="11.42578125" style="643"/>
    <col min="15882" max="15882" width="11.85546875" style="643" customWidth="1"/>
    <col min="15883" max="15883" width="3.7109375" style="643" customWidth="1"/>
    <col min="15884" max="16137" width="11.42578125" style="643"/>
    <col min="16138" max="16138" width="11.85546875" style="643" customWidth="1"/>
    <col min="16139" max="16139" width="3.7109375" style="643" customWidth="1"/>
    <col min="16140" max="16384" width="11.42578125" style="643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50" t="s">
        <v>86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644"/>
      <c r="C28" s="644"/>
      <c r="D28" s="644"/>
      <c r="E28" s="644"/>
      <c r="F28" s="644"/>
      <c r="G28" s="644"/>
      <c r="H28" s="644"/>
      <c r="I28" s="644"/>
      <c r="J28" s="644"/>
      <c r="K28" s="644"/>
      <c r="L28" s="644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Alojados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0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">
    <tabColor rgb="FF000099"/>
    <pageSetUpPr autoPageBreaks="0" fitToPage="1"/>
  </sheetPr>
  <dimension ref="B6:L30"/>
  <sheetViews>
    <sheetView showGridLines="0" showRowColHeaders="0" showOutlineSymbols="0" zoomScaleNormal="100" workbookViewId="0">
      <selection activeCell="A3" sqref="A3"/>
    </sheetView>
  </sheetViews>
  <sheetFormatPr baseColWidth="10" defaultRowHeight="12.75"/>
  <cols>
    <col min="1" max="1" width="11.42578125" style="11"/>
    <col min="2" max="2" width="26.85546875" style="11" bestFit="1" customWidth="1"/>
    <col min="3" max="7" width="11.7109375" style="11" customWidth="1"/>
    <col min="8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6.85546875" style="11" bestFit="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6.85546875" style="11" bestFit="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6.85546875" style="11" bestFit="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6.85546875" style="11" bestFit="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6.85546875" style="11" bestFit="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6.85546875" style="11" bestFit="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6.85546875" style="11" bestFit="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6.85546875" style="11" bestFit="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6.85546875" style="11" bestFit="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6.85546875" style="11" bestFit="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6.85546875" style="11" bestFit="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6.85546875" style="11" bestFit="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6.85546875" style="11" bestFit="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6.85546875" style="11" bestFit="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6.85546875" style="11" bestFit="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6.85546875" style="11" bestFit="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6.85546875" style="11" bestFit="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6.85546875" style="11" bestFit="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6.85546875" style="11" bestFit="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6.85546875" style="11" bestFit="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6.85546875" style="11" bestFit="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6.85546875" style="11" bestFit="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6.85546875" style="11" bestFit="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6.85546875" style="11" bestFit="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6.85546875" style="11" bestFit="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6.85546875" style="11" bestFit="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6.85546875" style="11" bestFit="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6.85546875" style="11" bestFit="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6.85546875" style="11" bestFit="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6.85546875" style="11" bestFit="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6.85546875" style="11" bestFit="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6.85546875" style="11" bestFit="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6.85546875" style="11" bestFit="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6.85546875" style="11" bestFit="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6.85546875" style="11" bestFit="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6.85546875" style="11" bestFit="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6.85546875" style="11" bestFit="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6.85546875" style="11" bestFit="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6.85546875" style="11" bestFit="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6.85546875" style="11" bestFit="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6.85546875" style="11" bestFit="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6.85546875" style="11" bestFit="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6.85546875" style="11" bestFit="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6.85546875" style="11" bestFit="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6.85546875" style="11" bestFit="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6.85546875" style="11" bestFit="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6.85546875" style="11" bestFit="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6.85546875" style="11" bestFit="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6.85546875" style="11" bestFit="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6.85546875" style="11" bestFit="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6.85546875" style="11" bestFit="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6.85546875" style="11" bestFit="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6.85546875" style="11" bestFit="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6.85546875" style="11" bestFit="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6.85546875" style="11" bestFit="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6.85546875" style="11" bestFit="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6.85546875" style="11" bestFit="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6.85546875" style="11" bestFit="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6.85546875" style="11" bestFit="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6.85546875" style="11" bestFit="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6.85546875" style="11" bestFit="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6.85546875" style="11" bestFit="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6.85546875" style="11" bestFit="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6" spans="2:7" ht="20.25" customHeight="1">
      <c r="B6" s="503" t="s">
        <v>306</v>
      </c>
      <c r="C6" s="504"/>
      <c r="D6" s="504"/>
      <c r="E6" s="504"/>
      <c r="F6" s="504"/>
      <c r="G6" s="505"/>
    </row>
    <row r="7" spans="2:7" ht="25.5">
      <c r="B7" s="21" t="s">
        <v>269</v>
      </c>
      <c r="C7" s="236" t="str">
        <f>actualizaciones!A3</f>
        <v>acumulado agosto 2009</v>
      </c>
      <c r="D7" s="237" t="s">
        <v>62</v>
      </c>
      <c r="E7" s="236" t="str">
        <f>actualizaciones!A2</f>
        <v xml:space="preserve">acumulado agosto 2010 </v>
      </c>
      <c r="F7" s="237" t="s">
        <v>62</v>
      </c>
      <c r="G7" s="237" t="s">
        <v>63</v>
      </c>
    </row>
    <row r="8" spans="2:7" ht="15" customHeight="1">
      <c r="B8" s="72" t="s">
        <v>270</v>
      </c>
      <c r="C8" s="81"/>
      <c r="D8" s="81"/>
      <c r="E8" s="81"/>
      <c r="F8" s="81"/>
      <c r="G8" s="82"/>
    </row>
    <row r="9" spans="2:7">
      <c r="B9" s="75" t="s">
        <v>240</v>
      </c>
      <c r="C9" s="316">
        <v>24512069</v>
      </c>
      <c r="D9" s="317">
        <f>C9/C9</f>
        <v>1</v>
      </c>
      <c r="E9" s="316">
        <v>24137203</v>
      </c>
      <c r="F9" s="317">
        <f>E9/E9</f>
        <v>1</v>
      </c>
      <c r="G9" s="318">
        <f>(E9-C9)/C9</f>
        <v>-1.5293119483304326E-2</v>
      </c>
    </row>
    <row r="10" spans="2:7">
      <c r="B10" s="77" t="s">
        <v>241</v>
      </c>
      <c r="C10" s="319">
        <v>13518445</v>
      </c>
      <c r="D10" s="320">
        <f>C10/C9</f>
        <v>0.55150158887036427</v>
      </c>
      <c r="E10" s="319">
        <v>13716472</v>
      </c>
      <c r="F10" s="320">
        <f>E10/E9</f>
        <v>0.56827097986456843</v>
      </c>
      <c r="G10" s="321">
        <f>(E10-C10)/C10</f>
        <v>1.4648652267328083E-2</v>
      </c>
    </row>
    <row r="11" spans="2:7">
      <c r="B11" s="322" t="s">
        <v>242</v>
      </c>
      <c r="C11" s="323">
        <v>10993624</v>
      </c>
      <c r="D11" s="324">
        <f>C11/C9</f>
        <v>0.44849841112963579</v>
      </c>
      <c r="E11" s="323">
        <v>10420731</v>
      </c>
      <c r="F11" s="324">
        <f>E11/E9</f>
        <v>0.43172902013543157</v>
      </c>
      <c r="G11" s="325">
        <f>(E11-C11)/C11</f>
        <v>-5.2111387473320898E-2</v>
      </c>
    </row>
    <row r="12" spans="2:7" ht="15" customHeight="1">
      <c r="B12" s="72" t="s">
        <v>118</v>
      </c>
      <c r="C12" s="326"/>
      <c r="D12" s="326"/>
      <c r="E12" s="326"/>
      <c r="F12" s="326"/>
      <c r="G12" s="327"/>
    </row>
    <row r="13" spans="2:7">
      <c r="B13" s="83" t="s">
        <v>240</v>
      </c>
      <c r="C13" s="328">
        <v>9108506</v>
      </c>
      <c r="D13" s="329">
        <f>C13/C13</f>
        <v>1</v>
      </c>
      <c r="E13" s="328">
        <v>9087590</v>
      </c>
      <c r="F13" s="329">
        <f>E13/E13</f>
        <v>1</v>
      </c>
      <c r="G13" s="330">
        <f>(E13-C13)/C13</f>
        <v>-2.2963151146851088E-3</v>
      </c>
    </row>
    <row r="14" spans="2:7">
      <c r="B14" s="85" t="s">
        <v>241</v>
      </c>
      <c r="C14" s="353">
        <v>5592644</v>
      </c>
      <c r="D14" s="332">
        <f>C14/C13</f>
        <v>0.61400234023011013</v>
      </c>
      <c r="E14" s="331">
        <v>5728825</v>
      </c>
      <c r="F14" s="332">
        <f>E14/E13</f>
        <v>0.63040090937201176</v>
      </c>
      <c r="G14" s="333">
        <f>(E14-C14)/C14</f>
        <v>2.4350021206427586E-2</v>
      </c>
    </row>
    <row r="15" spans="2:7">
      <c r="B15" s="85" t="s">
        <v>242</v>
      </c>
      <c r="C15" s="353">
        <v>3515862</v>
      </c>
      <c r="D15" s="332">
        <f>C15/C13</f>
        <v>0.38599765976988981</v>
      </c>
      <c r="E15" s="331">
        <v>3358765</v>
      </c>
      <c r="F15" s="332">
        <f>E15/E14</f>
        <v>0.58629212796690422</v>
      </c>
      <c r="G15" s="333">
        <f>(E15-C15)/C15</f>
        <v>-4.4682356702282398E-2</v>
      </c>
    </row>
    <row r="16" spans="2:7" ht="15" customHeight="1">
      <c r="B16" s="72" t="s">
        <v>294</v>
      </c>
      <c r="C16" s="326"/>
      <c r="D16" s="326"/>
      <c r="E16" s="326"/>
      <c r="F16" s="326"/>
      <c r="G16" s="327"/>
    </row>
    <row r="17" spans="2:12">
      <c r="B17" s="85" t="s">
        <v>240</v>
      </c>
      <c r="C17" s="328">
        <v>7684474</v>
      </c>
      <c r="D17" s="329">
        <f>C17/C17</f>
        <v>1</v>
      </c>
      <c r="E17" s="328">
        <v>7641350</v>
      </c>
      <c r="F17" s="329">
        <f>E17/E17</f>
        <v>1</v>
      </c>
      <c r="G17" s="330">
        <f>(E17-C17)/C17</f>
        <v>-5.6118349805074491E-3</v>
      </c>
    </row>
    <row r="18" spans="2:12">
      <c r="B18" s="85" t="s">
        <v>241</v>
      </c>
      <c r="C18" s="331">
        <v>3231246</v>
      </c>
      <c r="D18" s="332">
        <f>C18/C17</f>
        <v>0.42049019880866279</v>
      </c>
      <c r="E18" s="331">
        <v>3390064</v>
      </c>
      <c r="F18" s="332">
        <f>E18/E17</f>
        <v>0.44364726128236504</v>
      </c>
      <c r="G18" s="333">
        <f>(E18-C18)/C18</f>
        <v>4.9150699142064699E-2</v>
      </c>
    </row>
    <row r="19" spans="2:12">
      <c r="B19" s="85" t="s">
        <v>242</v>
      </c>
      <c r="C19" s="334">
        <v>4453228</v>
      </c>
      <c r="D19" s="335">
        <f>C19/C17</f>
        <v>0.57950980119133721</v>
      </c>
      <c r="E19" s="334">
        <v>4251286</v>
      </c>
      <c r="F19" s="335">
        <f>E19/E17</f>
        <v>0.55635273871763502</v>
      </c>
      <c r="G19" s="333">
        <f>(E19-C19)/C19</f>
        <v>-4.5347330071579539E-2</v>
      </c>
    </row>
    <row r="20" spans="2:12" ht="15" customHeight="1">
      <c r="B20" s="72" t="s">
        <v>295</v>
      </c>
      <c r="C20" s="326"/>
      <c r="D20" s="326"/>
      <c r="E20" s="326"/>
      <c r="F20" s="326"/>
      <c r="G20" s="327"/>
    </row>
    <row r="21" spans="2:12">
      <c r="B21" s="85" t="s">
        <v>240</v>
      </c>
      <c r="C21" s="328">
        <v>3924349</v>
      </c>
      <c r="D21" s="329">
        <f>C21/C21</f>
        <v>1</v>
      </c>
      <c r="E21" s="328">
        <v>3537074</v>
      </c>
      <c r="F21" s="329">
        <f>E21/E21</f>
        <v>1</v>
      </c>
      <c r="G21" s="330">
        <f>(E21-C21)/C21</f>
        <v>-9.8685157716604716E-2</v>
      </c>
    </row>
    <row r="22" spans="2:12">
      <c r="B22" s="85" t="s">
        <v>241</v>
      </c>
      <c r="C22" s="331">
        <v>2511437</v>
      </c>
      <c r="D22" s="332">
        <f>C22/C21</f>
        <v>0.63996270464222216</v>
      </c>
      <c r="E22" s="331">
        <v>2392287</v>
      </c>
      <c r="F22" s="332">
        <f>E22/E21</f>
        <v>0.67634632467401024</v>
      </c>
      <c r="G22" s="333">
        <f>(E22-C22)/C22</f>
        <v>-4.7442957955943152E-2</v>
      </c>
    </row>
    <row r="23" spans="2:12">
      <c r="B23" s="85" t="s">
        <v>242</v>
      </c>
      <c r="C23" s="334">
        <v>1412912</v>
      </c>
      <c r="D23" s="335">
        <f>C23/C21</f>
        <v>0.36003729535777779</v>
      </c>
      <c r="E23" s="334">
        <v>1144787</v>
      </c>
      <c r="F23" s="335">
        <f>E23/E21</f>
        <v>0.32365367532598976</v>
      </c>
      <c r="G23" s="333">
        <f>(E23-C23)/C23</f>
        <v>-0.18976765715062227</v>
      </c>
    </row>
    <row r="24" spans="2:12" ht="15" customHeight="1">
      <c r="B24" s="72" t="s">
        <v>296</v>
      </c>
      <c r="C24" s="326"/>
      <c r="D24" s="326"/>
      <c r="E24" s="326"/>
      <c r="F24" s="326"/>
      <c r="G24" s="327"/>
    </row>
    <row r="25" spans="2:12">
      <c r="B25" s="85" t="s">
        <v>240</v>
      </c>
      <c r="C25" s="328">
        <v>245640</v>
      </c>
      <c r="D25" s="329">
        <f>C25/C25</f>
        <v>1</v>
      </c>
      <c r="E25" s="328">
        <v>216287</v>
      </c>
      <c r="F25" s="329">
        <f>E25/E25</f>
        <v>1</v>
      </c>
      <c r="G25" s="336">
        <f>(E25-C25)/C25</f>
        <v>-0.11949601042175541</v>
      </c>
    </row>
    <row r="26" spans="2:12">
      <c r="B26" s="85" t="s">
        <v>241</v>
      </c>
      <c r="C26" s="331">
        <v>245640</v>
      </c>
      <c r="D26" s="332">
        <f>C26/C25</f>
        <v>1</v>
      </c>
      <c r="E26" s="331">
        <v>18918</v>
      </c>
      <c r="F26" s="332">
        <f>E26/E25</f>
        <v>8.7467115453078545E-2</v>
      </c>
      <c r="G26" s="337">
        <f>(E26-C26)/C26</f>
        <v>-0.92298485588666346</v>
      </c>
    </row>
    <row r="27" spans="2:12">
      <c r="B27" s="85" t="s">
        <v>242</v>
      </c>
      <c r="C27" s="334" t="s">
        <v>232</v>
      </c>
      <c r="D27" s="335" t="str">
        <f>IFERROR(C27/C25,"-")</f>
        <v>-</v>
      </c>
      <c r="E27" s="334" t="s">
        <v>232</v>
      </c>
      <c r="F27" s="335" t="str">
        <f>IFERROR(E27/E25,"-")</f>
        <v>-</v>
      </c>
      <c r="G27" s="337" t="str">
        <f>IFERROR((E27-C27)/C27,"-")</f>
        <v>-</v>
      </c>
    </row>
    <row r="28" spans="2:12" ht="15.75" customHeight="1">
      <c r="B28" s="523" t="s">
        <v>67</v>
      </c>
      <c r="C28" s="524"/>
      <c r="D28" s="524"/>
      <c r="E28" s="524"/>
      <c r="F28" s="524"/>
      <c r="G28" s="525"/>
    </row>
    <row r="29" spans="2:12" ht="15" customHeight="1" thickBot="1"/>
    <row r="30" spans="2:12" ht="30" customHeight="1" thickBot="1">
      <c r="B30" s="37"/>
      <c r="C30" s="37"/>
      <c r="D30" s="37"/>
      <c r="E30" s="37"/>
      <c r="F30" s="37"/>
      <c r="G30" s="50" t="s">
        <v>84</v>
      </c>
      <c r="H30" s="37"/>
      <c r="I30" s="37"/>
      <c r="J30" s="37"/>
      <c r="K30" s="37"/>
      <c r="L30" s="37"/>
    </row>
  </sheetData>
  <mergeCells count="2">
    <mergeCell ref="B6:G6"/>
    <mergeCell ref="B28:G28"/>
  </mergeCells>
  <hyperlinks>
    <hyperlink ref="G30" location="'Gráfica pernoct munic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C1:G26"/>
  <sheetViews>
    <sheetView showGridLines="0" showRowColHeaders="0" zoomScaleNormal="100" workbookViewId="0">
      <selection activeCell="A3" sqref="A3"/>
    </sheetView>
  </sheetViews>
  <sheetFormatPr baseColWidth="10" defaultRowHeight="15"/>
  <cols>
    <col min="1" max="1" width="15.85546875" customWidth="1"/>
    <col min="3" max="3" width="22" customWidth="1"/>
  </cols>
  <sheetData>
    <row r="1" spans="3:7" ht="30.75" customHeight="1"/>
    <row r="2" spans="3:7" ht="33" customHeight="1"/>
    <row r="3" spans="3:7" ht="36" customHeight="1">
      <c r="C3" s="514" t="s">
        <v>105</v>
      </c>
      <c r="D3" s="515"/>
      <c r="E3" s="515"/>
      <c r="F3" s="515"/>
      <c r="G3" s="515"/>
    </row>
    <row r="4" spans="3:7">
      <c r="C4" s="62"/>
      <c r="D4" s="62" t="s">
        <v>106</v>
      </c>
      <c r="E4" s="63" t="s">
        <v>107</v>
      </c>
      <c r="F4" s="63" t="s">
        <v>108</v>
      </c>
      <c r="G4" s="63" t="s">
        <v>109</v>
      </c>
    </row>
    <row r="5" spans="3:7">
      <c r="C5" s="64" t="s">
        <v>100</v>
      </c>
      <c r="D5" s="58">
        <v>176861</v>
      </c>
      <c r="E5" s="58">
        <v>170847</v>
      </c>
      <c r="F5" s="58">
        <v>160443</v>
      </c>
      <c r="G5" s="58">
        <v>145358</v>
      </c>
    </row>
    <row r="6" spans="3:7">
      <c r="C6" s="65" t="s">
        <v>101</v>
      </c>
      <c r="D6" s="42">
        <v>152276</v>
      </c>
      <c r="E6" s="42">
        <v>165776</v>
      </c>
      <c r="F6" s="42">
        <v>149092</v>
      </c>
      <c r="G6" s="42">
        <v>130907</v>
      </c>
    </row>
    <row r="7" spans="3:7">
      <c r="C7" s="65" t="s">
        <v>102</v>
      </c>
      <c r="D7" s="42">
        <v>159849</v>
      </c>
      <c r="E7" s="42">
        <v>149594</v>
      </c>
      <c r="F7" s="42">
        <v>141832</v>
      </c>
      <c r="G7" s="42">
        <v>132073</v>
      </c>
    </row>
    <row r="8" spans="3:7">
      <c r="C8" s="65" t="s">
        <v>91</v>
      </c>
      <c r="D8" s="42">
        <v>146244</v>
      </c>
      <c r="E8" s="42">
        <v>147131</v>
      </c>
      <c r="F8" s="42">
        <v>136344</v>
      </c>
      <c r="G8" s="42">
        <v>131537</v>
      </c>
    </row>
    <row r="9" spans="3:7">
      <c r="C9" s="65" t="s">
        <v>92</v>
      </c>
      <c r="D9" s="42">
        <v>151411</v>
      </c>
      <c r="E9" s="42">
        <v>168254</v>
      </c>
      <c r="F9" s="42">
        <v>133792</v>
      </c>
      <c r="G9" s="42">
        <v>125419</v>
      </c>
    </row>
    <row r="10" spans="3:7">
      <c r="C10" s="65" t="s">
        <v>93</v>
      </c>
      <c r="D10" s="42">
        <v>174351</v>
      </c>
      <c r="E10" s="42">
        <v>183447</v>
      </c>
      <c r="F10" s="42">
        <v>135071</v>
      </c>
      <c r="G10" s="42">
        <v>140329</v>
      </c>
    </row>
    <row r="11" spans="3:7">
      <c r="C11" s="65" t="s">
        <v>80</v>
      </c>
      <c r="D11" s="42">
        <v>160991</v>
      </c>
      <c r="E11" s="42">
        <v>154022</v>
      </c>
      <c r="F11" s="42">
        <v>143027</v>
      </c>
      <c r="G11" s="42">
        <v>156611</v>
      </c>
    </row>
    <row r="12" spans="3:7">
      <c r="C12" s="66" t="s">
        <v>110</v>
      </c>
      <c r="D12" s="67">
        <f>SUM(D5:D11)</f>
        <v>1121983</v>
      </c>
      <c r="E12" s="67">
        <f>SUM(E5:E11)</f>
        <v>1139071</v>
      </c>
      <c r="F12" s="67">
        <f>SUM(F5:F11)</f>
        <v>999601</v>
      </c>
      <c r="G12" s="67">
        <f>SUM(G5:G11)</f>
        <v>962234</v>
      </c>
    </row>
    <row r="13" spans="3:7">
      <c r="C13" s="68" t="s">
        <v>4</v>
      </c>
      <c r="D13" s="69"/>
      <c r="E13" s="69">
        <f>E12/D12-1</f>
        <v>1.5230177284325963E-2</v>
      </c>
      <c r="F13" s="69">
        <f>F12/E12-1</f>
        <v>-0.12244188465863848</v>
      </c>
      <c r="G13" s="69">
        <f>G12/F12-1</f>
        <v>-3.7381915384238296E-2</v>
      </c>
    </row>
    <row r="14" spans="3:7" ht="15" customHeight="1">
      <c r="C14" s="518" t="s">
        <v>111</v>
      </c>
      <c r="D14" s="519"/>
      <c r="E14" s="519"/>
      <c r="F14" s="519"/>
      <c r="G14" s="520"/>
    </row>
    <row r="17" spans="3:7" ht="39.75" customHeight="1">
      <c r="C17" s="521" t="s">
        <v>112</v>
      </c>
      <c r="D17" s="522"/>
      <c r="E17" s="522"/>
      <c r="F17" s="522"/>
      <c r="G17" s="522"/>
    </row>
    <row r="18" spans="3:7">
      <c r="C18" s="62"/>
      <c r="D18" s="63">
        <v>2007</v>
      </c>
      <c r="E18" s="63">
        <v>2008</v>
      </c>
      <c r="F18" s="62">
        <v>2009</v>
      </c>
      <c r="G18" s="62">
        <v>2010</v>
      </c>
    </row>
    <row r="19" spans="3:7" hidden="1">
      <c r="C19" s="64" t="s">
        <v>95</v>
      </c>
      <c r="D19" s="58" t="e">
        <v>#REF!</v>
      </c>
      <c r="E19" s="58" t="e">
        <v>#REF!</v>
      </c>
      <c r="F19" s="58" t="e">
        <v>#REF!</v>
      </c>
      <c r="G19" s="58" t="e">
        <v>#REF!</v>
      </c>
    </row>
    <row r="20" spans="3:7">
      <c r="C20" s="65" t="s">
        <v>96</v>
      </c>
      <c r="D20" s="42">
        <v>144506</v>
      </c>
      <c r="E20" s="42">
        <v>146363</v>
      </c>
      <c r="F20" s="42">
        <v>121387</v>
      </c>
      <c r="G20" s="42">
        <v>128897</v>
      </c>
    </row>
    <row r="21" spans="3:7">
      <c r="C21" s="65" t="s">
        <v>97</v>
      </c>
      <c r="D21" s="42">
        <v>160319</v>
      </c>
      <c r="E21" s="42">
        <v>161273</v>
      </c>
      <c r="F21" s="42">
        <v>152332</v>
      </c>
      <c r="G21" s="42">
        <v>163371</v>
      </c>
    </row>
    <row r="22" spans="3:7">
      <c r="C22" s="65" t="s">
        <v>98</v>
      </c>
      <c r="D22" s="42">
        <v>185642</v>
      </c>
      <c r="E22" s="42">
        <v>187998</v>
      </c>
      <c r="F22" s="42">
        <v>170260</v>
      </c>
      <c r="G22" s="42">
        <v>165244</v>
      </c>
    </row>
    <row r="23" spans="3:7">
      <c r="C23" s="70" t="s">
        <v>99</v>
      </c>
      <c r="D23" s="42">
        <v>142373</v>
      </c>
      <c r="E23" s="42">
        <v>137440</v>
      </c>
      <c r="F23" s="42">
        <v>124595</v>
      </c>
      <c r="G23" s="42">
        <v>0</v>
      </c>
    </row>
    <row r="24" spans="3:7">
      <c r="C24" s="66" t="s">
        <v>113</v>
      </c>
      <c r="D24" s="67">
        <f>SUM(D20:D23)</f>
        <v>632840</v>
      </c>
      <c r="E24" s="67">
        <f>SUM(E20:E23)</f>
        <v>633074</v>
      </c>
      <c r="F24" s="67">
        <f>SUM(F20:F23)</f>
        <v>568574</v>
      </c>
      <c r="G24" s="67">
        <f>SUM(G20:G23)</f>
        <v>457512</v>
      </c>
    </row>
    <row r="25" spans="3:7">
      <c r="C25" s="68" t="s">
        <v>4</v>
      </c>
      <c r="D25" s="71"/>
      <c r="E25" s="69">
        <f>E24/D24-1</f>
        <v>3.6976170912073059E-4</v>
      </c>
      <c r="F25" s="69">
        <f>F24/E24-1</f>
        <v>-0.10188382400793583</v>
      </c>
      <c r="G25" s="69"/>
    </row>
    <row r="26" spans="3:7" ht="15" customHeight="1">
      <c r="C26" s="518" t="s">
        <v>111</v>
      </c>
      <c r="D26" s="519"/>
      <c r="E26" s="519"/>
      <c r="F26" s="519"/>
      <c r="G26" s="520"/>
    </row>
  </sheetData>
  <mergeCells count="4">
    <mergeCell ref="C3:G3"/>
    <mergeCell ref="C14:G14"/>
    <mergeCell ref="C17:G17"/>
    <mergeCell ref="C26:G2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6">
    <tabColor rgb="FF000099"/>
    <pageSetUpPr autoPageBreaks="0" fitToPage="1"/>
  </sheetPr>
  <dimension ref="B27:L31"/>
  <sheetViews>
    <sheetView showGridLines="0" showRowColHeaders="0" showOutlineSymbols="0" zoomScaleNormal="100" workbookViewId="0">
      <selection activeCell="A3" sqref="A3"/>
    </sheetView>
  </sheetViews>
  <sheetFormatPr baseColWidth="10" defaultRowHeight="12.75"/>
  <cols>
    <col min="1" max="1" width="18.5703125" style="11" customWidth="1"/>
    <col min="2" max="8" width="11.42578125" style="11"/>
    <col min="9" max="9" width="12.85546875" style="11" customWidth="1"/>
    <col min="10" max="33" width="11.42578125" style="11"/>
    <col min="34" max="34" width="13.85546875" style="11" customWidth="1"/>
    <col min="35" max="264" width="11.42578125" style="11"/>
    <col min="265" max="265" width="12.85546875" style="11" customWidth="1"/>
    <col min="266" max="289" width="11.42578125" style="11"/>
    <col min="290" max="290" width="13.85546875" style="11" customWidth="1"/>
    <col min="291" max="520" width="11.42578125" style="11"/>
    <col min="521" max="521" width="12.85546875" style="11" customWidth="1"/>
    <col min="522" max="545" width="11.42578125" style="11"/>
    <col min="546" max="546" width="13.85546875" style="11" customWidth="1"/>
    <col min="547" max="776" width="11.42578125" style="11"/>
    <col min="777" max="777" width="12.85546875" style="11" customWidth="1"/>
    <col min="778" max="801" width="11.42578125" style="11"/>
    <col min="802" max="802" width="13.85546875" style="11" customWidth="1"/>
    <col min="803" max="1032" width="11.42578125" style="11"/>
    <col min="1033" max="1033" width="12.85546875" style="11" customWidth="1"/>
    <col min="1034" max="1057" width="11.42578125" style="11"/>
    <col min="1058" max="1058" width="13.85546875" style="11" customWidth="1"/>
    <col min="1059" max="1288" width="11.42578125" style="11"/>
    <col min="1289" max="1289" width="12.85546875" style="11" customWidth="1"/>
    <col min="1290" max="1313" width="11.42578125" style="11"/>
    <col min="1314" max="1314" width="13.85546875" style="11" customWidth="1"/>
    <col min="1315" max="1544" width="11.42578125" style="11"/>
    <col min="1545" max="1545" width="12.85546875" style="11" customWidth="1"/>
    <col min="1546" max="1569" width="11.42578125" style="11"/>
    <col min="1570" max="1570" width="13.85546875" style="11" customWidth="1"/>
    <col min="1571" max="1800" width="11.42578125" style="11"/>
    <col min="1801" max="1801" width="12.85546875" style="11" customWidth="1"/>
    <col min="1802" max="1825" width="11.42578125" style="11"/>
    <col min="1826" max="1826" width="13.85546875" style="11" customWidth="1"/>
    <col min="1827" max="2056" width="11.42578125" style="11"/>
    <col min="2057" max="2057" width="12.85546875" style="11" customWidth="1"/>
    <col min="2058" max="2081" width="11.42578125" style="11"/>
    <col min="2082" max="2082" width="13.85546875" style="11" customWidth="1"/>
    <col min="2083" max="2312" width="11.42578125" style="11"/>
    <col min="2313" max="2313" width="12.85546875" style="11" customWidth="1"/>
    <col min="2314" max="2337" width="11.42578125" style="11"/>
    <col min="2338" max="2338" width="13.85546875" style="11" customWidth="1"/>
    <col min="2339" max="2568" width="11.42578125" style="11"/>
    <col min="2569" max="2569" width="12.85546875" style="11" customWidth="1"/>
    <col min="2570" max="2593" width="11.42578125" style="11"/>
    <col min="2594" max="2594" width="13.85546875" style="11" customWidth="1"/>
    <col min="2595" max="2824" width="11.42578125" style="11"/>
    <col min="2825" max="2825" width="12.85546875" style="11" customWidth="1"/>
    <col min="2826" max="2849" width="11.42578125" style="11"/>
    <col min="2850" max="2850" width="13.85546875" style="11" customWidth="1"/>
    <col min="2851" max="3080" width="11.42578125" style="11"/>
    <col min="3081" max="3081" width="12.85546875" style="11" customWidth="1"/>
    <col min="3082" max="3105" width="11.42578125" style="11"/>
    <col min="3106" max="3106" width="13.85546875" style="11" customWidth="1"/>
    <col min="3107" max="3336" width="11.42578125" style="11"/>
    <col min="3337" max="3337" width="12.85546875" style="11" customWidth="1"/>
    <col min="3338" max="3361" width="11.42578125" style="11"/>
    <col min="3362" max="3362" width="13.85546875" style="11" customWidth="1"/>
    <col min="3363" max="3592" width="11.42578125" style="11"/>
    <col min="3593" max="3593" width="12.85546875" style="11" customWidth="1"/>
    <col min="3594" max="3617" width="11.42578125" style="11"/>
    <col min="3618" max="3618" width="13.85546875" style="11" customWidth="1"/>
    <col min="3619" max="3848" width="11.42578125" style="11"/>
    <col min="3849" max="3849" width="12.85546875" style="11" customWidth="1"/>
    <col min="3850" max="3873" width="11.42578125" style="11"/>
    <col min="3874" max="3874" width="13.85546875" style="11" customWidth="1"/>
    <col min="3875" max="4104" width="11.42578125" style="11"/>
    <col min="4105" max="4105" width="12.85546875" style="11" customWidth="1"/>
    <col min="4106" max="4129" width="11.42578125" style="11"/>
    <col min="4130" max="4130" width="13.85546875" style="11" customWidth="1"/>
    <col min="4131" max="4360" width="11.42578125" style="11"/>
    <col min="4361" max="4361" width="12.85546875" style="11" customWidth="1"/>
    <col min="4362" max="4385" width="11.42578125" style="11"/>
    <col min="4386" max="4386" width="13.85546875" style="11" customWidth="1"/>
    <col min="4387" max="4616" width="11.42578125" style="11"/>
    <col min="4617" max="4617" width="12.85546875" style="11" customWidth="1"/>
    <col min="4618" max="4641" width="11.42578125" style="11"/>
    <col min="4642" max="4642" width="13.85546875" style="11" customWidth="1"/>
    <col min="4643" max="4872" width="11.42578125" style="11"/>
    <col min="4873" max="4873" width="12.85546875" style="11" customWidth="1"/>
    <col min="4874" max="4897" width="11.42578125" style="11"/>
    <col min="4898" max="4898" width="13.85546875" style="11" customWidth="1"/>
    <col min="4899" max="5128" width="11.42578125" style="11"/>
    <col min="5129" max="5129" width="12.85546875" style="11" customWidth="1"/>
    <col min="5130" max="5153" width="11.42578125" style="11"/>
    <col min="5154" max="5154" width="13.85546875" style="11" customWidth="1"/>
    <col min="5155" max="5384" width="11.42578125" style="11"/>
    <col min="5385" max="5385" width="12.85546875" style="11" customWidth="1"/>
    <col min="5386" max="5409" width="11.42578125" style="11"/>
    <col min="5410" max="5410" width="13.85546875" style="11" customWidth="1"/>
    <col min="5411" max="5640" width="11.42578125" style="11"/>
    <col min="5641" max="5641" width="12.85546875" style="11" customWidth="1"/>
    <col min="5642" max="5665" width="11.42578125" style="11"/>
    <col min="5666" max="5666" width="13.85546875" style="11" customWidth="1"/>
    <col min="5667" max="5896" width="11.42578125" style="11"/>
    <col min="5897" max="5897" width="12.85546875" style="11" customWidth="1"/>
    <col min="5898" max="5921" width="11.42578125" style="11"/>
    <col min="5922" max="5922" width="13.85546875" style="11" customWidth="1"/>
    <col min="5923" max="6152" width="11.42578125" style="11"/>
    <col min="6153" max="6153" width="12.85546875" style="11" customWidth="1"/>
    <col min="6154" max="6177" width="11.42578125" style="11"/>
    <col min="6178" max="6178" width="13.85546875" style="11" customWidth="1"/>
    <col min="6179" max="6408" width="11.42578125" style="11"/>
    <col min="6409" max="6409" width="12.85546875" style="11" customWidth="1"/>
    <col min="6410" max="6433" width="11.42578125" style="11"/>
    <col min="6434" max="6434" width="13.85546875" style="11" customWidth="1"/>
    <col min="6435" max="6664" width="11.42578125" style="11"/>
    <col min="6665" max="6665" width="12.85546875" style="11" customWidth="1"/>
    <col min="6666" max="6689" width="11.42578125" style="11"/>
    <col min="6690" max="6690" width="13.85546875" style="11" customWidth="1"/>
    <col min="6691" max="6920" width="11.42578125" style="11"/>
    <col min="6921" max="6921" width="12.85546875" style="11" customWidth="1"/>
    <col min="6922" max="6945" width="11.42578125" style="11"/>
    <col min="6946" max="6946" width="13.85546875" style="11" customWidth="1"/>
    <col min="6947" max="7176" width="11.42578125" style="11"/>
    <col min="7177" max="7177" width="12.85546875" style="11" customWidth="1"/>
    <col min="7178" max="7201" width="11.42578125" style="11"/>
    <col min="7202" max="7202" width="13.85546875" style="11" customWidth="1"/>
    <col min="7203" max="7432" width="11.42578125" style="11"/>
    <col min="7433" max="7433" width="12.85546875" style="11" customWidth="1"/>
    <col min="7434" max="7457" width="11.42578125" style="11"/>
    <col min="7458" max="7458" width="13.85546875" style="11" customWidth="1"/>
    <col min="7459" max="7688" width="11.42578125" style="11"/>
    <col min="7689" max="7689" width="12.85546875" style="11" customWidth="1"/>
    <col min="7690" max="7713" width="11.42578125" style="11"/>
    <col min="7714" max="7714" width="13.85546875" style="11" customWidth="1"/>
    <col min="7715" max="7944" width="11.42578125" style="11"/>
    <col min="7945" max="7945" width="12.85546875" style="11" customWidth="1"/>
    <col min="7946" max="7969" width="11.42578125" style="11"/>
    <col min="7970" max="7970" width="13.85546875" style="11" customWidth="1"/>
    <col min="7971" max="8200" width="11.42578125" style="11"/>
    <col min="8201" max="8201" width="12.85546875" style="11" customWidth="1"/>
    <col min="8202" max="8225" width="11.42578125" style="11"/>
    <col min="8226" max="8226" width="13.85546875" style="11" customWidth="1"/>
    <col min="8227" max="8456" width="11.42578125" style="11"/>
    <col min="8457" max="8457" width="12.85546875" style="11" customWidth="1"/>
    <col min="8458" max="8481" width="11.42578125" style="11"/>
    <col min="8482" max="8482" width="13.85546875" style="11" customWidth="1"/>
    <col min="8483" max="8712" width="11.42578125" style="11"/>
    <col min="8713" max="8713" width="12.85546875" style="11" customWidth="1"/>
    <col min="8714" max="8737" width="11.42578125" style="11"/>
    <col min="8738" max="8738" width="13.85546875" style="11" customWidth="1"/>
    <col min="8739" max="8968" width="11.42578125" style="11"/>
    <col min="8969" max="8969" width="12.85546875" style="11" customWidth="1"/>
    <col min="8970" max="8993" width="11.42578125" style="11"/>
    <col min="8994" max="8994" width="13.85546875" style="11" customWidth="1"/>
    <col min="8995" max="9224" width="11.42578125" style="11"/>
    <col min="9225" max="9225" width="12.85546875" style="11" customWidth="1"/>
    <col min="9226" max="9249" width="11.42578125" style="11"/>
    <col min="9250" max="9250" width="13.85546875" style="11" customWidth="1"/>
    <col min="9251" max="9480" width="11.42578125" style="11"/>
    <col min="9481" max="9481" width="12.85546875" style="11" customWidth="1"/>
    <col min="9482" max="9505" width="11.42578125" style="11"/>
    <col min="9506" max="9506" width="13.85546875" style="11" customWidth="1"/>
    <col min="9507" max="9736" width="11.42578125" style="11"/>
    <col min="9737" max="9737" width="12.85546875" style="11" customWidth="1"/>
    <col min="9738" max="9761" width="11.42578125" style="11"/>
    <col min="9762" max="9762" width="13.85546875" style="11" customWidth="1"/>
    <col min="9763" max="9992" width="11.42578125" style="11"/>
    <col min="9993" max="9993" width="12.85546875" style="11" customWidth="1"/>
    <col min="9994" max="10017" width="11.42578125" style="11"/>
    <col min="10018" max="10018" width="13.85546875" style="11" customWidth="1"/>
    <col min="10019" max="10248" width="11.42578125" style="11"/>
    <col min="10249" max="10249" width="12.85546875" style="11" customWidth="1"/>
    <col min="10250" max="10273" width="11.42578125" style="11"/>
    <col min="10274" max="10274" width="13.85546875" style="11" customWidth="1"/>
    <col min="10275" max="10504" width="11.42578125" style="11"/>
    <col min="10505" max="10505" width="12.85546875" style="11" customWidth="1"/>
    <col min="10506" max="10529" width="11.42578125" style="11"/>
    <col min="10530" max="10530" width="13.85546875" style="11" customWidth="1"/>
    <col min="10531" max="10760" width="11.42578125" style="11"/>
    <col min="10761" max="10761" width="12.85546875" style="11" customWidth="1"/>
    <col min="10762" max="10785" width="11.42578125" style="11"/>
    <col min="10786" max="10786" width="13.85546875" style="11" customWidth="1"/>
    <col min="10787" max="11016" width="11.42578125" style="11"/>
    <col min="11017" max="11017" width="12.85546875" style="11" customWidth="1"/>
    <col min="11018" max="11041" width="11.42578125" style="11"/>
    <col min="11042" max="11042" width="13.85546875" style="11" customWidth="1"/>
    <col min="11043" max="11272" width="11.42578125" style="11"/>
    <col min="11273" max="11273" width="12.85546875" style="11" customWidth="1"/>
    <col min="11274" max="11297" width="11.42578125" style="11"/>
    <col min="11298" max="11298" width="13.85546875" style="11" customWidth="1"/>
    <col min="11299" max="11528" width="11.42578125" style="11"/>
    <col min="11529" max="11529" width="12.85546875" style="11" customWidth="1"/>
    <col min="11530" max="11553" width="11.42578125" style="11"/>
    <col min="11554" max="11554" width="13.85546875" style="11" customWidth="1"/>
    <col min="11555" max="11784" width="11.42578125" style="11"/>
    <col min="11785" max="11785" width="12.85546875" style="11" customWidth="1"/>
    <col min="11786" max="11809" width="11.42578125" style="11"/>
    <col min="11810" max="11810" width="13.85546875" style="11" customWidth="1"/>
    <col min="11811" max="12040" width="11.42578125" style="11"/>
    <col min="12041" max="12041" width="12.85546875" style="11" customWidth="1"/>
    <col min="12042" max="12065" width="11.42578125" style="11"/>
    <col min="12066" max="12066" width="13.85546875" style="11" customWidth="1"/>
    <col min="12067" max="12296" width="11.42578125" style="11"/>
    <col min="12297" max="12297" width="12.85546875" style="11" customWidth="1"/>
    <col min="12298" max="12321" width="11.42578125" style="11"/>
    <col min="12322" max="12322" width="13.85546875" style="11" customWidth="1"/>
    <col min="12323" max="12552" width="11.42578125" style="11"/>
    <col min="12553" max="12553" width="12.85546875" style="11" customWidth="1"/>
    <col min="12554" max="12577" width="11.42578125" style="11"/>
    <col min="12578" max="12578" width="13.85546875" style="11" customWidth="1"/>
    <col min="12579" max="12808" width="11.42578125" style="11"/>
    <col min="12809" max="12809" width="12.85546875" style="11" customWidth="1"/>
    <col min="12810" max="12833" width="11.42578125" style="11"/>
    <col min="12834" max="12834" width="13.85546875" style="11" customWidth="1"/>
    <col min="12835" max="13064" width="11.42578125" style="11"/>
    <col min="13065" max="13065" width="12.85546875" style="11" customWidth="1"/>
    <col min="13066" max="13089" width="11.42578125" style="11"/>
    <col min="13090" max="13090" width="13.85546875" style="11" customWidth="1"/>
    <col min="13091" max="13320" width="11.42578125" style="11"/>
    <col min="13321" max="13321" width="12.85546875" style="11" customWidth="1"/>
    <col min="13322" max="13345" width="11.42578125" style="11"/>
    <col min="13346" max="13346" width="13.85546875" style="11" customWidth="1"/>
    <col min="13347" max="13576" width="11.42578125" style="11"/>
    <col min="13577" max="13577" width="12.85546875" style="11" customWidth="1"/>
    <col min="13578" max="13601" width="11.42578125" style="11"/>
    <col min="13602" max="13602" width="13.85546875" style="11" customWidth="1"/>
    <col min="13603" max="13832" width="11.42578125" style="11"/>
    <col min="13833" max="13833" width="12.85546875" style="11" customWidth="1"/>
    <col min="13834" max="13857" width="11.42578125" style="11"/>
    <col min="13858" max="13858" width="13.85546875" style="11" customWidth="1"/>
    <col min="13859" max="14088" width="11.42578125" style="11"/>
    <col min="14089" max="14089" width="12.85546875" style="11" customWidth="1"/>
    <col min="14090" max="14113" width="11.42578125" style="11"/>
    <col min="14114" max="14114" width="13.85546875" style="11" customWidth="1"/>
    <col min="14115" max="14344" width="11.42578125" style="11"/>
    <col min="14345" max="14345" width="12.85546875" style="11" customWidth="1"/>
    <col min="14346" max="14369" width="11.42578125" style="11"/>
    <col min="14370" max="14370" width="13.85546875" style="11" customWidth="1"/>
    <col min="14371" max="14600" width="11.42578125" style="11"/>
    <col min="14601" max="14601" width="12.85546875" style="11" customWidth="1"/>
    <col min="14602" max="14625" width="11.42578125" style="11"/>
    <col min="14626" max="14626" width="13.85546875" style="11" customWidth="1"/>
    <col min="14627" max="14856" width="11.42578125" style="11"/>
    <col min="14857" max="14857" width="12.85546875" style="11" customWidth="1"/>
    <col min="14858" max="14881" width="11.42578125" style="11"/>
    <col min="14882" max="14882" width="13.85546875" style="11" customWidth="1"/>
    <col min="14883" max="15112" width="11.42578125" style="11"/>
    <col min="15113" max="15113" width="12.85546875" style="11" customWidth="1"/>
    <col min="15114" max="15137" width="11.42578125" style="11"/>
    <col min="15138" max="15138" width="13.85546875" style="11" customWidth="1"/>
    <col min="15139" max="15368" width="11.42578125" style="11"/>
    <col min="15369" max="15369" width="12.85546875" style="11" customWidth="1"/>
    <col min="15370" max="15393" width="11.42578125" style="11"/>
    <col min="15394" max="15394" width="13.85546875" style="11" customWidth="1"/>
    <col min="15395" max="15624" width="11.42578125" style="11"/>
    <col min="15625" max="15625" width="12.85546875" style="11" customWidth="1"/>
    <col min="15626" max="15649" width="11.42578125" style="11"/>
    <col min="15650" max="15650" width="13.85546875" style="11" customWidth="1"/>
    <col min="15651" max="15880" width="11.42578125" style="11"/>
    <col min="15881" max="15881" width="12.85546875" style="11" customWidth="1"/>
    <col min="15882" max="15905" width="11.42578125" style="11"/>
    <col min="15906" max="15906" width="13.85546875" style="11" customWidth="1"/>
    <col min="15907" max="16136" width="11.42578125" style="11"/>
    <col min="16137" max="16137" width="12.85546875" style="11" customWidth="1"/>
    <col min="16138" max="16161" width="11.42578125" style="11"/>
    <col min="16162" max="16162" width="13.85546875" style="11" customWidth="1"/>
    <col min="16163" max="16384" width="11.42578125" style="11"/>
  </cols>
  <sheetData>
    <row r="27" spans="2:12" ht="12.75" customHeight="1"/>
    <row r="28" spans="2:12"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</row>
    <row r="29" spans="2:12" ht="24.95" customHeight="1">
      <c r="B29" s="37"/>
      <c r="C29" s="37"/>
      <c r="D29" s="37"/>
      <c r="E29" s="37"/>
      <c r="F29" s="37"/>
      <c r="G29" s="37"/>
      <c r="H29" s="37"/>
      <c r="I29" s="37"/>
      <c r="J29" s="37"/>
      <c r="K29" s="37"/>
    </row>
    <row r="30" spans="2:12" ht="15" customHeight="1" thickBot="1"/>
    <row r="31" spans="2:12" ht="30" customHeight="1" thickBot="1">
      <c r="I31" s="50" t="s">
        <v>86</v>
      </c>
    </row>
  </sheetData>
  <hyperlinks>
    <hyperlink ref="I31" location="'Pernoctaciones munic y tipologí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colBreaks count="1" manualBreakCount="1">
    <brk id="26" max="41" man="1"/>
  </colBreaks>
  <drawing r:id="rId2"/>
  <legacyDrawingHF r:id="rId3"/>
</worksheet>
</file>

<file path=xl/worksheets/sheet71.xml><?xml version="1.0" encoding="utf-8"?>
<worksheet xmlns="http://schemas.openxmlformats.org/spreadsheetml/2006/main" xmlns:r="http://schemas.openxmlformats.org/officeDocument/2006/relationships">
  <sheetPr codeName="Hoja26">
    <tabColor rgb="FF000099"/>
    <pageSetUpPr autoPageBreaks="0" fitToPage="1"/>
  </sheetPr>
  <dimension ref="B1:P51"/>
  <sheetViews>
    <sheetView showGridLines="0" showRowColHeaders="0" showOutlineSymbols="0" zoomScaleNormal="100" workbookViewId="0">
      <selection activeCell="A3" sqref="A3"/>
    </sheetView>
  </sheetViews>
  <sheetFormatPr baseColWidth="10" defaultRowHeight="12.75"/>
  <cols>
    <col min="1" max="1" width="11.42578125" style="11"/>
    <col min="2" max="2" width="28.85546875" style="11" customWidth="1"/>
    <col min="3" max="3" width="12.7109375" style="11" customWidth="1"/>
    <col min="4" max="4" width="10.7109375" style="11" customWidth="1"/>
    <col min="5" max="5" width="12.7109375" style="11" customWidth="1"/>
    <col min="6" max="7" width="10.7109375" style="11" customWidth="1"/>
    <col min="8" max="8" width="11.42578125" style="11"/>
    <col min="9" max="9" width="28.7109375" style="11" customWidth="1"/>
    <col min="10" max="11" width="11.5703125" style="11" bestFit="1" customWidth="1"/>
    <col min="12" max="12" width="12" style="11" bestFit="1" customWidth="1"/>
    <col min="13" max="14" width="11.5703125" style="11" bestFit="1" customWidth="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14" ht="26.25">
      <c r="B1" s="20"/>
    </row>
    <row r="7" spans="2:14" ht="33.75" customHeight="1">
      <c r="B7" s="599" t="s">
        <v>243</v>
      </c>
      <c r="C7" s="600"/>
      <c r="D7" s="600"/>
      <c r="E7" s="600"/>
      <c r="F7" s="600"/>
      <c r="G7" s="601"/>
      <c r="I7" s="599" t="s">
        <v>307</v>
      </c>
      <c r="J7" s="600"/>
      <c r="K7" s="600"/>
      <c r="L7" s="600"/>
      <c r="M7" s="600"/>
      <c r="N7" s="601"/>
    </row>
    <row r="8" spans="2:14" ht="41.25" customHeight="1">
      <c r="B8" s="21" t="s">
        <v>244</v>
      </c>
      <c r="C8" s="236" t="str">
        <f>actualizaciones!$A$3</f>
        <v>acumulado agosto 2009</v>
      </c>
      <c r="D8" s="237" t="s">
        <v>62</v>
      </c>
      <c r="E8" s="236" t="str">
        <f>actualizaciones!$A$2</f>
        <v xml:space="preserve">acumulado agosto 2010 </v>
      </c>
      <c r="F8" s="237" t="s">
        <v>62</v>
      </c>
      <c r="G8" s="237" t="s">
        <v>63</v>
      </c>
      <c r="I8" s="21" t="s">
        <v>244</v>
      </c>
      <c r="J8" s="236" t="str">
        <f>actualizaciones!$A$3</f>
        <v>acumulado agosto 2009</v>
      </c>
      <c r="K8" s="237" t="s">
        <v>62</v>
      </c>
      <c r="L8" s="236" t="str">
        <f>actualizaciones!$A$2</f>
        <v xml:space="preserve">acumulado agosto 2010 </v>
      </c>
      <c r="M8" s="237" t="s">
        <v>62</v>
      </c>
      <c r="N8" s="237" t="s">
        <v>63</v>
      </c>
    </row>
    <row r="9" spans="2:14">
      <c r="B9" s="72" t="s">
        <v>245</v>
      </c>
      <c r="C9" s="73"/>
      <c r="D9" s="74"/>
      <c r="E9" s="73"/>
      <c r="F9" s="73"/>
      <c r="G9" s="74"/>
      <c r="I9" s="72" t="s">
        <v>245</v>
      </c>
      <c r="J9" s="73"/>
      <c r="K9" s="74"/>
      <c r="L9" s="73"/>
      <c r="M9" s="73"/>
      <c r="N9" s="74"/>
    </row>
    <row r="10" spans="2:14">
      <c r="B10" s="264" t="s">
        <v>308</v>
      </c>
      <c r="C10" s="25">
        <v>9108506</v>
      </c>
      <c r="D10" s="26">
        <f>C10/$C$10</f>
        <v>1</v>
      </c>
      <c r="E10" s="25">
        <v>9087590</v>
      </c>
      <c r="F10" s="26">
        <f>E10/$E$10</f>
        <v>1</v>
      </c>
      <c r="G10" s="26">
        <f>(E10-C10)/C10</f>
        <v>-2.2963151146851088E-3</v>
      </c>
      <c r="I10" s="264" t="s">
        <v>308</v>
      </c>
      <c r="J10" s="25">
        <v>7684474</v>
      </c>
      <c r="K10" s="26">
        <f>J10/$C$10</f>
        <v>0.8436591028210334</v>
      </c>
      <c r="L10" s="25">
        <v>7641350</v>
      </c>
      <c r="M10" s="26">
        <f>L10/$E$10</f>
        <v>0.84085549634171441</v>
      </c>
      <c r="N10" s="26">
        <f>(L10-J10)/J10</f>
        <v>-5.6118349805074491E-3</v>
      </c>
    </row>
    <row r="11" spans="2:14">
      <c r="B11" s="72" t="s">
        <v>247</v>
      </c>
      <c r="C11" s="73"/>
      <c r="D11" s="81"/>
      <c r="E11" s="73"/>
      <c r="F11" s="338"/>
      <c r="G11" s="339"/>
      <c r="I11" s="72" t="s">
        <v>247</v>
      </c>
      <c r="J11" s="73"/>
      <c r="K11" s="81"/>
      <c r="L11" s="73"/>
      <c r="M11" s="338"/>
      <c r="N11" s="339"/>
    </row>
    <row r="12" spans="2:14">
      <c r="B12" s="85" t="s">
        <v>248</v>
      </c>
      <c r="C12" s="340">
        <v>5592644</v>
      </c>
      <c r="D12" s="84">
        <f>C12/$C$10</f>
        <v>0.61400234023011013</v>
      </c>
      <c r="E12" s="340">
        <v>5728825</v>
      </c>
      <c r="F12" s="84">
        <f>E12/$E$10</f>
        <v>0.63040090937201176</v>
      </c>
      <c r="G12" s="341">
        <f>(E12-C12)/C12</f>
        <v>2.4350021206427586E-2</v>
      </c>
      <c r="I12" s="85" t="s">
        <v>248</v>
      </c>
      <c r="J12" s="340">
        <v>3231246</v>
      </c>
      <c r="K12" s="84">
        <f>J12/$C$10</f>
        <v>0.3547503838719544</v>
      </c>
      <c r="L12" s="340">
        <v>3390064</v>
      </c>
      <c r="M12" s="84">
        <f>L12/$E$10</f>
        <v>0.3730432380862253</v>
      </c>
      <c r="N12" s="341">
        <f>(L12-J12)/J12</f>
        <v>4.9150699142064699E-2</v>
      </c>
    </row>
    <row r="13" spans="2:14">
      <c r="B13" s="85" t="s">
        <v>249</v>
      </c>
      <c r="C13" s="342">
        <v>684126</v>
      </c>
      <c r="D13" s="30">
        <f>C13/$C$10</f>
        <v>7.5108475528258972E-2</v>
      </c>
      <c r="E13" s="342">
        <v>743684</v>
      </c>
      <c r="F13" s="30">
        <f>E13/$E$10</f>
        <v>8.1835118001582371E-2</v>
      </c>
      <c r="G13" s="343">
        <f>(E13-C13)/C13</f>
        <v>8.7057062587885856E-2</v>
      </c>
      <c r="I13" s="85" t="s">
        <v>249</v>
      </c>
      <c r="J13" s="342">
        <v>377118</v>
      </c>
      <c r="K13" s="30">
        <f>J13/$C$10</f>
        <v>4.1402838182244155E-2</v>
      </c>
      <c r="L13" s="342">
        <v>405667</v>
      </c>
      <c r="M13" s="30">
        <f>L13/$E$10</f>
        <v>4.4639667942765901E-2</v>
      </c>
      <c r="N13" s="343">
        <f>(L13-J13)/J13</f>
        <v>7.5703095582814933E-2</v>
      </c>
    </row>
    <row r="14" spans="2:14">
      <c r="B14" s="85" t="s">
        <v>250</v>
      </c>
      <c r="C14" s="342">
        <v>3735943</v>
      </c>
      <c r="D14" s="30">
        <f>C14/$C$10</f>
        <v>0.41015980008137448</v>
      </c>
      <c r="E14" s="342">
        <v>3967505</v>
      </c>
      <c r="F14" s="30">
        <f>E14/$E$10</f>
        <v>0.43658494716420965</v>
      </c>
      <c r="G14" s="343">
        <f>(E14-C14)/C14</f>
        <v>6.1982209043339259E-2</v>
      </c>
      <c r="I14" s="85" t="s">
        <v>250</v>
      </c>
      <c r="J14" s="342">
        <v>1832211</v>
      </c>
      <c r="K14" s="30">
        <f>J14/$C$10</f>
        <v>0.20115384454925977</v>
      </c>
      <c r="L14" s="342">
        <v>1982773</v>
      </c>
      <c r="M14" s="30">
        <f>L14/$E$10</f>
        <v>0.21818468923003789</v>
      </c>
      <c r="N14" s="343">
        <f>(L14-J14)/J14</f>
        <v>8.2175033334042857E-2</v>
      </c>
    </row>
    <row r="15" spans="2:14">
      <c r="B15" s="85" t="s">
        <v>251</v>
      </c>
      <c r="C15" s="342">
        <v>1093253</v>
      </c>
      <c r="D15" s="30">
        <f>C15/$C$10</f>
        <v>0.12002550143788673</v>
      </c>
      <c r="E15" s="342">
        <v>937505</v>
      </c>
      <c r="F15" s="30">
        <f>E15/$E$10</f>
        <v>0.10316321488975624</v>
      </c>
      <c r="G15" s="343">
        <f>(E15-C15)/C15</f>
        <v>-0.14246290657331834</v>
      </c>
      <c r="I15" s="85" t="s">
        <v>251</v>
      </c>
      <c r="J15" s="342">
        <v>955701</v>
      </c>
      <c r="K15" s="30">
        <f>J15/$C$10</f>
        <v>0.10492401278541179</v>
      </c>
      <c r="L15" s="342">
        <v>940801</v>
      </c>
      <c r="M15" s="30">
        <f>L15/$E$10</f>
        <v>0.10352590730875842</v>
      </c>
      <c r="N15" s="343">
        <f>(L15-J15)/J15</f>
        <v>-1.5590650213822105E-2</v>
      </c>
    </row>
    <row r="16" spans="2:14">
      <c r="B16" s="85" t="s">
        <v>252</v>
      </c>
      <c r="C16" s="342">
        <v>79322</v>
      </c>
      <c r="D16" s="30">
        <f>C16/$C$10</f>
        <v>8.7085631825899873E-3</v>
      </c>
      <c r="E16" s="342">
        <v>80131</v>
      </c>
      <c r="F16" s="30">
        <f>E16/$E$10</f>
        <v>8.817629316463441E-3</v>
      </c>
      <c r="G16" s="343">
        <f>(E16-C16)/C16</f>
        <v>1.0198935982451274E-2</v>
      </c>
      <c r="I16" s="85" t="s">
        <v>252</v>
      </c>
      <c r="J16" s="342">
        <v>66216</v>
      </c>
      <c r="K16" s="30">
        <f>J16/$C$10</f>
        <v>7.2696883550386858E-3</v>
      </c>
      <c r="L16" s="342">
        <v>60823</v>
      </c>
      <c r="M16" s="30">
        <f>L16/$E$10</f>
        <v>6.6929736046630623E-3</v>
      </c>
      <c r="N16" s="343">
        <f>(L16-J16)/J16</f>
        <v>-8.1445572067174093E-2</v>
      </c>
    </row>
    <row r="17" spans="2:16">
      <c r="B17" s="72" t="s">
        <v>253</v>
      </c>
      <c r="C17" s="81"/>
      <c r="D17" s="81"/>
      <c r="E17" s="81"/>
      <c r="F17" s="344"/>
      <c r="G17" s="345"/>
      <c r="I17" s="72" t="s">
        <v>253</v>
      </c>
      <c r="J17" s="81"/>
      <c r="K17" s="81"/>
      <c r="L17" s="81"/>
      <c r="M17" s="344"/>
      <c r="N17" s="345"/>
    </row>
    <row r="18" spans="2:16">
      <c r="B18" s="244" t="s">
        <v>254</v>
      </c>
      <c r="C18" s="86">
        <v>3515862</v>
      </c>
      <c r="D18" s="84">
        <f>C18/$C$10</f>
        <v>0.38599765976988981</v>
      </c>
      <c r="E18" s="86">
        <v>3358765</v>
      </c>
      <c r="F18" s="30">
        <f>E18/$E$10</f>
        <v>0.36959909062798829</v>
      </c>
      <c r="G18" s="32">
        <f>(E18-C18)/C18</f>
        <v>-4.4682356702282398E-2</v>
      </c>
      <c r="I18" s="244" t="s">
        <v>254</v>
      </c>
      <c r="J18" s="86">
        <v>4453228</v>
      </c>
      <c r="K18" s="84">
        <f>J18/$C$10</f>
        <v>0.488908718949079</v>
      </c>
      <c r="L18" s="86">
        <v>4251286</v>
      </c>
      <c r="M18" s="30">
        <f>L18/$E$10</f>
        <v>0.46781225825548906</v>
      </c>
      <c r="N18" s="32">
        <f>(L18-J18)/J18</f>
        <v>-4.5347330071579539E-2</v>
      </c>
    </row>
    <row r="19" spans="2:16">
      <c r="B19" s="587" t="s">
        <v>119</v>
      </c>
      <c r="C19" s="588"/>
      <c r="D19" s="588"/>
      <c r="E19" s="588"/>
      <c r="F19" s="588"/>
      <c r="G19" s="589"/>
      <c r="I19" s="587" t="s">
        <v>119</v>
      </c>
      <c r="J19" s="588"/>
      <c r="K19" s="588"/>
      <c r="L19" s="588"/>
      <c r="M19" s="588"/>
      <c r="N19" s="589"/>
    </row>
    <row r="20" spans="2:16" ht="20.100000000000001" customHeight="1" thickBot="1"/>
    <row r="21" spans="2:16" ht="38.25" customHeight="1" thickBot="1">
      <c r="B21" s="599" t="s">
        <v>309</v>
      </c>
      <c r="C21" s="600"/>
      <c r="D21" s="600"/>
      <c r="E21" s="600"/>
      <c r="F21" s="600"/>
      <c r="G21" s="601"/>
      <c r="I21" s="599" t="s">
        <v>310</v>
      </c>
      <c r="J21" s="600"/>
      <c r="K21" s="600"/>
      <c r="L21" s="600"/>
      <c r="M21" s="600"/>
      <c r="N21" s="601"/>
      <c r="P21" s="50" t="s">
        <v>84</v>
      </c>
    </row>
    <row r="22" spans="2:16" ht="33.75" customHeight="1">
      <c r="B22" s="21" t="s">
        <v>244</v>
      </c>
      <c r="C22" s="236" t="str">
        <f>actualizaciones!$A$3</f>
        <v>acumulado agosto 2009</v>
      </c>
      <c r="D22" s="237" t="s">
        <v>62</v>
      </c>
      <c r="E22" s="236" t="str">
        <f>actualizaciones!$A$2</f>
        <v xml:space="preserve">acumulado agosto 2010 </v>
      </c>
      <c r="F22" s="237" t="s">
        <v>62</v>
      </c>
      <c r="G22" s="237" t="s">
        <v>63</v>
      </c>
      <c r="I22" s="21" t="s">
        <v>244</v>
      </c>
      <c r="J22" s="236" t="str">
        <f>actualizaciones!$A$3</f>
        <v>acumulado agosto 2009</v>
      </c>
      <c r="K22" s="237" t="s">
        <v>62</v>
      </c>
      <c r="L22" s="236" t="str">
        <f>actualizaciones!$A$2</f>
        <v xml:space="preserve">acumulado agosto 2010 </v>
      </c>
      <c r="M22" s="237" t="s">
        <v>62</v>
      </c>
      <c r="N22" s="237" t="s">
        <v>63</v>
      </c>
    </row>
    <row r="23" spans="2:16">
      <c r="B23" s="72" t="s">
        <v>245</v>
      </c>
      <c r="C23" s="73"/>
      <c r="D23" s="74"/>
      <c r="E23" s="73"/>
      <c r="F23" s="73"/>
      <c r="G23" s="74"/>
      <c r="I23" s="72" t="s">
        <v>245</v>
      </c>
      <c r="J23" s="73"/>
      <c r="K23" s="74"/>
      <c r="L23" s="73"/>
      <c r="M23" s="73"/>
      <c r="N23" s="74"/>
    </row>
    <row r="24" spans="2:16">
      <c r="B24" s="264" t="s">
        <v>308</v>
      </c>
      <c r="C24" s="25">
        <v>3924349</v>
      </c>
      <c r="D24" s="26">
        <f>C24/$C$10</f>
        <v>0.43084442168671788</v>
      </c>
      <c r="E24" s="25">
        <v>3537074</v>
      </c>
      <c r="F24" s="26">
        <f>E24/$E$10</f>
        <v>0.389220244311198</v>
      </c>
      <c r="G24" s="26">
        <f>(E24-C24)/C24</f>
        <v>-9.8685157716604716E-2</v>
      </c>
      <c r="I24" s="264" t="s">
        <v>308</v>
      </c>
      <c r="J24" s="25">
        <v>245640</v>
      </c>
      <c r="K24" s="26">
        <f>J24/$C$10</f>
        <v>2.6968198736433833E-2</v>
      </c>
      <c r="L24" s="25">
        <v>216287</v>
      </c>
      <c r="M24" s="26">
        <f>L24/$E$10</f>
        <v>2.3800259474734225E-2</v>
      </c>
      <c r="N24" s="26">
        <f>(L24-J24)/J24</f>
        <v>-0.11949601042175541</v>
      </c>
    </row>
    <row r="25" spans="2:16">
      <c r="B25" s="72" t="s">
        <v>247</v>
      </c>
      <c r="C25" s="73"/>
      <c r="D25" s="81"/>
      <c r="E25" s="73"/>
      <c r="F25" s="338"/>
      <c r="G25" s="339"/>
      <c r="I25" s="72" t="s">
        <v>247</v>
      </c>
      <c r="J25" s="73"/>
      <c r="K25" s="81"/>
      <c r="L25" s="73"/>
      <c r="M25" s="338"/>
      <c r="N25" s="339"/>
    </row>
    <row r="26" spans="2:16">
      <c r="B26" s="85" t="s">
        <v>248</v>
      </c>
      <c r="C26" s="340">
        <v>2511437</v>
      </c>
      <c r="D26" s="84">
        <f>C26/$C$10</f>
        <v>0.27572436138264605</v>
      </c>
      <c r="E26" s="340">
        <v>2392287</v>
      </c>
      <c r="F26" s="84">
        <f>E26/$E$10</f>
        <v>0.26324768172859914</v>
      </c>
      <c r="G26" s="341">
        <f>(E26-C26)/C26</f>
        <v>-4.7442957955943152E-2</v>
      </c>
      <c r="I26" s="85" t="s">
        <v>248</v>
      </c>
      <c r="J26" s="340">
        <v>245640</v>
      </c>
      <c r="K26" s="84">
        <f>J26/$C$10</f>
        <v>2.6968198736433833E-2</v>
      </c>
      <c r="L26" s="340">
        <v>216287</v>
      </c>
      <c r="M26" s="84">
        <f>L26/$E$10</f>
        <v>2.3800259474734225E-2</v>
      </c>
      <c r="N26" s="341">
        <f>(L26-J26)/J26</f>
        <v>-0.11949601042175541</v>
      </c>
    </row>
    <row r="27" spans="2:16">
      <c r="B27" s="85" t="s">
        <v>301</v>
      </c>
      <c r="C27" s="342">
        <v>2079018</v>
      </c>
      <c r="D27" s="30">
        <f>C27/$C$10</f>
        <v>0.22825016528506431</v>
      </c>
      <c r="E27" s="342">
        <v>2011776</v>
      </c>
      <c r="F27" s="30">
        <f>E27/$E$10</f>
        <v>0.22137618444494084</v>
      </c>
      <c r="G27" s="343">
        <f>(E27-C27)/C27</f>
        <v>-3.2343154316124244E-2</v>
      </c>
      <c r="I27" s="85" t="s">
        <v>301</v>
      </c>
      <c r="J27" s="342">
        <v>78669</v>
      </c>
      <c r="K27" s="30">
        <f>J27/$C$10</f>
        <v>8.6368719524365471E-3</v>
      </c>
      <c r="L27" s="342">
        <v>63826</v>
      </c>
      <c r="M27" s="30">
        <f>L27/$E$10</f>
        <v>7.0234242521944766E-3</v>
      </c>
      <c r="N27" s="343">
        <f>(L27-J27)/J27</f>
        <v>-0.18867660704979089</v>
      </c>
    </row>
    <row r="28" spans="2:16">
      <c r="B28" s="85" t="s">
        <v>251</v>
      </c>
      <c r="C28" s="342">
        <v>408185</v>
      </c>
      <c r="D28" s="30">
        <f>C28/$C$10</f>
        <v>4.4813606095225715E-2</v>
      </c>
      <c r="E28" s="342">
        <v>356184</v>
      </c>
      <c r="F28" s="30">
        <f>E28/$E$10</f>
        <v>3.9194549930179512E-2</v>
      </c>
      <c r="G28" s="343">
        <f>(E28-C28)/C28</f>
        <v>-0.12739566618077589</v>
      </c>
      <c r="I28" s="85" t="s">
        <v>251</v>
      </c>
      <c r="J28" s="342">
        <v>63200</v>
      </c>
      <c r="K28" s="30">
        <f>J28/$C$10</f>
        <v>6.9385692889701121E-3</v>
      </c>
      <c r="L28" s="342">
        <v>64808</v>
      </c>
      <c r="M28" s="30">
        <f>L28/$E$10</f>
        <v>7.1314837047005862E-3</v>
      </c>
      <c r="N28" s="343">
        <f>(L28-J28)/J28</f>
        <v>2.5443037974683544E-2</v>
      </c>
    </row>
    <row r="29" spans="2:16">
      <c r="B29" s="85" t="s">
        <v>252</v>
      </c>
      <c r="C29" s="342">
        <v>24234</v>
      </c>
      <c r="D29" s="30">
        <f>C29/$C$10</f>
        <v>2.6605900023560394E-3</v>
      </c>
      <c r="E29" s="342">
        <v>24327</v>
      </c>
      <c r="F29" s="30">
        <f>E29/$E$10</f>
        <v>2.6769473534787552E-3</v>
      </c>
      <c r="G29" s="343">
        <f>(E29-C29)/C29</f>
        <v>3.8375835602871998E-3</v>
      </c>
      <c r="I29" s="85" t="s">
        <v>302</v>
      </c>
      <c r="J29" s="342">
        <v>81406</v>
      </c>
      <c r="K29" s="30">
        <f>J29/$C$10</f>
        <v>8.9373603091440022E-3</v>
      </c>
      <c r="L29" s="342">
        <v>67541</v>
      </c>
      <c r="M29" s="30">
        <f>L29/$E$10</f>
        <v>7.4322235048016033E-3</v>
      </c>
      <c r="N29" s="343">
        <f>(L29-J29)/J29</f>
        <v>-0.17031914109525095</v>
      </c>
    </row>
    <row r="30" spans="2:16">
      <c r="B30" s="72" t="s">
        <v>253</v>
      </c>
      <c r="C30" s="81"/>
      <c r="D30" s="81"/>
      <c r="E30" s="81"/>
      <c r="F30" s="344"/>
      <c r="G30" s="345"/>
      <c r="I30" s="85" t="s">
        <v>303</v>
      </c>
      <c r="J30" s="342">
        <v>22365</v>
      </c>
      <c r="K30" s="30">
        <f>J30/$C$10</f>
        <v>2.4553971858831732E-3</v>
      </c>
      <c r="L30" s="342">
        <v>20112</v>
      </c>
      <c r="M30" s="30">
        <f>L30/$E$10</f>
        <v>2.2131280130375602E-3</v>
      </c>
      <c r="N30" s="343">
        <f>(L30-J30)/J30</f>
        <v>-0.10073775989268947</v>
      </c>
    </row>
    <row r="31" spans="2:16">
      <c r="B31" s="244" t="s">
        <v>254</v>
      </c>
      <c r="C31" s="86">
        <v>1412912</v>
      </c>
      <c r="D31" s="84">
        <f>C31/$C$10</f>
        <v>0.15512006030407183</v>
      </c>
      <c r="E31" s="86">
        <v>1144787</v>
      </c>
      <c r="F31" s="30">
        <f>E31/$E$10</f>
        <v>0.1259725625825989</v>
      </c>
      <c r="G31" s="32">
        <f>(E31-C31)/C31</f>
        <v>-0.18976765715062227</v>
      </c>
      <c r="I31" s="72" t="s">
        <v>253</v>
      </c>
      <c r="J31" s="81"/>
      <c r="K31" s="81"/>
      <c r="L31" s="81"/>
      <c r="M31" s="344"/>
      <c r="N31" s="345"/>
    </row>
    <row r="32" spans="2:16">
      <c r="B32" s="587" t="s">
        <v>119</v>
      </c>
      <c r="C32" s="588"/>
      <c r="D32" s="588"/>
      <c r="E32" s="588"/>
      <c r="F32" s="588"/>
      <c r="G32" s="589"/>
      <c r="I32" s="244" t="s">
        <v>254</v>
      </c>
      <c r="J32" s="86">
        <v>0</v>
      </c>
      <c r="K32" s="84">
        <f>J32/$C$10</f>
        <v>0</v>
      </c>
      <c r="L32" s="86">
        <v>0</v>
      </c>
      <c r="M32" s="30">
        <f>L32/$E$10</f>
        <v>0</v>
      </c>
      <c r="N32" s="335" t="str">
        <f>IFERROR((L32-J32)/J32,"-")</f>
        <v>-</v>
      </c>
    </row>
    <row r="33" spans="2:14">
      <c r="I33" s="587" t="s">
        <v>119</v>
      </c>
      <c r="J33" s="588"/>
      <c r="K33" s="588"/>
      <c r="L33" s="588"/>
      <c r="M33" s="588"/>
      <c r="N33" s="589"/>
    </row>
    <row r="37" spans="2:14" ht="37.5" customHeight="1">
      <c r="B37" s="590" t="s">
        <v>311</v>
      </c>
      <c r="C37" s="591"/>
      <c r="D37" s="591"/>
      <c r="E37" s="591"/>
      <c r="F37" s="591"/>
      <c r="G37" s="592"/>
      <c r="I37" s="602" t="s">
        <v>312</v>
      </c>
      <c r="J37" s="603"/>
      <c r="K37" s="603"/>
      <c r="L37" s="603"/>
      <c r="M37" s="604"/>
    </row>
    <row r="38" spans="2:14" ht="18" customHeight="1">
      <c r="B38" s="593"/>
      <c r="C38" s="554"/>
      <c r="D38" s="554"/>
      <c r="E38" s="554"/>
      <c r="F38" s="554"/>
      <c r="G38" s="594"/>
      <c r="I38" s="605" t="str">
        <f>actualizaciones!$A$2</f>
        <v xml:space="preserve">acumulado agosto 2010 </v>
      </c>
      <c r="J38" s="606"/>
      <c r="K38" s="606"/>
      <c r="L38" s="606"/>
      <c r="M38" s="607"/>
    </row>
    <row r="39" spans="2:14" ht="25.5">
      <c r="B39" s="21" t="s">
        <v>244</v>
      </c>
      <c r="C39" s="236" t="str">
        <f>actualizaciones!$A$3</f>
        <v>acumulado agosto 2009</v>
      </c>
      <c r="D39" s="237" t="s">
        <v>62</v>
      </c>
      <c r="E39" s="236" t="str">
        <f>actualizaciones!$A$2</f>
        <v xml:space="preserve">acumulado agosto 2010 </v>
      </c>
      <c r="F39" s="237" t="s">
        <v>62</v>
      </c>
      <c r="G39" s="237" t="s">
        <v>63</v>
      </c>
      <c r="I39" s="21" t="s">
        <v>244</v>
      </c>
      <c r="J39" s="236" t="s">
        <v>118</v>
      </c>
      <c r="K39" s="237" t="s">
        <v>63</v>
      </c>
      <c r="L39" s="236" t="s">
        <v>270</v>
      </c>
      <c r="M39" s="237" t="s">
        <v>63</v>
      </c>
    </row>
    <row r="40" spans="2:14">
      <c r="B40" s="72" t="s">
        <v>245</v>
      </c>
      <c r="C40" s="73"/>
      <c r="D40" s="74"/>
      <c r="E40" s="73"/>
      <c r="F40" s="73"/>
      <c r="G40" s="74"/>
      <c r="I40" s="72" t="s">
        <v>245</v>
      </c>
      <c r="J40" s="73"/>
      <c r="K40" s="74"/>
      <c r="L40" s="73"/>
      <c r="M40" s="74"/>
    </row>
    <row r="41" spans="2:14">
      <c r="B41" s="264" t="s">
        <v>308</v>
      </c>
      <c r="C41" s="25">
        <v>24512069</v>
      </c>
      <c r="D41" s="346">
        <f>C41/$C$41</f>
        <v>1</v>
      </c>
      <c r="E41" s="25">
        <v>24137203</v>
      </c>
      <c r="F41" s="346">
        <f>E41/$E$41</f>
        <v>1</v>
      </c>
      <c r="G41" s="346">
        <f>E41/C41-1</f>
        <v>-1.5293119483304363E-2</v>
      </c>
      <c r="I41" s="264" t="s">
        <v>308</v>
      </c>
      <c r="J41" s="25">
        <v>9087590</v>
      </c>
      <c r="K41" s="346">
        <f>($E$10-$C$10)/$C$10</f>
        <v>-2.2963151146851088E-3</v>
      </c>
      <c r="L41" s="25">
        <v>24137203</v>
      </c>
      <c r="M41" s="346">
        <f>($E$41-$C$41)/$C$41</f>
        <v>-1.5293119483304326E-2</v>
      </c>
    </row>
    <row r="42" spans="2:14">
      <c r="B42" s="72" t="s">
        <v>247</v>
      </c>
      <c r="C42" s="73"/>
      <c r="D42" s="81"/>
      <c r="E42" s="73"/>
      <c r="F42" s="338"/>
      <c r="G42" s="339"/>
      <c r="I42" s="72" t="s">
        <v>247</v>
      </c>
      <c r="J42" s="73"/>
      <c r="K42" s="81"/>
      <c r="L42" s="73"/>
      <c r="M42" s="339"/>
    </row>
    <row r="43" spans="2:14">
      <c r="B43" s="85" t="s">
        <v>248</v>
      </c>
      <c r="C43" s="340">
        <v>13518445</v>
      </c>
      <c r="D43" s="347">
        <f t="shared" ref="D43:D48" si="0">C43/$C$41</f>
        <v>0.55150158887036427</v>
      </c>
      <c r="E43" s="340">
        <v>13716472</v>
      </c>
      <c r="F43" s="347">
        <f t="shared" ref="F43:F48" si="1">E43/$E$41</f>
        <v>0.56827097986456843</v>
      </c>
      <c r="G43" s="348">
        <f t="shared" ref="G43:G48" si="2">E43/C43-1</f>
        <v>1.4648652267328144E-2</v>
      </c>
      <c r="I43" s="85" t="s">
        <v>248</v>
      </c>
      <c r="J43" s="164">
        <v>5728825</v>
      </c>
      <c r="K43" s="347">
        <f>E12/C12-1</f>
        <v>2.4350021206427597E-2</v>
      </c>
      <c r="L43" s="164">
        <v>13716472</v>
      </c>
      <c r="M43" s="347">
        <f>($E$43-$C$43)/$C$43</f>
        <v>1.4648652267328083E-2</v>
      </c>
    </row>
    <row r="44" spans="2:14">
      <c r="B44" s="85" t="s">
        <v>249</v>
      </c>
      <c r="C44" s="342">
        <v>1625203</v>
      </c>
      <c r="D44" s="349">
        <f t="shared" si="0"/>
        <v>6.6302155073078489E-2</v>
      </c>
      <c r="E44" s="342">
        <v>1662792</v>
      </c>
      <c r="F44" s="349">
        <f t="shared" si="1"/>
        <v>6.8889174938786407E-2</v>
      </c>
      <c r="G44" s="350">
        <f t="shared" si="2"/>
        <v>2.3128802986457586E-2</v>
      </c>
      <c r="I44" s="85" t="s">
        <v>249</v>
      </c>
      <c r="J44" s="29">
        <v>743684</v>
      </c>
      <c r="K44" s="349">
        <f t="shared" ref="K44:K46" si="3">E13/C13-1</f>
        <v>8.7057062587885925E-2</v>
      </c>
      <c r="L44" s="29">
        <v>1662792</v>
      </c>
      <c r="M44" s="349">
        <f>($E$44-$C$44)/$C$44</f>
        <v>2.312880298645769E-2</v>
      </c>
    </row>
    <row r="45" spans="2:14">
      <c r="B45" s="85" t="s">
        <v>250</v>
      </c>
      <c r="C45" s="342">
        <v>8591123</v>
      </c>
      <c r="D45" s="349">
        <f t="shared" si="0"/>
        <v>0.35048542821905404</v>
      </c>
      <c r="E45" s="342">
        <v>8997336</v>
      </c>
      <c r="F45" s="349">
        <f t="shared" si="1"/>
        <v>0.3727580200572535</v>
      </c>
      <c r="G45" s="350">
        <f t="shared" si="2"/>
        <v>4.7282875591468043E-2</v>
      </c>
      <c r="I45" s="85" t="s">
        <v>250</v>
      </c>
      <c r="J45" s="29">
        <v>3967505</v>
      </c>
      <c r="K45" s="349">
        <f t="shared" si="3"/>
        <v>6.1982209043339287E-2</v>
      </c>
      <c r="L45" s="29">
        <v>8997336</v>
      </c>
      <c r="M45" s="349">
        <f>($E$45-$C$45)/$C$45</f>
        <v>4.7282875591468078E-2</v>
      </c>
    </row>
    <row r="46" spans="2:14">
      <c r="B46" s="85" t="s">
        <v>251</v>
      </c>
      <c r="C46" s="342">
        <v>2926748</v>
      </c>
      <c r="D46" s="349">
        <f t="shared" si="0"/>
        <v>0.11940028399887419</v>
      </c>
      <c r="E46" s="342">
        <v>2715363</v>
      </c>
      <c r="F46" s="349">
        <f t="shared" si="1"/>
        <v>0.11249700307032261</v>
      </c>
      <c r="G46" s="350">
        <f t="shared" si="2"/>
        <v>-7.2225213786769493E-2</v>
      </c>
      <c r="I46" s="85" t="s">
        <v>251</v>
      </c>
      <c r="J46" s="29">
        <v>937505</v>
      </c>
      <c r="K46" s="349">
        <f t="shared" si="3"/>
        <v>-0.14246290657331839</v>
      </c>
      <c r="L46" s="29">
        <v>2715363</v>
      </c>
      <c r="M46" s="349">
        <f>($E$46-$C$46)/$C$46</f>
        <v>-7.2225213786769479E-2</v>
      </c>
    </row>
    <row r="47" spans="2:14">
      <c r="B47" s="85" t="s">
        <v>302</v>
      </c>
      <c r="C47" s="342">
        <v>238674</v>
      </c>
      <c r="D47" s="349">
        <f t="shared" si="0"/>
        <v>9.7369993532573692E-3</v>
      </c>
      <c r="E47" s="342">
        <v>217568</v>
      </c>
      <c r="F47" s="349">
        <f t="shared" si="1"/>
        <v>9.0138032977557514E-3</v>
      </c>
      <c r="G47" s="350">
        <f t="shared" si="2"/>
        <v>-8.8430243763459759E-2</v>
      </c>
      <c r="I47" s="85" t="s">
        <v>302</v>
      </c>
      <c r="J47" s="29">
        <v>80131</v>
      </c>
      <c r="K47" s="349">
        <f>E16/C16-1</f>
        <v>1.0198935982451252E-2</v>
      </c>
      <c r="L47" s="29">
        <v>217568</v>
      </c>
      <c r="M47" s="349">
        <f>($E$47-$C$47)/$C$47</f>
        <v>-8.8430243763459787E-2</v>
      </c>
    </row>
    <row r="48" spans="2:14">
      <c r="B48" s="28" t="s">
        <v>303</v>
      </c>
      <c r="C48" s="86">
        <v>136697</v>
      </c>
      <c r="D48" s="351">
        <f t="shared" si="0"/>
        <v>5.5767222261001309E-3</v>
      </c>
      <c r="E48" s="86">
        <v>123413</v>
      </c>
      <c r="F48" s="351">
        <f t="shared" si="1"/>
        <v>5.1129785004501143E-3</v>
      </c>
      <c r="G48" s="351">
        <f t="shared" si="2"/>
        <v>-9.7178431128700726E-2</v>
      </c>
      <c r="I48" s="28" t="s">
        <v>303</v>
      </c>
      <c r="J48" s="86"/>
      <c r="K48" s="349"/>
      <c r="L48" s="86">
        <v>123413</v>
      </c>
      <c r="M48" s="349">
        <f>($E$48-$C$48)/$C$48</f>
        <v>-9.7178431128700699E-2</v>
      </c>
    </row>
    <row r="49" spans="2:13">
      <c r="B49" s="72" t="s">
        <v>253</v>
      </c>
      <c r="C49" s="81"/>
      <c r="D49" s="81"/>
      <c r="E49" s="81"/>
      <c r="F49" s="344"/>
      <c r="G49" s="345"/>
      <c r="I49" s="72" t="s">
        <v>253</v>
      </c>
      <c r="J49" s="81"/>
      <c r="K49" s="81"/>
      <c r="L49" s="81"/>
      <c r="M49" s="345"/>
    </row>
    <row r="50" spans="2:13">
      <c r="B50" s="244" t="s">
        <v>254</v>
      </c>
      <c r="C50" s="86">
        <v>10993624</v>
      </c>
      <c r="D50" s="347">
        <f>C50/$C$41</f>
        <v>0.44849841112963579</v>
      </c>
      <c r="E50" s="86">
        <v>10420731</v>
      </c>
      <c r="F50" s="349">
        <f>E50/$E$41</f>
        <v>0.43172902013543157</v>
      </c>
      <c r="G50" s="351">
        <f>E50/C50-1</f>
        <v>-5.2111387473320891E-2</v>
      </c>
      <c r="I50" s="244" t="s">
        <v>254</v>
      </c>
      <c r="J50" s="86">
        <v>1144787</v>
      </c>
      <c r="K50" s="351">
        <f>E18/C18-1</f>
        <v>-4.4682356702282378E-2</v>
      </c>
      <c r="L50" s="86">
        <v>10420731</v>
      </c>
      <c r="M50" s="351">
        <f>($E$50-$C$50)/$C$50</f>
        <v>-5.2111387473320898E-2</v>
      </c>
    </row>
    <row r="51" spans="2:13">
      <c r="B51" s="587" t="s">
        <v>119</v>
      </c>
      <c r="C51" s="588"/>
      <c r="D51" s="588"/>
      <c r="E51" s="588"/>
      <c r="F51" s="588"/>
      <c r="G51" s="589"/>
      <c r="I51" s="587" t="s">
        <v>119</v>
      </c>
      <c r="J51" s="588"/>
      <c r="K51" s="588"/>
      <c r="L51" s="588"/>
      <c r="M51" s="589"/>
    </row>
  </sheetData>
  <mergeCells count="13">
    <mergeCell ref="B51:G51"/>
    <mergeCell ref="I51:M51"/>
    <mergeCell ref="B7:G7"/>
    <mergeCell ref="I7:N7"/>
    <mergeCell ref="B19:G19"/>
    <mergeCell ref="I19:N19"/>
    <mergeCell ref="B21:G21"/>
    <mergeCell ref="I21:N21"/>
    <mergeCell ref="B32:G32"/>
    <mergeCell ref="I33:N33"/>
    <mergeCell ref="B37:G38"/>
    <mergeCell ref="I37:M37"/>
    <mergeCell ref="I38:M38"/>
  </mergeCells>
  <hyperlinks>
    <hyperlink ref="P21" location="'Gráfico pernocta munic y cate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9" orientation="landscape" r:id="rId1"/>
  <headerFooter scaleWithDoc="0" alignWithMargins="0">
    <oddHeader>&amp;RTurismo en Cifras (acumulado agosto 2010)</oddHeader>
    <oddFooter>&amp;CTurismo de Tenerife&amp;R&amp;P</oddFooter>
  </headerFooter>
  <colBreaks count="1" manualBreakCount="1">
    <brk id="7" min="6" max="50" man="1"/>
  </colBreaks>
  <drawing r:id="rId2"/>
  <legacyDrawingHF r:id="rId3"/>
</worksheet>
</file>

<file path=xl/worksheets/sheet72.xml><?xml version="1.0" encoding="utf-8"?>
<worksheet xmlns="http://schemas.openxmlformats.org/spreadsheetml/2006/main" xmlns:r="http://schemas.openxmlformats.org/officeDocument/2006/relationships">
  <sheetPr codeName="Hoja28">
    <tabColor rgb="FF000099"/>
    <pageSetUpPr autoPageBreaks="0" fitToPage="1"/>
  </sheetPr>
  <dimension ref="B6:S44"/>
  <sheetViews>
    <sheetView showGridLines="0" showRowColHeaders="0" showOutlineSymbols="0" zoomScaleNormal="100" workbookViewId="0">
      <selection activeCell="A3" sqref="A3"/>
    </sheetView>
  </sheetViews>
  <sheetFormatPr baseColWidth="10" defaultRowHeight="12.75"/>
  <cols>
    <col min="1" max="1" width="1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50" t="s">
        <v>86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pernocta municipio y categ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1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73.xml><?xml version="1.0" encoding="utf-8"?>
<worksheet xmlns="http://schemas.openxmlformats.org/spreadsheetml/2006/main" xmlns:r="http://schemas.openxmlformats.org/officeDocument/2006/relationships">
  <sheetPr codeName="Hoja17">
    <tabColor rgb="FF000099"/>
    <pageSetUpPr autoPageBreaks="0" fitToPage="1"/>
  </sheetPr>
  <dimension ref="B6:L30"/>
  <sheetViews>
    <sheetView showGridLines="0" showRowColHeaders="0" showOutlineSymbols="0" zoomScaleNormal="100" workbookViewId="0">
      <selection activeCell="A3" sqref="A3"/>
    </sheetView>
  </sheetViews>
  <sheetFormatPr baseColWidth="10" defaultRowHeight="12.75"/>
  <cols>
    <col min="1" max="1" width="13.28515625" style="144" customWidth="1"/>
    <col min="2" max="2" width="30.85546875" style="144" customWidth="1"/>
    <col min="3" max="5" width="12.7109375" style="144" customWidth="1"/>
    <col min="6" max="6" width="10.7109375" style="144" customWidth="1"/>
    <col min="7" max="12" width="11.42578125" style="144"/>
    <col min="13" max="13" width="13.7109375" style="144" customWidth="1"/>
    <col min="14" max="256" width="11.42578125" style="144"/>
    <col min="257" max="257" width="13.28515625" style="144" customWidth="1"/>
    <col min="258" max="258" width="30.85546875" style="144" customWidth="1"/>
    <col min="259" max="261" width="12.7109375" style="144" customWidth="1"/>
    <col min="262" max="262" width="10.7109375" style="144" customWidth="1"/>
    <col min="263" max="268" width="11.42578125" style="144"/>
    <col min="269" max="269" width="13.7109375" style="144" customWidth="1"/>
    <col min="270" max="512" width="11.42578125" style="144"/>
    <col min="513" max="513" width="13.28515625" style="144" customWidth="1"/>
    <col min="514" max="514" width="30.85546875" style="144" customWidth="1"/>
    <col min="515" max="517" width="12.7109375" style="144" customWidth="1"/>
    <col min="518" max="518" width="10.7109375" style="144" customWidth="1"/>
    <col min="519" max="524" width="11.42578125" style="144"/>
    <col min="525" max="525" width="13.7109375" style="144" customWidth="1"/>
    <col min="526" max="768" width="11.42578125" style="144"/>
    <col min="769" max="769" width="13.28515625" style="144" customWidth="1"/>
    <col min="770" max="770" width="30.85546875" style="144" customWidth="1"/>
    <col min="771" max="773" width="12.7109375" style="144" customWidth="1"/>
    <col min="774" max="774" width="10.7109375" style="144" customWidth="1"/>
    <col min="775" max="780" width="11.42578125" style="144"/>
    <col min="781" max="781" width="13.7109375" style="144" customWidth="1"/>
    <col min="782" max="1024" width="11.42578125" style="144"/>
    <col min="1025" max="1025" width="13.28515625" style="144" customWidth="1"/>
    <col min="1026" max="1026" width="30.85546875" style="144" customWidth="1"/>
    <col min="1027" max="1029" width="12.7109375" style="144" customWidth="1"/>
    <col min="1030" max="1030" width="10.7109375" style="144" customWidth="1"/>
    <col min="1031" max="1036" width="11.42578125" style="144"/>
    <col min="1037" max="1037" width="13.7109375" style="144" customWidth="1"/>
    <col min="1038" max="1280" width="11.42578125" style="144"/>
    <col min="1281" max="1281" width="13.28515625" style="144" customWidth="1"/>
    <col min="1282" max="1282" width="30.85546875" style="144" customWidth="1"/>
    <col min="1283" max="1285" width="12.7109375" style="144" customWidth="1"/>
    <col min="1286" max="1286" width="10.7109375" style="144" customWidth="1"/>
    <col min="1287" max="1292" width="11.42578125" style="144"/>
    <col min="1293" max="1293" width="13.7109375" style="144" customWidth="1"/>
    <col min="1294" max="1536" width="11.42578125" style="144"/>
    <col min="1537" max="1537" width="13.28515625" style="144" customWidth="1"/>
    <col min="1538" max="1538" width="30.85546875" style="144" customWidth="1"/>
    <col min="1539" max="1541" width="12.7109375" style="144" customWidth="1"/>
    <col min="1542" max="1542" width="10.7109375" style="144" customWidth="1"/>
    <col min="1543" max="1548" width="11.42578125" style="144"/>
    <col min="1549" max="1549" width="13.7109375" style="144" customWidth="1"/>
    <col min="1550" max="1792" width="11.42578125" style="144"/>
    <col min="1793" max="1793" width="13.28515625" style="144" customWidth="1"/>
    <col min="1794" max="1794" width="30.85546875" style="144" customWidth="1"/>
    <col min="1795" max="1797" width="12.7109375" style="144" customWidth="1"/>
    <col min="1798" max="1798" width="10.7109375" style="144" customWidth="1"/>
    <col min="1799" max="1804" width="11.42578125" style="144"/>
    <col min="1805" max="1805" width="13.7109375" style="144" customWidth="1"/>
    <col min="1806" max="2048" width="11.42578125" style="144"/>
    <col min="2049" max="2049" width="13.28515625" style="144" customWidth="1"/>
    <col min="2050" max="2050" width="30.85546875" style="144" customWidth="1"/>
    <col min="2051" max="2053" width="12.7109375" style="144" customWidth="1"/>
    <col min="2054" max="2054" width="10.7109375" style="144" customWidth="1"/>
    <col min="2055" max="2060" width="11.42578125" style="144"/>
    <col min="2061" max="2061" width="13.7109375" style="144" customWidth="1"/>
    <col min="2062" max="2304" width="11.42578125" style="144"/>
    <col min="2305" max="2305" width="13.28515625" style="144" customWidth="1"/>
    <col min="2306" max="2306" width="30.85546875" style="144" customWidth="1"/>
    <col min="2307" max="2309" width="12.7109375" style="144" customWidth="1"/>
    <col min="2310" max="2310" width="10.7109375" style="144" customWidth="1"/>
    <col min="2311" max="2316" width="11.42578125" style="144"/>
    <col min="2317" max="2317" width="13.7109375" style="144" customWidth="1"/>
    <col min="2318" max="2560" width="11.42578125" style="144"/>
    <col min="2561" max="2561" width="13.28515625" style="144" customWidth="1"/>
    <col min="2562" max="2562" width="30.85546875" style="144" customWidth="1"/>
    <col min="2563" max="2565" width="12.7109375" style="144" customWidth="1"/>
    <col min="2566" max="2566" width="10.7109375" style="144" customWidth="1"/>
    <col min="2567" max="2572" width="11.42578125" style="144"/>
    <col min="2573" max="2573" width="13.7109375" style="144" customWidth="1"/>
    <col min="2574" max="2816" width="11.42578125" style="144"/>
    <col min="2817" max="2817" width="13.28515625" style="144" customWidth="1"/>
    <col min="2818" max="2818" width="30.85546875" style="144" customWidth="1"/>
    <col min="2819" max="2821" width="12.7109375" style="144" customWidth="1"/>
    <col min="2822" max="2822" width="10.7109375" style="144" customWidth="1"/>
    <col min="2823" max="2828" width="11.42578125" style="144"/>
    <col min="2829" max="2829" width="13.7109375" style="144" customWidth="1"/>
    <col min="2830" max="3072" width="11.42578125" style="144"/>
    <col min="3073" max="3073" width="13.28515625" style="144" customWidth="1"/>
    <col min="3074" max="3074" width="30.85546875" style="144" customWidth="1"/>
    <col min="3075" max="3077" width="12.7109375" style="144" customWidth="1"/>
    <col min="3078" max="3078" width="10.7109375" style="144" customWidth="1"/>
    <col min="3079" max="3084" width="11.42578125" style="144"/>
    <col min="3085" max="3085" width="13.7109375" style="144" customWidth="1"/>
    <col min="3086" max="3328" width="11.42578125" style="144"/>
    <col min="3329" max="3329" width="13.28515625" style="144" customWidth="1"/>
    <col min="3330" max="3330" width="30.85546875" style="144" customWidth="1"/>
    <col min="3331" max="3333" width="12.7109375" style="144" customWidth="1"/>
    <col min="3334" max="3334" width="10.7109375" style="144" customWidth="1"/>
    <col min="3335" max="3340" width="11.42578125" style="144"/>
    <col min="3341" max="3341" width="13.7109375" style="144" customWidth="1"/>
    <col min="3342" max="3584" width="11.42578125" style="144"/>
    <col min="3585" max="3585" width="13.28515625" style="144" customWidth="1"/>
    <col min="3586" max="3586" width="30.85546875" style="144" customWidth="1"/>
    <col min="3587" max="3589" width="12.7109375" style="144" customWidth="1"/>
    <col min="3590" max="3590" width="10.7109375" style="144" customWidth="1"/>
    <col min="3591" max="3596" width="11.42578125" style="144"/>
    <col min="3597" max="3597" width="13.7109375" style="144" customWidth="1"/>
    <col min="3598" max="3840" width="11.42578125" style="144"/>
    <col min="3841" max="3841" width="13.28515625" style="144" customWidth="1"/>
    <col min="3842" max="3842" width="30.85546875" style="144" customWidth="1"/>
    <col min="3843" max="3845" width="12.7109375" style="144" customWidth="1"/>
    <col min="3846" max="3846" width="10.7109375" style="144" customWidth="1"/>
    <col min="3847" max="3852" width="11.42578125" style="144"/>
    <col min="3853" max="3853" width="13.7109375" style="144" customWidth="1"/>
    <col min="3854" max="4096" width="11.42578125" style="144"/>
    <col min="4097" max="4097" width="13.28515625" style="144" customWidth="1"/>
    <col min="4098" max="4098" width="30.85546875" style="144" customWidth="1"/>
    <col min="4099" max="4101" width="12.7109375" style="144" customWidth="1"/>
    <col min="4102" max="4102" width="10.7109375" style="144" customWidth="1"/>
    <col min="4103" max="4108" width="11.42578125" style="144"/>
    <col min="4109" max="4109" width="13.7109375" style="144" customWidth="1"/>
    <col min="4110" max="4352" width="11.42578125" style="144"/>
    <col min="4353" max="4353" width="13.28515625" style="144" customWidth="1"/>
    <col min="4354" max="4354" width="30.85546875" style="144" customWidth="1"/>
    <col min="4355" max="4357" width="12.7109375" style="144" customWidth="1"/>
    <col min="4358" max="4358" width="10.7109375" style="144" customWidth="1"/>
    <col min="4359" max="4364" width="11.42578125" style="144"/>
    <col min="4365" max="4365" width="13.7109375" style="144" customWidth="1"/>
    <col min="4366" max="4608" width="11.42578125" style="144"/>
    <col min="4609" max="4609" width="13.28515625" style="144" customWidth="1"/>
    <col min="4610" max="4610" width="30.85546875" style="144" customWidth="1"/>
    <col min="4611" max="4613" width="12.7109375" style="144" customWidth="1"/>
    <col min="4614" max="4614" width="10.7109375" style="144" customWidth="1"/>
    <col min="4615" max="4620" width="11.42578125" style="144"/>
    <col min="4621" max="4621" width="13.7109375" style="144" customWidth="1"/>
    <col min="4622" max="4864" width="11.42578125" style="144"/>
    <col min="4865" max="4865" width="13.28515625" style="144" customWidth="1"/>
    <col min="4866" max="4866" width="30.85546875" style="144" customWidth="1"/>
    <col min="4867" max="4869" width="12.7109375" style="144" customWidth="1"/>
    <col min="4870" max="4870" width="10.7109375" style="144" customWidth="1"/>
    <col min="4871" max="4876" width="11.42578125" style="144"/>
    <col min="4877" max="4877" width="13.7109375" style="144" customWidth="1"/>
    <col min="4878" max="5120" width="11.42578125" style="144"/>
    <col min="5121" max="5121" width="13.28515625" style="144" customWidth="1"/>
    <col min="5122" max="5122" width="30.85546875" style="144" customWidth="1"/>
    <col min="5123" max="5125" width="12.7109375" style="144" customWidth="1"/>
    <col min="5126" max="5126" width="10.7109375" style="144" customWidth="1"/>
    <col min="5127" max="5132" width="11.42578125" style="144"/>
    <col min="5133" max="5133" width="13.7109375" style="144" customWidth="1"/>
    <col min="5134" max="5376" width="11.42578125" style="144"/>
    <col min="5377" max="5377" width="13.28515625" style="144" customWidth="1"/>
    <col min="5378" max="5378" width="30.85546875" style="144" customWidth="1"/>
    <col min="5379" max="5381" width="12.7109375" style="144" customWidth="1"/>
    <col min="5382" max="5382" width="10.7109375" style="144" customWidth="1"/>
    <col min="5383" max="5388" width="11.42578125" style="144"/>
    <col min="5389" max="5389" width="13.7109375" style="144" customWidth="1"/>
    <col min="5390" max="5632" width="11.42578125" style="144"/>
    <col min="5633" max="5633" width="13.28515625" style="144" customWidth="1"/>
    <col min="5634" max="5634" width="30.85546875" style="144" customWidth="1"/>
    <col min="5635" max="5637" width="12.7109375" style="144" customWidth="1"/>
    <col min="5638" max="5638" width="10.7109375" style="144" customWidth="1"/>
    <col min="5639" max="5644" width="11.42578125" style="144"/>
    <col min="5645" max="5645" width="13.7109375" style="144" customWidth="1"/>
    <col min="5646" max="5888" width="11.42578125" style="144"/>
    <col min="5889" max="5889" width="13.28515625" style="144" customWidth="1"/>
    <col min="5890" max="5890" width="30.85546875" style="144" customWidth="1"/>
    <col min="5891" max="5893" width="12.7109375" style="144" customWidth="1"/>
    <col min="5894" max="5894" width="10.7109375" style="144" customWidth="1"/>
    <col min="5895" max="5900" width="11.42578125" style="144"/>
    <col min="5901" max="5901" width="13.7109375" style="144" customWidth="1"/>
    <col min="5902" max="6144" width="11.42578125" style="144"/>
    <col min="6145" max="6145" width="13.28515625" style="144" customWidth="1"/>
    <col min="6146" max="6146" width="30.85546875" style="144" customWidth="1"/>
    <col min="6147" max="6149" width="12.7109375" style="144" customWidth="1"/>
    <col min="6150" max="6150" width="10.7109375" style="144" customWidth="1"/>
    <col min="6151" max="6156" width="11.42578125" style="144"/>
    <col min="6157" max="6157" width="13.7109375" style="144" customWidth="1"/>
    <col min="6158" max="6400" width="11.42578125" style="144"/>
    <col min="6401" max="6401" width="13.28515625" style="144" customWidth="1"/>
    <col min="6402" max="6402" width="30.85546875" style="144" customWidth="1"/>
    <col min="6403" max="6405" width="12.7109375" style="144" customWidth="1"/>
    <col min="6406" max="6406" width="10.7109375" style="144" customWidth="1"/>
    <col min="6407" max="6412" width="11.42578125" style="144"/>
    <col min="6413" max="6413" width="13.7109375" style="144" customWidth="1"/>
    <col min="6414" max="6656" width="11.42578125" style="144"/>
    <col min="6657" max="6657" width="13.28515625" style="144" customWidth="1"/>
    <col min="6658" max="6658" width="30.85546875" style="144" customWidth="1"/>
    <col min="6659" max="6661" width="12.7109375" style="144" customWidth="1"/>
    <col min="6662" max="6662" width="10.7109375" style="144" customWidth="1"/>
    <col min="6663" max="6668" width="11.42578125" style="144"/>
    <col min="6669" max="6669" width="13.7109375" style="144" customWidth="1"/>
    <col min="6670" max="6912" width="11.42578125" style="144"/>
    <col min="6913" max="6913" width="13.28515625" style="144" customWidth="1"/>
    <col min="6914" max="6914" width="30.85546875" style="144" customWidth="1"/>
    <col min="6915" max="6917" width="12.7109375" style="144" customWidth="1"/>
    <col min="6918" max="6918" width="10.7109375" style="144" customWidth="1"/>
    <col min="6919" max="6924" width="11.42578125" style="144"/>
    <col min="6925" max="6925" width="13.7109375" style="144" customWidth="1"/>
    <col min="6926" max="7168" width="11.42578125" style="144"/>
    <col min="7169" max="7169" width="13.28515625" style="144" customWidth="1"/>
    <col min="7170" max="7170" width="30.85546875" style="144" customWidth="1"/>
    <col min="7171" max="7173" width="12.7109375" style="144" customWidth="1"/>
    <col min="7174" max="7174" width="10.7109375" style="144" customWidth="1"/>
    <col min="7175" max="7180" width="11.42578125" style="144"/>
    <col min="7181" max="7181" width="13.7109375" style="144" customWidth="1"/>
    <col min="7182" max="7424" width="11.42578125" style="144"/>
    <col min="7425" max="7425" width="13.28515625" style="144" customWidth="1"/>
    <col min="7426" max="7426" width="30.85546875" style="144" customWidth="1"/>
    <col min="7427" max="7429" width="12.7109375" style="144" customWidth="1"/>
    <col min="7430" max="7430" width="10.7109375" style="144" customWidth="1"/>
    <col min="7431" max="7436" width="11.42578125" style="144"/>
    <col min="7437" max="7437" width="13.7109375" style="144" customWidth="1"/>
    <col min="7438" max="7680" width="11.42578125" style="144"/>
    <col min="7681" max="7681" width="13.28515625" style="144" customWidth="1"/>
    <col min="7682" max="7682" width="30.85546875" style="144" customWidth="1"/>
    <col min="7683" max="7685" width="12.7109375" style="144" customWidth="1"/>
    <col min="7686" max="7686" width="10.7109375" style="144" customWidth="1"/>
    <col min="7687" max="7692" width="11.42578125" style="144"/>
    <col min="7693" max="7693" width="13.7109375" style="144" customWidth="1"/>
    <col min="7694" max="7936" width="11.42578125" style="144"/>
    <col min="7937" max="7937" width="13.28515625" style="144" customWidth="1"/>
    <col min="7938" max="7938" width="30.85546875" style="144" customWidth="1"/>
    <col min="7939" max="7941" width="12.7109375" style="144" customWidth="1"/>
    <col min="7942" max="7942" width="10.7109375" style="144" customWidth="1"/>
    <col min="7943" max="7948" width="11.42578125" style="144"/>
    <col min="7949" max="7949" width="13.7109375" style="144" customWidth="1"/>
    <col min="7950" max="8192" width="11.42578125" style="144"/>
    <col min="8193" max="8193" width="13.28515625" style="144" customWidth="1"/>
    <col min="8194" max="8194" width="30.85546875" style="144" customWidth="1"/>
    <col min="8195" max="8197" width="12.7109375" style="144" customWidth="1"/>
    <col min="8198" max="8198" width="10.7109375" style="144" customWidth="1"/>
    <col min="8199" max="8204" width="11.42578125" style="144"/>
    <col min="8205" max="8205" width="13.7109375" style="144" customWidth="1"/>
    <col min="8206" max="8448" width="11.42578125" style="144"/>
    <col min="8449" max="8449" width="13.28515625" style="144" customWidth="1"/>
    <col min="8450" max="8450" width="30.85546875" style="144" customWidth="1"/>
    <col min="8451" max="8453" width="12.7109375" style="144" customWidth="1"/>
    <col min="8454" max="8454" width="10.7109375" style="144" customWidth="1"/>
    <col min="8455" max="8460" width="11.42578125" style="144"/>
    <col min="8461" max="8461" width="13.7109375" style="144" customWidth="1"/>
    <col min="8462" max="8704" width="11.42578125" style="144"/>
    <col min="8705" max="8705" width="13.28515625" style="144" customWidth="1"/>
    <col min="8706" max="8706" width="30.85546875" style="144" customWidth="1"/>
    <col min="8707" max="8709" width="12.7109375" style="144" customWidth="1"/>
    <col min="8710" max="8710" width="10.7109375" style="144" customWidth="1"/>
    <col min="8711" max="8716" width="11.42578125" style="144"/>
    <col min="8717" max="8717" width="13.7109375" style="144" customWidth="1"/>
    <col min="8718" max="8960" width="11.42578125" style="144"/>
    <col min="8961" max="8961" width="13.28515625" style="144" customWidth="1"/>
    <col min="8962" max="8962" width="30.85546875" style="144" customWidth="1"/>
    <col min="8963" max="8965" width="12.7109375" style="144" customWidth="1"/>
    <col min="8966" max="8966" width="10.7109375" style="144" customWidth="1"/>
    <col min="8967" max="8972" width="11.42578125" style="144"/>
    <col min="8973" max="8973" width="13.7109375" style="144" customWidth="1"/>
    <col min="8974" max="9216" width="11.42578125" style="144"/>
    <col min="9217" max="9217" width="13.28515625" style="144" customWidth="1"/>
    <col min="9218" max="9218" width="30.85546875" style="144" customWidth="1"/>
    <col min="9219" max="9221" width="12.7109375" style="144" customWidth="1"/>
    <col min="9222" max="9222" width="10.7109375" style="144" customWidth="1"/>
    <col min="9223" max="9228" width="11.42578125" style="144"/>
    <col min="9229" max="9229" width="13.7109375" style="144" customWidth="1"/>
    <col min="9230" max="9472" width="11.42578125" style="144"/>
    <col min="9473" max="9473" width="13.28515625" style="144" customWidth="1"/>
    <col min="9474" max="9474" width="30.85546875" style="144" customWidth="1"/>
    <col min="9475" max="9477" width="12.7109375" style="144" customWidth="1"/>
    <col min="9478" max="9478" width="10.7109375" style="144" customWidth="1"/>
    <col min="9479" max="9484" width="11.42578125" style="144"/>
    <col min="9485" max="9485" width="13.7109375" style="144" customWidth="1"/>
    <col min="9486" max="9728" width="11.42578125" style="144"/>
    <col min="9729" max="9729" width="13.28515625" style="144" customWidth="1"/>
    <col min="9730" max="9730" width="30.85546875" style="144" customWidth="1"/>
    <col min="9731" max="9733" width="12.7109375" style="144" customWidth="1"/>
    <col min="9734" max="9734" width="10.7109375" style="144" customWidth="1"/>
    <col min="9735" max="9740" width="11.42578125" style="144"/>
    <col min="9741" max="9741" width="13.7109375" style="144" customWidth="1"/>
    <col min="9742" max="9984" width="11.42578125" style="144"/>
    <col min="9985" max="9985" width="13.28515625" style="144" customWidth="1"/>
    <col min="9986" max="9986" width="30.85546875" style="144" customWidth="1"/>
    <col min="9987" max="9989" width="12.7109375" style="144" customWidth="1"/>
    <col min="9990" max="9990" width="10.7109375" style="144" customWidth="1"/>
    <col min="9991" max="9996" width="11.42578125" style="144"/>
    <col min="9997" max="9997" width="13.7109375" style="144" customWidth="1"/>
    <col min="9998" max="10240" width="11.42578125" style="144"/>
    <col min="10241" max="10241" width="13.28515625" style="144" customWidth="1"/>
    <col min="10242" max="10242" width="30.85546875" style="144" customWidth="1"/>
    <col min="10243" max="10245" width="12.7109375" style="144" customWidth="1"/>
    <col min="10246" max="10246" width="10.7109375" style="144" customWidth="1"/>
    <col min="10247" max="10252" width="11.42578125" style="144"/>
    <col min="10253" max="10253" width="13.7109375" style="144" customWidth="1"/>
    <col min="10254" max="10496" width="11.42578125" style="144"/>
    <col min="10497" max="10497" width="13.28515625" style="144" customWidth="1"/>
    <col min="10498" max="10498" width="30.85546875" style="144" customWidth="1"/>
    <col min="10499" max="10501" width="12.7109375" style="144" customWidth="1"/>
    <col min="10502" max="10502" width="10.7109375" style="144" customWidth="1"/>
    <col min="10503" max="10508" width="11.42578125" style="144"/>
    <col min="10509" max="10509" width="13.7109375" style="144" customWidth="1"/>
    <col min="10510" max="10752" width="11.42578125" style="144"/>
    <col min="10753" max="10753" width="13.28515625" style="144" customWidth="1"/>
    <col min="10754" max="10754" width="30.85546875" style="144" customWidth="1"/>
    <col min="10755" max="10757" width="12.7109375" style="144" customWidth="1"/>
    <col min="10758" max="10758" width="10.7109375" style="144" customWidth="1"/>
    <col min="10759" max="10764" width="11.42578125" style="144"/>
    <col min="10765" max="10765" width="13.7109375" style="144" customWidth="1"/>
    <col min="10766" max="11008" width="11.42578125" style="144"/>
    <col min="11009" max="11009" width="13.28515625" style="144" customWidth="1"/>
    <col min="11010" max="11010" width="30.85546875" style="144" customWidth="1"/>
    <col min="11011" max="11013" width="12.7109375" style="144" customWidth="1"/>
    <col min="11014" max="11014" width="10.7109375" style="144" customWidth="1"/>
    <col min="11015" max="11020" width="11.42578125" style="144"/>
    <col min="11021" max="11021" width="13.7109375" style="144" customWidth="1"/>
    <col min="11022" max="11264" width="11.42578125" style="144"/>
    <col min="11265" max="11265" width="13.28515625" style="144" customWidth="1"/>
    <col min="11266" max="11266" width="30.85546875" style="144" customWidth="1"/>
    <col min="11267" max="11269" width="12.7109375" style="144" customWidth="1"/>
    <col min="11270" max="11270" width="10.7109375" style="144" customWidth="1"/>
    <col min="11271" max="11276" width="11.42578125" style="144"/>
    <col min="11277" max="11277" width="13.7109375" style="144" customWidth="1"/>
    <col min="11278" max="11520" width="11.42578125" style="144"/>
    <col min="11521" max="11521" width="13.28515625" style="144" customWidth="1"/>
    <col min="11522" max="11522" width="30.85546875" style="144" customWidth="1"/>
    <col min="11523" max="11525" width="12.7109375" style="144" customWidth="1"/>
    <col min="11526" max="11526" width="10.7109375" style="144" customWidth="1"/>
    <col min="11527" max="11532" width="11.42578125" style="144"/>
    <col min="11533" max="11533" width="13.7109375" style="144" customWidth="1"/>
    <col min="11534" max="11776" width="11.42578125" style="144"/>
    <col min="11777" max="11777" width="13.28515625" style="144" customWidth="1"/>
    <col min="11778" max="11778" width="30.85546875" style="144" customWidth="1"/>
    <col min="11779" max="11781" width="12.7109375" style="144" customWidth="1"/>
    <col min="11782" max="11782" width="10.7109375" style="144" customWidth="1"/>
    <col min="11783" max="11788" width="11.42578125" style="144"/>
    <col min="11789" max="11789" width="13.7109375" style="144" customWidth="1"/>
    <col min="11790" max="12032" width="11.42578125" style="144"/>
    <col min="12033" max="12033" width="13.28515625" style="144" customWidth="1"/>
    <col min="12034" max="12034" width="30.85546875" style="144" customWidth="1"/>
    <col min="12035" max="12037" width="12.7109375" style="144" customWidth="1"/>
    <col min="12038" max="12038" width="10.7109375" style="144" customWidth="1"/>
    <col min="12039" max="12044" width="11.42578125" style="144"/>
    <col min="12045" max="12045" width="13.7109375" style="144" customWidth="1"/>
    <col min="12046" max="12288" width="11.42578125" style="144"/>
    <col min="12289" max="12289" width="13.28515625" style="144" customWidth="1"/>
    <col min="12290" max="12290" width="30.85546875" style="144" customWidth="1"/>
    <col min="12291" max="12293" width="12.7109375" style="144" customWidth="1"/>
    <col min="12294" max="12294" width="10.7109375" style="144" customWidth="1"/>
    <col min="12295" max="12300" width="11.42578125" style="144"/>
    <col min="12301" max="12301" width="13.7109375" style="144" customWidth="1"/>
    <col min="12302" max="12544" width="11.42578125" style="144"/>
    <col min="12545" max="12545" width="13.28515625" style="144" customWidth="1"/>
    <col min="12546" max="12546" width="30.85546875" style="144" customWidth="1"/>
    <col min="12547" max="12549" width="12.7109375" style="144" customWidth="1"/>
    <col min="12550" max="12550" width="10.7109375" style="144" customWidth="1"/>
    <col min="12551" max="12556" width="11.42578125" style="144"/>
    <col min="12557" max="12557" width="13.7109375" style="144" customWidth="1"/>
    <col min="12558" max="12800" width="11.42578125" style="144"/>
    <col min="12801" max="12801" width="13.28515625" style="144" customWidth="1"/>
    <col min="12802" max="12802" width="30.85546875" style="144" customWidth="1"/>
    <col min="12803" max="12805" width="12.7109375" style="144" customWidth="1"/>
    <col min="12806" max="12806" width="10.7109375" style="144" customWidth="1"/>
    <col min="12807" max="12812" width="11.42578125" style="144"/>
    <col min="12813" max="12813" width="13.7109375" style="144" customWidth="1"/>
    <col min="12814" max="13056" width="11.42578125" style="144"/>
    <col min="13057" max="13057" width="13.28515625" style="144" customWidth="1"/>
    <col min="13058" max="13058" width="30.85546875" style="144" customWidth="1"/>
    <col min="13059" max="13061" width="12.7109375" style="144" customWidth="1"/>
    <col min="13062" max="13062" width="10.7109375" style="144" customWidth="1"/>
    <col min="13063" max="13068" width="11.42578125" style="144"/>
    <col min="13069" max="13069" width="13.7109375" style="144" customWidth="1"/>
    <col min="13070" max="13312" width="11.42578125" style="144"/>
    <col min="13313" max="13313" width="13.28515625" style="144" customWidth="1"/>
    <col min="13314" max="13314" width="30.85546875" style="144" customWidth="1"/>
    <col min="13315" max="13317" width="12.7109375" style="144" customWidth="1"/>
    <col min="13318" max="13318" width="10.7109375" style="144" customWidth="1"/>
    <col min="13319" max="13324" width="11.42578125" style="144"/>
    <col min="13325" max="13325" width="13.7109375" style="144" customWidth="1"/>
    <col min="13326" max="13568" width="11.42578125" style="144"/>
    <col min="13569" max="13569" width="13.28515625" style="144" customWidth="1"/>
    <col min="13570" max="13570" width="30.85546875" style="144" customWidth="1"/>
    <col min="13571" max="13573" width="12.7109375" style="144" customWidth="1"/>
    <col min="13574" max="13574" width="10.7109375" style="144" customWidth="1"/>
    <col min="13575" max="13580" width="11.42578125" style="144"/>
    <col min="13581" max="13581" width="13.7109375" style="144" customWidth="1"/>
    <col min="13582" max="13824" width="11.42578125" style="144"/>
    <col min="13825" max="13825" width="13.28515625" style="144" customWidth="1"/>
    <col min="13826" max="13826" width="30.85546875" style="144" customWidth="1"/>
    <col min="13827" max="13829" width="12.7109375" style="144" customWidth="1"/>
    <col min="13830" max="13830" width="10.7109375" style="144" customWidth="1"/>
    <col min="13831" max="13836" width="11.42578125" style="144"/>
    <col min="13837" max="13837" width="13.7109375" style="144" customWidth="1"/>
    <col min="13838" max="14080" width="11.42578125" style="144"/>
    <col min="14081" max="14081" width="13.28515625" style="144" customWidth="1"/>
    <col min="14082" max="14082" width="30.85546875" style="144" customWidth="1"/>
    <col min="14083" max="14085" width="12.7109375" style="144" customWidth="1"/>
    <col min="14086" max="14086" width="10.7109375" style="144" customWidth="1"/>
    <col min="14087" max="14092" width="11.42578125" style="144"/>
    <col min="14093" max="14093" width="13.7109375" style="144" customWidth="1"/>
    <col min="14094" max="14336" width="11.42578125" style="144"/>
    <col min="14337" max="14337" width="13.28515625" style="144" customWidth="1"/>
    <col min="14338" max="14338" width="30.85546875" style="144" customWidth="1"/>
    <col min="14339" max="14341" width="12.7109375" style="144" customWidth="1"/>
    <col min="14342" max="14342" width="10.7109375" style="144" customWidth="1"/>
    <col min="14343" max="14348" width="11.42578125" style="144"/>
    <col min="14349" max="14349" width="13.7109375" style="144" customWidth="1"/>
    <col min="14350" max="14592" width="11.42578125" style="144"/>
    <col min="14593" max="14593" width="13.28515625" style="144" customWidth="1"/>
    <col min="14594" max="14594" width="30.85546875" style="144" customWidth="1"/>
    <col min="14595" max="14597" width="12.7109375" style="144" customWidth="1"/>
    <col min="14598" max="14598" width="10.7109375" style="144" customWidth="1"/>
    <col min="14599" max="14604" width="11.42578125" style="144"/>
    <col min="14605" max="14605" width="13.7109375" style="144" customWidth="1"/>
    <col min="14606" max="14848" width="11.42578125" style="144"/>
    <col min="14849" max="14849" width="13.28515625" style="144" customWidth="1"/>
    <col min="14850" max="14850" width="30.85546875" style="144" customWidth="1"/>
    <col min="14851" max="14853" width="12.7109375" style="144" customWidth="1"/>
    <col min="14854" max="14854" width="10.7109375" style="144" customWidth="1"/>
    <col min="14855" max="14860" width="11.42578125" style="144"/>
    <col min="14861" max="14861" width="13.7109375" style="144" customWidth="1"/>
    <col min="14862" max="15104" width="11.42578125" style="144"/>
    <col min="15105" max="15105" width="13.28515625" style="144" customWidth="1"/>
    <col min="15106" max="15106" width="30.85546875" style="144" customWidth="1"/>
    <col min="15107" max="15109" width="12.7109375" style="144" customWidth="1"/>
    <col min="15110" max="15110" width="10.7109375" style="144" customWidth="1"/>
    <col min="15111" max="15116" width="11.42578125" style="144"/>
    <col min="15117" max="15117" width="13.7109375" style="144" customWidth="1"/>
    <col min="15118" max="15360" width="11.42578125" style="144"/>
    <col min="15361" max="15361" width="13.28515625" style="144" customWidth="1"/>
    <col min="15362" max="15362" width="30.85546875" style="144" customWidth="1"/>
    <col min="15363" max="15365" width="12.7109375" style="144" customWidth="1"/>
    <col min="15366" max="15366" width="10.7109375" style="144" customWidth="1"/>
    <col min="15367" max="15372" width="11.42578125" style="144"/>
    <col min="15373" max="15373" width="13.7109375" style="144" customWidth="1"/>
    <col min="15374" max="15616" width="11.42578125" style="144"/>
    <col min="15617" max="15617" width="13.28515625" style="144" customWidth="1"/>
    <col min="15618" max="15618" width="30.85546875" style="144" customWidth="1"/>
    <col min="15619" max="15621" width="12.7109375" style="144" customWidth="1"/>
    <col min="15622" max="15622" width="10.7109375" style="144" customWidth="1"/>
    <col min="15623" max="15628" width="11.42578125" style="144"/>
    <col min="15629" max="15629" width="13.7109375" style="144" customWidth="1"/>
    <col min="15630" max="15872" width="11.42578125" style="144"/>
    <col min="15873" max="15873" width="13.28515625" style="144" customWidth="1"/>
    <col min="15874" max="15874" width="30.85546875" style="144" customWidth="1"/>
    <col min="15875" max="15877" width="12.7109375" style="144" customWidth="1"/>
    <col min="15878" max="15878" width="10.7109375" style="144" customWidth="1"/>
    <col min="15879" max="15884" width="11.42578125" style="144"/>
    <col min="15885" max="15885" width="13.7109375" style="144" customWidth="1"/>
    <col min="15886" max="16128" width="11.42578125" style="144"/>
    <col min="16129" max="16129" width="13.28515625" style="144" customWidth="1"/>
    <col min="16130" max="16130" width="30.85546875" style="144" customWidth="1"/>
    <col min="16131" max="16133" width="12.7109375" style="144" customWidth="1"/>
    <col min="16134" max="16134" width="10.7109375" style="144" customWidth="1"/>
    <col min="16135" max="16140" width="11.42578125" style="144"/>
    <col min="16141" max="16141" width="13.7109375" style="144" customWidth="1"/>
    <col min="16142" max="16384" width="11.42578125" style="144"/>
  </cols>
  <sheetData>
    <row r="6" spans="2:6" ht="30" customHeight="1">
      <c r="B6" s="560" t="s">
        <v>313</v>
      </c>
      <c r="C6" s="561"/>
      <c r="D6" s="561"/>
      <c r="E6" s="562"/>
    </row>
    <row r="7" spans="2:6" ht="40.5" customHeight="1">
      <c r="B7" s="21" t="s">
        <v>269</v>
      </c>
      <c r="C7" s="161" t="str">
        <f>actualizaciones!A3</f>
        <v>acumulado agosto 2009</v>
      </c>
      <c r="D7" s="161" t="str">
        <f>actualizaciones!A2</f>
        <v xml:space="preserve">acumulado agosto 2010 </v>
      </c>
      <c r="E7" s="260" t="s">
        <v>264</v>
      </c>
    </row>
    <row r="8" spans="2:6" ht="15" customHeight="1">
      <c r="B8" s="72" t="s">
        <v>270</v>
      </c>
      <c r="C8" s="261"/>
      <c r="D8" s="262"/>
      <c r="E8" s="263"/>
    </row>
    <row r="9" spans="2:6">
      <c r="B9" s="264" t="s">
        <v>136</v>
      </c>
      <c r="C9" s="255">
        <v>54.723637700711748</v>
      </c>
      <c r="D9" s="255">
        <v>55.867241183010883</v>
      </c>
      <c r="E9" s="354">
        <f>D9/C9-1</f>
        <v>2.0897797192386935E-2</v>
      </c>
    </row>
    <row r="10" spans="2:6">
      <c r="B10" s="266" t="s">
        <v>248</v>
      </c>
      <c r="C10" s="257">
        <v>63.249036967091889</v>
      </c>
      <c r="D10" s="257">
        <v>65.332502463578365</v>
      </c>
      <c r="E10" s="355">
        <f t="shared" ref="E10:E26" si="0">D10/C10-1</f>
        <v>3.2940667500921617E-2</v>
      </c>
      <c r="F10" s="268"/>
    </row>
    <row r="11" spans="2:6">
      <c r="B11" s="269" t="s">
        <v>254</v>
      </c>
      <c r="C11" s="270">
        <v>46.942964397151059</v>
      </c>
      <c r="D11" s="270">
        <v>46.919716091694326</v>
      </c>
      <c r="E11" s="356">
        <f t="shared" si="0"/>
        <v>-4.9524578933801688E-4</v>
      </c>
      <c r="F11" s="268"/>
    </row>
    <row r="12" spans="2:6" ht="15" customHeight="1">
      <c r="B12" s="72" t="s">
        <v>118</v>
      </c>
      <c r="C12" s="272"/>
      <c r="D12" s="272"/>
      <c r="E12" s="273"/>
    </row>
    <row r="13" spans="2:6">
      <c r="B13" s="264" t="s">
        <v>136</v>
      </c>
      <c r="C13" s="255">
        <v>57.381797889578436</v>
      </c>
      <c r="D13" s="255">
        <v>59.113235444302717</v>
      </c>
      <c r="E13" s="354">
        <f t="shared" si="0"/>
        <v>3.0173985800447278E-2</v>
      </c>
    </row>
    <row r="14" spans="2:6">
      <c r="B14" s="266" t="s">
        <v>248</v>
      </c>
      <c r="C14" s="257">
        <v>67.976902669183985</v>
      </c>
      <c r="D14" s="257">
        <v>71.755932194898023</v>
      </c>
      <c r="E14" s="355">
        <f t="shared" si="0"/>
        <v>5.5592846648295335E-2</v>
      </c>
      <c r="F14" s="268"/>
    </row>
    <row r="15" spans="2:6">
      <c r="B15" s="269" t="s">
        <v>254</v>
      </c>
      <c r="C15" s="274">
        <v>45.981580489233927</v>
      </c>
      <c r="D15" s="274">
        <v>45.45367197041719</v>
      </c>
      <c r="E15" s="355">
        <f t="shared" si="0"/>
        <v>-1.1480869365513513E-2</v>
      </c>
      <c r="F15" s="268"/>
    </row>
    <row r="16" spans="2:6" ht="15" customHeight="1">
      <c r="B16" s="72" t="s">
        <v>294</v>
      </c>
      <c r="C16" s="283"/>
      <c r="D16" s="283"/>
      <c r="E16" s="284"/>
      <c r="F16" s="268"/>
    </row>
    <row r="17" spans="2:12">
      <c r="B17" s="264" t="s">
        <v>136</v>
      </c>
      <c r="C17" s="255">
        <v>57.304402808100484</v>
      </c>
      <c r="D17" s="255">
        <v>58.74398489839048</v>
      </c>
      <c r="E17" s="354">
        <f t="shared" si="0"/>
        <v>2.5121666394654296E-2</v>
      </c>
    </row>
    <row r="18" spans="2:12">
      <c r="B18" s="266" t="s">
        <v>248</v>
      </c>
      <c r="C18" s="257">
        <v>65.575981575992941</v>
      </c>
      <c r="D18" s="257">
        <v>68.537551500751988</v>
      </c>
      <c r="E18" s="355">
        <f t="shared" si="0"/>
        <v>4.5162418519454794E-2</v>
      </c>
      <c r="F18" s="268"/>
    </row>
    <row r="19" spans="2:12">
      <c r="B19" s="269" t="s">
        <v>254</v>
      </c>
      <c r="C19" s="274">
        <v>52.499406125717442</v>
      </c>
      <c r="D19" s="274">
        <v>52.735028464579848</v>
      </c>
      <c r="E19" s="356">
        <f t="shared" si="0"/>
        <v>4.4880953186055006E-3</v>
      </c>
      <c r="F19" s="268"/>
    </row>
    <row r="20" spans="2:12" ht="15" customHeight="1">
      <c r="B20" s="72" t="s">
        <v>295</v>
      </c>
      <c r="C20" s="272"/>
      <c r="D20" s="272"/>
      <c r="E20" s="273"/>
      <c r="F20" s="268"/>
    </row>
    <row r="21" spans="2:12">
      <c r="B21" s="264" t="s">
        <v>136</v>
      </c>
      <c r="C21" s="255">
        <v>56.169846288081601</v>
      </c>
      <c r="D21" s="255">
        <v>54.252621733387919</v>
      </c>
      <c r="E21" s="354">
        <f t="shared" si="0"/>
        <v>-3.4132629540424619E-2</v>
      </c>
    </row>
    <row r="22" spans="2:12">
      <c r="B22" s="266" t="s">
        <v>248</v>
      </c>
      <c r="C22" s="257">
        <v>61.213249497229548</v>
      </c>
      <c r="D22" s="257">
        <v>60.140987551404066</v>
      </c>
      <c r="E22" s="355">
        <f t="shared" si="0"/>
        <v>-1.7516827723285777E-2</v>
      </c>
      <c r="F22" s="268"/>
    </row>
    <row r="23" spans="2:12">
      <c r="B23" s="269" t="s">
        <v>254</v>
      </c>
      <c r="C23" s="274">
        <v>48.994645623201819</v>
      </c>
      <c r="D23" s="274">
        <v>45.037746293136586</v>
      </c>
      <c r="E23" s="356">
        <f t="shared" si="0"/>
        <v>-8.0761872644128485E-2</v>
      </c>
      <c r="F23" s="268"/>
    </row>
    <row r="24" spans="2:12" ht="15" customHeight="1">
      <c r="B24" s="72" t="s">
        <v>296</v>
      </c>
      <c r="C24" s="272"/>
      <c r="D24" s="272"/>
      <c r="E24" s="273"/>
      <c r="F24" s="268"/>
    </row>
    <row r="25" spans="2:12">
      <c r="B25" s="264" t="s">
        <v>136</v>
      </c>
      <c r="C25" s="255">
        <v>40.048324064699464</v>
      </c>
      <c r="D25" s="255">
        <v>37.684732497238379</v>
      </c>
      <c r="E25" s="354">
        <f t="shared" si="0"/>
        <v>-5.9018488854680196E-2</v>
      </c>
    </row>
    <row r="26" spans="2:12">
      <c r="B26" s="266" t="s">
        <v>248</v>
      </c>
      <c r="C26" s="257">
        <v>40.048324064699464</v>
      </c>
      <c r="D26" s="257">
        <v>37.684732497238379</v>
      </c>
      <c r="E26" s="355">
        <f t="shared" si="0"/>
        <v>-5.9018488854680196E-2</v>
      </c>
    </row>
    <row r="27" spans="2:12">
      <c r="B27" s="269" t="s">
        <v>254</v>
      </c>
      <c r="C27" s="274" t="s">
        <v>232</v>
      </c>
      <c r="D27" s="274" t="s">
        <v>232</v>
      </c>
      <c r="E27" s="274" t="s">
        <v>232</v>
      </c>
    </row>
    <row r="28" spans="2:12" ht="22.5" customHeight="1">
      <c r="B28" s="580" t="s">
        <v>202</v>
      </c>
      <c r="C28" s="580"/>
      <c r="D28" s="580"/>
      <c r="E28" s="608"/>
    </row>
    <row r="29" spans="2:12" ht="15" customHeight="1" thickBot="1">
      <c r="B29" s="275"/>
      <c r="C29" s="276"/>
      <c r="D29" s="276"/>
    </row>
    <row r="30" spans="2:12" ht="30" customHeight="1" thickBot="1">
      <c r="B30" s="246"/>
      <c r="C30" s="246"/>
      <c r="D30" s="246"/>
      <c r="E30" s="50" t="s">
        <v>84</v>
      </c>
      <c r="F30" s="246"/>
      <c r="G30" s="246"/>
      <c r="H30" s="246"/>
      <c r="I30" s="246"/>
      <c r="J30" s="246"/>
      <c r="K30" s="246"/>
      <c r="L30" s="246"/>
    </row>
  </sheetData>
  <mergeCells count="2">
    <mergeCell ref="B6:E6"/>
    <mergeCell ref="B28:E28"/>
  </mergeCells>
  <hyperlinks>
    <hyperlink ref="E30" location="'gráfica IO MUNICIPI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74.xml><?xml version="1.0" encoding="utf-8"?>
<worksheet xmlns="http://schemas.openxmlformats.org/spreadsheetml/2006/main" xmlns:r="http://schemas.openxmlformats.org/officeDocument/2006/relationships">
  <sheetPr codeName="Hoja19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A3" sqref="A3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56"/>
    </row>
    <row r="4" spans="21:21">
      <c r="U4" s="256"/>
    </row>
    <row r="5" spans="21:21">
      <c r="U5" s="256"/>
    </row>
    <row r="8" spans="21:21" ht="25.5" customHeight="1"/>
    <row r="9" spans="21:21" ht="25.5" customHeight="1"/>
    <row r="11" spans="21:21">
      <c r="U11" s="256"/>
    </row>
    <row r="12" spans="21:21">
      <c r="U12" s="256"/>
    </row>
    <row r="15" spans="21:21">
      <c r="U15" s="256"/>
    </row>
    <row r="16" spans="21:21">
      <c r="U16" s="256"/>
    </row>
    <row r="17" spans="2:21">
      <c r="U17" s="256"/>
    </row>
    <row r="19" spans="2:21">
      <c r="U19" s="256"/>
    </row>
    <row r="20" spans="2:21">
      <c r="U20" s="256"/>
    </row>
    <row r="21" spans="2:21">
      <c r="U21" s="256"/>
    </row>
    <row r="23" spans="2:21">
      <c r="U23" s="256"/>
    </row>
    <row r="24" spans="2:21" ht="16.5" customHeight="1">
      <c r="U24" s="256"/>
    </row>
    <row r="25" spans="2:21">
      <c r="U25" s="256"/>
    </row>
    <row r="26" spans="2:21" ht="15" customHeight="1" thickBot="1"/>
    <row r="27" spans="2:21" ht="30" customHeight="1" thickBot="1">
      <c r="I27" s="50" t="s">
        <v>86</v>
      </c>
    </row>
    <row r="28" spans="2:21">
      <c r="B28" s="17"/>
      <c r="C28" s="17"/>
      <c r="D28" s="17"/>
      <c r="E28" s="17"/>
      <c r="F28" s="17"/>
      <c r="G28" s="17"/>
      <c r="L28" s="17"/>
    </row>
    <row r="29" spans="2:21">
      <c r="H29" s="17"/>
      <c r="I29" s="17"/>
      <c r="J29" s="17"/>
      <c r="K29" s="17"/>
    </row>
  </sheetData>
  <hyperlinks>
    <hyperlink ref="I27" location="'IO municipio y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75.xml><?xml version="1.0" encoding="utf-8"?>
<worksheet xmlns="http://schemas.openxmlformats.org/spreadsheetml/2006/main" xmlns:r="http://schemas.openxmlformats.org/officeDocument/2006/relationships">
  <sheetPr codeName="Hoja44">
    <tabColor rgb="FF000099"/>
    <pageSetUpPr autoPageBreaks="0" fitToPage="1"/>
  </sheetPr>
  <dimension ref="B1:L50"/>
  <sheetViews>
    <sheetView showGridLines="0" showRowColHeaders="0" showOutlineSymbols="0" zoomScaleNormal="100" workbookViewId="0">
      <selection activeCell="A3" sqref="A3"/>
    </sheetView>
  </sheetViews>
  <sheetFormatPr baseColWidth="10" defaultRowHeight="12.75"/>
  <cols>
    <col min="1" max="1" width="11.42578125" style="11"/>
    <col min="2" max="2" width="28.85546875" style="11" customWidth="1"/>
    <col min="3" max="4" width="12.7109375" style="11" customWidth="1"/>
    <col min="5" max="5" width="10.7109375" style="11" customWidth="1"/>
    <col min="6" max="6" width="11.42578125" style="11"/>
    <col min="7" max="7" width="28.7109375" style="11" customWidth="1"/>
    <col min="8" max="9" width="11.42578125" style="11"/>
    <col min="10" max="10" width="12.28515625" style="11" bestFit="1" customWidth="1"/>
    <col min="11" max="11" width="13.28515625" style="11" customWidth="1"/>
    <col min="12" max="253" width="11.42578125" style="11"/>
    <col min="254" max="254" width="36.7109375" style="11" customWidth="1"/>
    <col min="255" max="255" width="12.7109375" style="11" customWidth="1"/>
    <col min="256" max="256" width="10.7109375" style="11" customWidth="1"/>
    <col min="257" max="257" width="12.7109375" style="11" customWidth="1"/>
    <col min="258" max="259" width="10.7109375" style="11" customWidth="1"/>
    <col min="260" max="266" width="11.42578125" style="11"/>
    <col min="267" max="267" width="13.28515625" style="11" customWidth="1"/>
    <col min="268" max="509" width="11.42578125" style="11"/>
    <col min="510" max="510" width="36.7109375" style="11" customWidth="1"/>
    <col min="511" max="511" width="12.7109375" style="11" customWidth="1"/>
    <col min="512" max="512" width="10.7109375" style="11" customWidth="1"/>
    <col min="513" max="513" width="12.7109375" style="11" customWidth="1"/>
    <col min="514" max="515" width="10.7109375" style="11" customWidth="1"/>
    <col min="516" max="522" width="11.42578125" style="11"/>
    <col min="523" max="523" width="13.28515625" style="11" customWidth="1"/>
    <col min="524" max="765" width="11.42578125" style="11"/>
    <col min="766" max="766" width="36.7109375" style="11" customWidth="1"/>
    <col min="767" max="767" width="12.7109375" style="11" customWidth="1"/>
    <col min="768" max="768" width="10.7109375" style="11" customWidth="1"/>
    <col min="769" max="769" width="12.7109375" style="11" customWidth="1"/>
    <col min="770" max="771" width="10.7109375" style="11" customWidth="1"/>
    <col min="772" max="778" width="11.42578125" style="11"/>
    <col min="779" max="779" width="13.28515625" style="11" customWidth="1"/>
    <col min="780" max="1021" width="11.42578125" style="11"/>
    <col min="1022" max="1022" width="36.7109375" style="11" customWidth="1"/>
    <col min="1023" max="1023" width="12.7109375" style="11" customWidth="1"/>
    <col min="1024" max="1024" width="10.7109375" style="11" customWidth="1"/>
    <col min="1025" max="1025" width="12.7109375" style="11" customWidth="1"/>
    <col min="1026" max="1027" width="10.7109375" style="11" customWidth="1"/>
    <col min="1028" max="1034" width="11.42578125" style="11"/>
    <col min="1035" max="1035" width="13.28515625" style="11" customWidth="1"/>
    <col min="1036" max="1277" width="11.42578125" style="11"/>
    <col min="1278" max="1278" width="36.7109375" style="11" customWidth="1"/>
    <col min="1279" max="1279" width="12.7109375" style="11" customWidth="1"/>
    <col min="1280" max="1280" width="10.7109375" style="11" customWidth="1"/>
    <col min="1281" max="1281" width="12.7109375" style="11" customWidth="1"/>
    <col min="1282" max="1283" width="10.7109375" style="11" customWidth="1"/>
    <col min="1284" max="1290" width="11.42578125" style="11"/>
    <col min="1291" max="1291" width="13.28515625" style="11" customWidth="1"/>
    <col min="1292" max="1533" width="11.42578125" style="11"/>
    <col min="1534" max="1534" width="36.7109375" style="11" customWidth="1"/>
    <col min="1535" max="1535" width="12.7109375" style="11" customWidth="1"/>
    <col min="1536" max="1536" width="10.7109375" style="11" customWidth="1"/>
    <col min="1537" max="1537" width="12.7109375" style="11" customWidth="1"/>
    <col min="1538" max="1539" width="10.7109375" style="11" customWidth="1"/>
    <col min="1540" max="1546" width="11.42578125" style="11"/>
    <col min="1547" max="1547" width="13.28515625" style="11" customWidth="1"/>
    <col min="1548" max="1789" width="11.42578125" style="11"/>
    <col min="1790" max="1790" width="36.7109375" style="11" customWidth="1"/>
    <col min="1791" max="1791" width="12.7109375" style="11" customWidth="1"/>
    <col min="1792" max="1792" width="10.7109375" style="11" customWidth="1"/>
    <col min="1793" max="1793" width="12.7109375" style="11" customWidth="1"/>
    <col min="1794" max="1795" width="10.7109375" style="11" customWidth="1"/>
    <col min="1796" max="1802" width="11.42578125" style="11"/>
    <col min="1803" max="1803" width="13.28515625" style="11" customWidth="1"/>
    <col min="1804" max="2045" width="11.42578125" style="11"/>
    <col min="2046" max="2046" width="36.7109375" style="11" customWidth="1"/>
    <col min="2047" max="2047" width="12.7109375" style="11" customWidth="1"/>
    <col min="2048" max="2048" width="10.7109375" style="11" customWidth="1"/>
    <col min="2049" max="2049" width="12.7109375" style="11" customWidth="1"/>
    <col min="2050" max="2051" width="10.7109375" style="11" customWidth="1"/>
    <col min="2052" max="2058" width="11.42578125" style="11"/>
    <col min="2059" max="2059" width="13.28515625" style="11" customWidth="1"/>
    <col min="2060" max="2301" width="11.42578125" style="11"/>
    <col min="2302" max="2302" width="36.7109375" style="11" customWidth="1"/>
    <col min="2303" max="2303" width="12.7109375" style="11" customWidth="1"/>
    <col min="2304" max="2304" width="10.7109375" style="11" customWidth="1"/>
    <col min="2305" max="2305" width="12.7109375" style="11" customWidth="1"/>
    <col min="2306" max="2307" width="10.7109375" style="11" customWidth="1"/>
    <col min="2308" max="2314" width="11.42578125" style="11"/>
    <col min="2315" max="2315" width="13.28515625" style="11" customWidth="1"/>
    <col min="2316" max="2557" width="11.42578125" style="11"/>
    <col min="2558" max="2558" width="36.7109375" style="11" customWidth="1"/>
    <col min="2559" max="2559" width="12.7109375" style="11" customWidth="1"/>
    <col min="2560" max="2560" width="10.7109375" style="11" customWidth="1"/>
    <col min="2561" max="2561" width="12.7109375" style="11" customWidth="1"/>
    <col min="2562" max="2563" width="10.7109375" style="11" customWidth="1"/>
    <col min="2564" max="2570" width="11.42578125" style="11"/>
    <col min="2571" max="2571" width="13.28515625" style="11" customWidth="1"/>
    <col min="2572" max="2813" width="11.42578125" style="11"/>
    <col min="2814" max="2814" width="36.7109375" style="11" customWidth="1"/>
    <col min="2815" max="2815" width="12.7109375" style="11" customWidth="1"/>
    <col min="2816" max="2816" width="10.7109375" style="11" customWidth="1"/>
    <col min="2817" max="2817" width="12.7109375" style="11" customWidth="1"/>
    <col min="2818" max="2819" width="10.7109375" style="11" customWidth="1"/>
    <col min="2820" max="2826" width="11.42578125" style="11"/>
    <col min="2827" max="2827" width="13.28515625" style="11" customWidth="1"/>
    <col min="2828" max="3069" width="11.42578125" style="11"/>
    <col min="3070" max="3070" width="36.7109375" style="11" customWidth="1"/>
    <col min="3071" max="3071" width="12.7109375" style="11" customWidth="1"/>
    <col min="3072" max="3072" width="10.7109375" style="11" customWidth="1"/>
    <col min="3073" max="3073" width="12.7109375" style="11" customWidth="1"/>
    <col min="3074" max="3075" width="10.7109375" style="11" customWidth="1"/>
    <col min="3076" max="3082" width="11.42578125" style="11"/>
    <col min="3083" max="3083" width="13.28515625" style="11" customWidth="1"/>
    <col min="3084" max="3325" width="11.42578125" style="11"/>
    <col min="3326" max="3326" width="36.7109375" style="11" customWidth="1"/>
    <col min="3327" max="3327" width="12.7109375" style="11" customWidth="1"/>
    <col min="3328" max="3328" width="10.7109375" style="11" customWidth="1"/>
    <col min="3329" max="3329" width="12.7109375" style="11" customWidth="1"/>
    <col min="3330" max="3331" width="10.7109375" style="11" customWidth="1"/>
    <col min="3332" max="3338" width="11.42578125" style="11"/>
    <col min="3339" max="3339" width="13.28515625" style="11" customWidth="1"/>
    <col min="3340" max="3581" width="11.42578125" style="11"/>
    <col min="3582" max="3582" width="36.7109375" style="11" customWidth="1"/>
    <col min="3583" max="3583" width="12.7109375" style="11" customWidth="1"/>
    <col min="3584" max="3584" width="10.7109375" style="11" customWidth="1"/>
    <col min="3585" max="3585" width="12.7109375" style="11" customWidth="1"/>
    <col min="3586" max="3587" width="10.7109375" style="11" customWidth="1"/>
    <col min="3588" max="3594" width="11.42578125" style="11"/>
    <col min="3595" max="3595" width="13.28515625" style="11" customWidth="1"/>
    <col min="3596" max="3837" width="11.42578125" style="11"/>
    <col min="3838" max="3838" width="36.7109375" style="11" customWidth="1"/>
    <col min="3839" max="3839" width="12.7109375" style="11" customWidth="1"/>
    <col min="3840" max="3840" width="10.7109375" style="11" customWidth="1"/>
    <col min="3841" max="3841" width="12.7109375" style="11" customWidth="1"/>
    <col min="3842" max="3843" width="10.7109375" style="11" customWidth="1"/>
    <col min="3844" max="3850" width="11.42578125" style="11"/>
    <col min="3851" max="3851" width="13.28515625" style="11" customWidth="1"/>
    <col min="3852" max="4093" width="11.42578125" style="11"/>
    <col min="4094" max="4094" width="36.7109375" style="11" customWidth="1"/>
    <col min="4095" max="4095" width="12.7109375" style="11" customWidth="1"/>
    <col min="4096" max="4096" width="10.7109375" style="11" customWidth="1"/>
    <col min="4097" max="4097" width="12.7109375" style="11" customWidth="1"/>
    <col min="4098" max="4099" width="10.7109375" style="11" customWidth="1"/>
    <col min="4100" max="4106" width="11.42578125" style="11"/>
    <col min="4107" max="4107" width="13.28515625" style="11" customWidth="1"/>
    <col min="4108" max="4349" width="11.42578125" style="11"/>
    <col min="4350" max="4350" width="36.7109375" style="11" customWidth="1"/>
    <col min="4351" max="4351" width="12.7109375" style="11" customWidth="1"/>
    <col min="4352" max="4352" width="10.7109375" style="11" customWidth="1"/>
    <col min="4353" max="4353" width="12.7109375" style="11" customWidth="1"/>
    <col min="4354" max="4355" width="10.7109375" style="11" customWidth="1"/>
    <col min="4356" max="4362" width="11.42578125" style="11"/>
    <col min="4363" max="4363" width="13.28515625" style="11" customWidth="1"/>
    <col min="4364" max="4605" width="11.42578125" style="11"/>
    <col min="4606" max="4606" width="36.7109375" style="11" customWidth="1"/>
    <col min="4607" max="4607" width="12.7109375" style="11" customWidth="1"/>
    <col min="4608" max="4608" width="10.7109375" style="11" customWidth="1"/>
    <col min="4609" max="4609" width="12.7109375" style="11" customWidth="1"/>
    <col min="4610" max="4611" width="10.7109375" style="11" customWidth="1"/>
    <col min="4612" max="4618" width="11.42578125" style="11"/>
    <col min="4619" max="4619" width="13.28515625" style="11" customWidth="1"/>
    <col min="4620" max="4861" width="11.42578125" style="11"/>
    <col min="4862" max="4862" width="36.7109375" style="11" customWidth="1"/>
    <col min="4863" max="4863" width="12.7109375" style="11" customWidth="1"/>
    <col min="4864" max="4864" width="10.7109375" style="11" customWidth="1"/>
    <col min="4865" max="4865" width="12.7109375" style="11" customWidth="1"/>
    <col min="4866" max="4867" width="10.7109375" style="11" customWidth="1"/>
    <col min="4868" max="4874" width="11.42578125" style="11"/>
    <col min="4875" max="4875" width="13.28515625" style="11" customWidth="1"/>
    <col min="4876" max="5117" width="11.42578125" style="11"/>
    <col min="5118" max="5118" width="36.7109375" style="11" customWidth="1"/>
    <col min="5119" max="5119" width="12.7109375" style="11" customWidth="1"/>
    <col min="5120" max="5120" width="10.7109375" style="11" customWidth="1"/>
    <col min="5121" max="5121" width="12.7109375" style="11" customWidth="1"/>
    <col min="5122" max="5123" width="10.7109375" style="11" customWidth="1"/>
    <col min="5124" max="5130" width="11.42578125" style="11"/>
    <col min="5131" max="5131" width="13.28515625" style="11" customWidth="1"/>
    <col min="5132" max="5373" width="11.42578125" style="11"/>
    <col min="5374" max="5374" width="36.7109375" style="11" customWidth="1"/>
    <col min="5375" max="5375" width="12.7109375" style="11" customWidth="1"/>
    <col min="5376" max="5376" width="10.7109375" style="11" customWidth="1"/>
    <col min="5377" max="5377" width="12.7109375" style="11" customWidth="1"/>
    <col min="5378" max="5379" width="10.7109375" style="11" customWidth="1"/>
    <col min="5380" max="5386" width="11.42578125" style="11"/>
    <col min="5387" max="5387" width="13.28515625" style="11" customWidth="1"/>
    <col min="5388" max="5629" width="11.42578125" style="11"/>
    <col min="5630" max="5630" width="36.7109375" style="11" customWidth="1"/>
    <col min="5631" max="5631" width="12.7109375" style="11" customWidth="1"/>
    <col min="5632" max="5632" width="10.7109375" style="11" customWidth="1"/>
    <col min="5633" max="5633" width="12.7109375" style="11" customWidth="1"/>
    <col min="5634" max="5635" width="10.7109375" style="11" customWidth="1"/>
    <col min="5636" max="5642" width="11.42578125" style="11"/>
    <col min="5643" max="5643" width="13.28515625" style="11" customWidth="1"/>
    <col min="5644" max="5885" width="11.42578125" style="11"/>
    <col min="5886" max="5886" width="36.7109375" style="11" customWidth="1"/>
    <col min="5887" max="5887" width="12.7109375" style="11" customWidth="1"/>
    <col min="5888" max="5888" width="10.7109375" style="11" customWidth="1"/>
    <col min="5889" max="5889" width="12.7109375" style="11" customWidth="1"/>
    <col min="5890" max="5891" width="10.7109375" style="11" customWidth="1"/>
    <col min="5892" max="5898" width="11.42578125" style="11"/>
    <col min="5899" max="5899" width="13.28515625" style="11" customWidth="1"/>
    <col min="5900" max="6141" width="11.42578125" style="11"/>
    <col min="6142" max="6142" width="36.7109375" style="11" customWidth="1"/>
    <col min="6143" max="6143" width="12.7109375" style="11" customWidth="1"/>
    <col min="6144" max="6144" width="10.7109375" style="11" customWidth="1"/>
    <col min="6145" max="6145" width="12.7109375" style="11" customWidth="1"/>
    <col min="6146" max="6147" width="10.7109375" style="11" customWidth="1"/>
    <col min="6148" max="6154" width="11.42578125" style="11"/>
    <col min="6155" max="6155" width="13.28515625" style="11" customWidth="1"/>
    <col min="6156" max="6397" width="11.42578125" style="11"/>
    <col min="6398" max="6398" width="36.7109375" style="11" customWidth="1"/>
    <col min="6399" max="6399" width="12.7109375" style="11" customWidth="1"/>
    <col min="6400" max="6400" width="10.7109375" style="11" customWidth="1"/>
    <col min="6401" max="6401" width="12.7109375" style="11" customWidth="1"/>
    <col min="6402" max="6403" width="10.7109375" style="11" customWidth="1"/>
    <col min="6404" max="6410" width="11.42578125" style="11"/>
    <col min="6411" max="6411" width="13.28515625" style="11" customWidth="1"/>
    <col min="6412" max="6653" width="11.42578125" style="11"/>
    <col min="6654" max="6654" width="36.7109375" style="11" customWidth="1"/>
    <col min="6655" max="6655" width="12.7109375" style="11" customWidth="1"/>
    <col min="6656" max="6656" width="10.7109375" style="11" customWidth="1"/>
    <col min="6657" max="6657" width="12.7109375" style="11" customWidth="1"/>
    <col min="6658" max="6659" width="10.7109375" style="11" customWidth="1"/>
    <col min="6660" max="6666" width="11.42578125" style="11"/>
    <col min="6667" max="6667" width="13.28515625" style="11" customWidth="1"/>
    <col min="6668" max="6909" width="11.42578125" style="11"/>
    <col min="6910" max="6910" width="36.7109375" style="11" customWidth="1"/>
    <col min="6911" max="6911" width="12.7109375" style="11" customWidth="1"/>
    <col min="6912" max="6912" width="10.7109375" style="11" customWidth="1"/>
    <col min="6913" max="6913" width="12.7109375" style="11" customWidth="1"/>
    <col min="6914" max="6915" width="10.7109375" style="11" customWidth="1"/>
    <col min="6916" max="6922" width="11.42578125" style="11"/>
    <col min="6923" max="6923" width="13.28515625" style="11" customWidth="1"/>
    <col min="6924" max="7165" width="11.42578125" style="11"/>
    <col min="7166" max="7166" width="36.7109375" style="11" customWidth="1"/>
    <col min="7167" max="7167" width="12.7109375" style="11" customWidth="1"/>
    <col min="7168" max="7168" width="10.7109375" style="11" customWidth="1"/>
    <col min="7169" max="7169" width="12.7109375" style="11" customWidth="1"/>
    <col min="7170" max="7171" width="10.7109375" style="11" customWidth="1"/>
    <col min="7172" max="7178" width="11.42578125" style="11"/>
    <col min="7179" max="7179" width="13.28515625" style="11" customWidth="1"/>
    <col min="7180" max="7421" width="11.42578125" style="11"/>
    <col min="7422" max="7422" width="36.7109375" style="11" customWidth="1"/>
    <col min="7423" max="7423" width="12.7109375" style="11" customWidth="1"/>
    <col min="7424" max="7424" width="10.7109375" style="11" customWidth="1"/>
    <col min="7425" max="7425" width="12.7109375" style="11" customWidth="1"/>
    <col min="7426" max="7427" width="10.7109375" style="11" customWidth="1"/>
    <col min="7428" max="7434" width="11.42578125" style="11"/>
    <col min="7435" max="7435" width="13.28515625" style="11" customWidth="1"/>
    <col min="7436" max="7677" width="11.42578125" style="11"/>
    <col min="7678" max="7678" width="36.7109375" style="11" customWidth="1"/>
    <col min="7679" max="7679" width="12.7109375" style="11" customWidth="1"/>
    <col min="7680" max="7680" width="10.7109375" style="11" customWidth="1"/>
    <col min="7681" max="7681" width="12.7109375" style="11" customWidth="1"/>
    <col min="7682" max="7683" width="10.7109375" style="11" customWidth="1"/>
    <col min="7684" max="7690" width="11.42578125" style="11"/>
    <col min="7691" max="7691" width="13.28515625" style="11" customWidth="1"/>
    <col min="7692" max="7933" width="11.42578125" style="11"/>
    <col min="7934" max="7934" width="36.7109375" style="11" customWidth="1"/>
    <col min="7935" max="7935" width="12.7109375" style="11" customWidth="1"/>
    <col min="7936" max="7936" width="10.7109375" style="11" customWidth="1"/>
    <col min="7937" max="7937" width="12.7109375" style="11" customWidth="1"/>
    <col min="7938" max="7939" width="10.7109375" style="11" customWidth="1"/>
    <col min="7940" max="7946" width="11.42578125" style="11"/>
    <col min="7947" max="7947" width="13.28515625" style="11" customWidth="1"/>
    <col min="7948" max="8189" width="11.42578125" style="11"/>
    <col min="8190" max="8190" width="36.7109375" style="11" customWidth="1"/>
    <col min="8191" max="8191" width="12.7109375" style="11" customWidth="1"/>
    <col min="8192" max="8192" width="10.7109375" style="11" customWidth="1"/>
    <col min="8193" max="8193" width="12.7109375" style="11" customWidth="1"/>
    <col min="8194" max="8195" width="10.7109375" style="11" customWidth="1"/>
    <col min="8196" max="8202" width="11.42578125" style="11"/>
    <col min="8203" max="8203" width="13.28515625" style="11" customWidth="1"/>
    <col min="8204" max="8445" width="11.42578125" style="11"/>
    <col min="8446" max="8446" width="36.7109375" style="11" customWidth="1"/>
    <col min="8447" max="8447" width="12.7109375" style="11" customWidth="1"/>
    <col min="8448" max="8448" width="10.7109375" style="11" customWidth="1"/>
    <col min="8449" max="8449" width="12.7109375" style="11" customWidth="1"/>
    <col min="8450" max="8451" width="10.7109375" style="11" customWidth="1"/>
    <col min="8452" max="8458" width="11.42578125" style="11"/>
    <col min="8459" max="8459" width="13.28515625" style="11" customWidth="1"/>
    <col min="8460" max="8701" width="11.42578125" style="11"/>
    <col min="8702" max="8702" width="36.7109375" style="11" customWidth="1"/>
    <col min="8703" max="8703" width="12.7109375" style="11" customWidth="1"/>
    <col min="8704" max="8704" width="10.7109375" style="11" customWidth="1"/>
    <col min="8705" max="8705" width="12.7109375" style="11" customWidth="1"/>
    <col min="8706" max="8707" width="10.7109375" style="11" customWidth="1"/>
    <col min="8708" max="8714" width="11.42578125" style="11"/>
    <col min="8715" max="8715" width="13.28515625" style="11" customWidth="1"/>
    <col min="8716" max="8957" width="11.42578125" style="11"/>
    <col min="8958" max="8958" width="36.7109375" style="11" customWidth="1"/>
    <col min="8959" max="8959" width="12.7109375" style="11" customWidth="1"/>
    <col min="8960" max="8960" width="10.7109375" style="11" customWidth="1"/>
    <col min="8961" max="8961" width="12.7109375" style="11" customWidth="1"/>
    <col min="8962" max="8963" width="10.7109375" style="11" customWidth="1"/>
    <col min="8964" max="8970" width="11.42578125" style="11"/>
    <col min="8971" max="8971" width="13.28515625" style="11" customWidth="1"/>
    <col min="8972" max="9213" width="11.42578125" style="11"/>
    <col min="9214" max="9214" width="36.7109375" style="11" customWidth="1"/>
    <col min="9215" max="9215" width="12.7109375" style="11" customWidth="1"/>
    <col min="9216" max="9216" width="10.7109375" style="11" customWidth="1"/>
    <col min="9217" max="9217" width="12.7109375" style="11" customWidth="1"/>
    <col min="9218" max="9219" width="10.7109375" style="11" customWidth="1"/>
    <col min="9220" max="9226" width="11.42578125" style="11"/>
    <col min="9227" max="9227" width="13.28515625" style="11" customWidth="1"/>
    <col min="9228" max="9469" width="11.42578125" style="11"/>
    <col min="9470" max="9470" width="36.7109375" style="11" customWidth="1"/>
    <col min="9471" max="9471" width="12.7109375" style="11" customWidth="1"/>
    <col min="9472" max="9472" width="10.7109375" style="11" customWidth="1"/>
    <col min="9473" max="9473" width="12.7109375" style="11" customWidth="1"/>
    <col min="9474" max="9475" width="10.7109375" style="11" customWidth="1"/>
    <col min="9476" max="9482" width="11.42578125" style="11"/>
    <col min="9483" max="9483" width="13.28515625" style="11" customWidth="1"/>
    <col min="9484" max="9725" width="11.42578125" style="11"/>
    <col min="9726" max="9726" width="36.7109375" style="11" customWidth="1"/>
    <col min="9727" max="9727" width="12.7109375" style="11" customWidth="1"/>
    <col min="9728" max="9728" width="10.7109375" style="11" customWidth="1"/>
    <col min="9729" max="9729" width="12.7109375" style="11" customWidth="1"/>
    <col min="9730" max="9731" width="10.7109375" style="11" customWidth="1"/>
    <col min="9732" max="9738" width="11.42578125" style="11"/>
    <col min="9739" max="9739" width="13.28515625" style="11" customWidth="1"/>
    <col min="9740" max="9981" width="11.42578125" style="11"/>
    <col min="9982" max="9982" width="36.7109375" style="11" customWidth="1"/>
    <col min="9983" max="9983" width="12.7109375" style="11" customWidth="1"/>
    <col min="9984" max="9984" width="10.7109375" style="11" customWidth="1"/>
    <col min="9985" max="9985" width="12.7109375" style="11" customWidth="1"/>
    <col min="9986" max="9987" width="10.7109375" style="11" customWidth="1"/>
    <col min="9988" max="9994" width="11.42578125" style="11"/>
    <col min="9995" max="9995" width="13.28515625" style="11" customWidth="1"/>
    <col min="9996" max="10237" width="11.42578125" style="11"/>
    <col min="10238" max="10238" width="36.7109375" style="11" customWidth="1"/>
    <col min="10239" max="10239" width="12.7109375" style="11" customWidth="1"/>
    <col min="10240" max="10240" width="10.7109375" style="11" customWidth="1"/>
    <col min="10241" max="10241" width="12.7109375" style="11" customWidth="1"/>
    <col min="10242" max="10243" width="10.7109375" style="11" customWidth="1"/>
    <col min="10244" max="10250" width="11.42578125" style="11"/>
    <col min="10251" max="10251" width="13.28515625" style="11" customWidth="1"/>
    <col min="10252" max="10493" width="11.42578125" style="11"/>
    <col min="10494" max="10494" width="36.7109375" style="11" customWidth="1"/>
    <col min="10495" max="10495" width="12.7109375" style="11" customWidth="1"/>
    <col min="10496" max="10496" width="10.7109375" style="11" customWidth="1"/>
    <col min="10497" max="10497" width="12.7109375" style="11" customWidth="1"/>
    <col min="10498" max="10499" width="10.7109375" style="11" customWidth="1"/>
    <col min="10500" max="10506" width="11.42578125" style="11"/>
    <col min="10507" max="10507" width="13.28515625" style="11" customWidth="1"/>
    <col min="10508" max="10749" width="11.42578125" style="11"/>
    <col min="10750" max="10750" width="36.7109375" style="11" customWidth="1"/>
    <col min="10751" max="10751" width="12.7109375" style="11" customWidth="1"/>
    <col min="10752" max="10752" width="10.7109375" style="11" customWidth="1"/>
    <col min="10753" max="10753" width="12.7109375" style="11" customWidth="1"/>
    <col min="10754" max="10755" width="10.7109375" style="11" customWidth="1"/>
    <col min="10756" max="10762" width="11.42578125" style="11"/>
    <col min="10763" max="10763" width="13.28515625" style="11" customWidth="1"/>
    <col min="10764" max="11005" width="11.42578125" style="11"/>
    <col min="11006" max="11006" width="36.7109375" style="11" customWidth="1"/>
    <col min="11007" max="11007" width="12.7109375" style="11" customWidth="1"/>
    <col min="11008" max="11008" width="10.7109375" style="11" customWidth="1"/>
    <col min="11009" max="11009" width="12.7109375" style="11" customWidth="1"/>
    <col min="11010" max="11011" width="10.7109375" style="11" customWidth="1"/>
    <col min="11012" max="11018" width="11.42578125" style="11"/>
    <col min="11019" max="11019" width="13.28515625" style="11" customWidth="1"/>
    <col min="11020" max="11261" width="11.42578125" style="11"/>
    <col min="11262" max="11262" width="36.7109375" style="11" customWidth="1"/>
    <col min="11263" max="11263" width="12.7109375" style="11" customWidth="1"/>
    <col min="11264" max="11264" width="10.7109375" style="11" customWidth="1"/>
    <col min="11265" max="11265" width="12.7109375" style="11" customWidth="1"/>
    <col min="11266" max="11267" width="10.7109375" style="11" customWidth="1"/>
    <col min="11268" max="11274" width="11.42578125" style="11"/>
    <col min="11275" max="11275" width="13.28515625" style="11" customWidth="1"/>
    <col min="11276" max="11517" width="11.42578125" style="11"/>
    <col min="11518" max="11518" width="36.7109375" style="11" customWidth="1"/>
    <col min="11519" max="11519" width="12.7109375" style="11" customWidth="1"/>
    <col min="11520" max="11520" width="10.7109375" style="11" customWidth="1"/>
    <col min="11521" max="11521" width="12.7109375" style="11" customWidth="1"/>
    <col min="11522" max="11523" width="10.7109375" style="11" customWidth="1"/>
    <col min="11524" max="11530" width="11.42578125" style="11"/>
    <col min="11531" max="11531" width="13.28515625" style="11" customWidth="1"/>
    <col min="11532" max="11773" width="11.42578125" style="11"/>
    <col min="11774" max="11774" width="36.7109375" style="11" customWidth="1"/>
    <col min="11775" max="11775" width="12.7109375" style="11" customWidth="1"/>
    <col min="11776" max="11776" width="10.7109375" style="11" customWidth="1"/>
    <col min="11777" max="11777" width="12.7109375" style="11" customWidth="1"/>
    <col min="11778" max="11779" width="10.7109375" style="11" customWidth="1"/>
    <col min="11780" max="11786" width="11.42578125" style="11"/>
    <col min="11787" max="11787" width="13.28515625" style="11" customWidth="1"/>
    <col min="11788" max="12029" width="11.42578125" style="11"/>
    <col min="12030" max="12030" width="36.7109375" style="11" customWidth="1"/>
    <col min="12031" max="12031" width="12.7109375" style="11" customWidth="1"/>
    <col min="12032" max="12032" width="10.7109375" style="11" customWidth="1"/>
    <col min="12033" max="12033" width="12.7109375" style="11" customWidth="1"/>
    <col min="12034" max="12035" width="10.7109375" style="11" customWidth="1"/>
    <col min="12036" max="12042" width="11.42578125" style="11"/>
    <col min="12043" max="12043" width="13.28515625" style="11" customWidth="1"/>
    <col min="12044" max="12285" width="11.42578125" style="11"/>
    <col min="12286" max="12286" width="36.7109375" style="11" customWidth="1"/>
    <col min="12287" max="12287" width="12.7109375" style="11" customWidth="1"/>
    <col min="12288" max="12288" width="10.7109375" style="11" customWidth="1"/>
    <col min="12289" max="12289" width="12.7109375" style="11" customWidth="1"/>
    <col min="12290" max="12291" width="10.7109375" style="11" customWidth="1"/>
    <col min="12292" max="12298" width="11.42578125" style="11"/>
    <col min="12299" max="12299" width="13.28515625" style="11" customWidth="1"/>
    <col min="12300" max="12541" width="11.42578125" style="11"/>
    <col min="12542" max="12542" width="36.7109375" style="11" customWidth="1"/>
    <col min="12543" max="12543" width="12.7109375" style="11" customWidth="1"/>
    <col min="12544" max="12544" width="10.7109375" style="11" customWidth="1"/>
    <col min="12545" max="12545" width="12.7109375" style="11" customWidth="1"/>
    <col min="12546" max="12547" width="10.7109375" style="11" customWidth="1"/>
    <col min="12548" max="12554" width="11.42578125" style="11"/>
    <col min="12555" max="12555" width="13.28515625" style="11" customWidth="1"/>
    <col min="12556" max="12797" width="11.42578125" style="11"/>
    <col min="12798" max="12798" width="36.7109375" style="11" customWidth="1"/>
    <col min="12799" max="12799" width="12.7109375" style="11" customWidth="1"/>
    <col min="12800" max="12800" width="10.7109375" style="11" customWidth="1"/>
    <col min="12801" max="12801" width="12.7109375" style="11" customWidth="1"/>
    <col min="12802" max="12803" width="10.7109375" style="11" customWidth="1"/>
    <col min="12804" max="12810" width="11.42578125" style="11"/>
    <col min="12811" max="12811" width="13.28515625" style="11" customWidth="1"/>
    <col min="12812" max="13053" width="11.42578125" style="11"/>
    <col min="13054" max="13054" width="36.7109375" style="11" customWidth="1"/>
    <col min="13055" max="13055" width="12.7109375" style="11" customWidth="1"/>
    <col min="13056" max="13056" width="10.7109375" style="11" customWidth="1"/>
    <col min="13057" max="13057" width="12.7109375" style="11" customWidth="1"/>
    <col min="13058" max="13059" width="10.7109375" style="11" customWidth="1"/>
    <col min="13060" max="13066" width="11.42578125" style="11"/>
    <col min="13067" max="13067" width="13.28515625" style="11" customWidth="1"/>
    <col min="13068" max="13309" width="11.42578125" style="11"/>
    <col min="13310" max="13310" width="36.7109375" style="11" customWidth="1"/>
    <col min="13311" max="13311" width="12.7109375" style="11" customWidth="1"/>
    <col min="13312" max="13312" width="10.7109375" style="11" customWidth="1"/>
    <col min="13313" max="13313" width="12.7109375" style="11" customWidth="1"/>
    <col min="13314" max="13315" width="10.7109375" style="11" customWidth="1"/>
    <col min="13316" max="13322" width="11.42578125" style="11"/>
    <col min="13323" max="13323" width="13.28515625" style="11" customWidth="1"/>
    <col min="13324" max="13565" width="11.42578125" style="11"/>
    <col min="13566" max="13566" width="36.7109375" style="11" customWidth="1"/>
    <col min="13567" max="13567" width="12.7109375" style="11" customWidth="1"/>
    <col min="13568" max="13568" width="10.7109375" style="11" customWidth="1"/>
    <col min="13569" max="13569" width="12.7109375" style="11" customWidth="1"/>
    <col min="13570" max="13571" width="10.7109375" style="11" customWidth="1"/>
    <col min="13572" max="13578" width="11.42578125" style="11"/>
    <col min="13579" max="13579" width="13.28515625" style="11" customWidth="1"/>
    <col min="13580" max="13821" width="11.42578125" style="11"/>
    <col min="13822" max="13822" width="36.7109375" style="11" customWidth="1"/>
    <col min="13823" max="13823" width="12.7109375" style="11" customWidth="1"/>
    <col min="13824" max="13824" width="10.7109375" style="11" customWidth="1"/>
    <col min="13825" max="13825" width="12.7109375" style="11" customWidth="1"/>
    <col min="13826" max="13827" width="10.7109375" style="11" customWidth="1"/>
    <col min="13828" max="13834" width="11.42578125" style="11"/>
    <col min="13835" max="13835" width="13.28515625" style="11" customWidth="1"/>
    <col min="13836" max="14077" width="11.42578125" style="11"/>
    <col min="14078" max="14078" width="36.7109375" style="11" customWidth="1"/>
    <col min="14079" max="14079" width="12.7109375" style="11" customWidth="1"/>
    <col min="14080" max="14080" width="10.7109375" style="11" customWidth="1"/>
    <col min="14081" max="14081" width="12.7109375" style="11" customWidth="1"/>
    <col min="14082" max="14083" width="10.7109375" style="11" customWidth="1"/>
    <col min="14084" max="14090" width="11.42578125" style="11"/>
    <col min="14091" max="14091" width="13.28515625" style="11" customWidth="1"/>
    <col min="14092" max="14333" width="11.42578125" style="11"/>
    <col min="14334" max="14334" width="36.7109375" style="11" customWidth="1"/>
    <col min="14335" max="14335" width="12.7109375" style="11" customWidth="1"/>
    <col min="14336" max="14336" width="10.7109375" style="11" customWidth="1"/>
    <col min="14337" max="14337" width="12.7109375" style="11" customWidth="1"/>
    <col min="14338" max="14339" width="10.7109375" style="11" customWidth="1"/>
    <col min="14340" max="14346" width="11.42578125" style="11"/>
    <col min="14347" max="14347" width="13.28515625" style="11" customWidth="1"/>
    <col min="14348" max="14589" width="11.42578125" style="11"/>
    <col min="14590" max="14590" width="36.7109375" style="11" customWidth="1"/>
    <col min="14591" max="14591" width="12.7109375" style="11" customWidth="1"/>
    <col min="14592" max="14592" width="10.7109375" style="11" customWidth="1"/>
    <col min="14593" max="14593" width="12.7109375" style="11" customWidth="1"/>
    <col min="14594" max="14595" width="10.7109375" style="11" customWidth="1"/>
    <col min="14596" max="14602" width="11.42578125" style="11"/>
    <col min="14603" max="14603" width="13.28515625" style="11" customWidth="1"/>
    <col min="14604" max="14845" width="11.42578125" style="11"/>
    <col min="14846" max="14846" width="36.7109375" style="11" customWidth="1"/>
    <col min="14847" max="14847" width="12.7109375" style="11" customWidth="1"/>
    <col min="14848" max="14848" width="10.7109375" style="11" customWidth="1"/>
    <col min="14849" max="14849" width="12.7109375" style="11" customWidth="1"/>
    <col min="14850" max="14851" width="10.7109375" style="11" customWidth="1"/>
    <col min="14852" max="14858" width="11.42578125" style="11"/>
    <col min="14859" max="14859" width="13.28515625" style="11" customWidth="1"/>
    <col min="14860" max="15101" width="11.42578125" style="11"/>
    <col min="15102" max="15102" width="36.7109375" style="11" customWidth="1"/>
    <col min="15103" max="15103" width="12.7109375" style="11" customWidth="1"/>
    <col min="15104" max="15104" width="10.7109375" style="11" customWidth="1"/>
    <col min="15105" max="15105" width="12.7109375" style="11" customWidth="1"/>
    <col min="15106" max="15107" width="10.7109375" style="11" customWidth="1"/>
    <col min="15108" max="15114" width="11.42578125" style="11"/>
    <col min="15115" max="15115" width="13.28515625" style="11" customWidth="1"/>
    <col min="15116" max="15357" width="11.42578125" style="11"/>
    <col min="15358" max="15358" width="36.7109375" style="11" customWidth="1"/>
    <col min="15359" max="15359" width="12.7109375" style="11" customWidth="1"/>
    <col min="15360" max="15360" width="10.7109375" style="11" customWidth="1"/>
    <col min="15361" max="15361" width="12.7109375" style="11" customWidth="1"/>
    <col min="15362" max="15363" width="10.7109375" style="11" customWidth="1"/>
    <col min="15364" max="15370" width="11.42578125" style="11"/>
    <col min="15371" max="15371" width="13.28515625" style="11" customWidth="1"/>
    <col min="15372" max="15613" width="11.42578125" style="11"/>
    <col min="15614" max="15614" width="36.7109375" style="11" customWidth="1"/>
    <col min="15615" max="15615" width="12.7109375" style="11" customWidth="1"/>
    <col min="15616" max="15616" width="10.7109375" style="11" customWidth="1"/>
    <col min="15617" max="15617" width="12.7109375" style="11" customWidth="1"/>
    <col min="15618" max="15619" width="10.7109375" style="11" customWidth="1"/>
    <col min="15620" max="15626" width="11.42578125" style="11"/>
    <col min="15627" max="15627" width="13.28515625" style="11" customWidth="1"/>
    <col min="15628" max="15869" width="11.42578125" style="11"/>
    <col min="15870" max="15870" width="36.7109375" style="11" customWidth="1"/>
    <col min="15871" max="15871" width="12.7109375" style="11" customWidth="1"/>
    <col min="15872" max="15872" width="10.7109375" style="11" customWidth="1"/>
    <col min="15873" max="15873" width="12.7109375" style="11" customWidth="1"/>
    <col min="15874" max="15875" width="10.7109375" style="11" customWidth="1"/>
    <col min="15876" max="15882" width="11.42578125" style="11"/>
    <col min="15883" max="15883" width="13.28515625" style="11" customWidth="1"/>
    <col min="15884" max="16125" width="11.42578125" style="11"/>
    <col min="16126" max="16126" width="36.7109375" style="11" customWidth="1"/>
    <col min="16127" max="16127" width="12.7109375" style="11" customWidth="1"/>
    <col min="16128" max="16128" width="10.7109375" style="11" customWidth="1"/>
    <col min="16129" max="16129" width="12.7109375" style="11" customWidth="1"/>
    <col min="16130" max="16131" width="10.7109375" style="11" customWidth="1"/>
    <col min="16132" max="16138" width="11.42578125" style="11"/>
    <col min="16139" max="16139" width="13.28515625" style="11" customWidth="1"/>
    <col min="16140" max="16384" width="11.42578125" style="11"/>
  </cols>
  <sheetData>
    <row r="1" spans="2:10" ht="26.25">
      <c r="B1" s="20"/>
    </row>
    <row r="7" spans="2:10" ht="52.5" customHeight="1">
      <c r="B7" s="599" t="s">
        <v>314</v>
      </c>
      <c r="C7" s="600"/>
      <c r="D7" s="600"/>
      <c r="E7" s="601"/>
      <c r="G7" s="599" t="s">
        <v>315</v>
      </c>
      <c r="H7" s="600"/>
      <c r="I7" s="600"/>
      <c r="J7" s="601"/>
    </row>
    <row r="8" spans="2:10" ht="41.25" customHeight="1">
      <c r="B8" s="21" t="s">
        <v>244</v>
      </c>
      <c r="C8" s="236" t="str">
        <f>actualizaciones!$A$3</f>
        <v>acumulado agosto 2009</v>
      </c>
      <c r="D8" s="236" t="str">
        <f>actualizaciones!$A$2</f>
        <v xml:space="preserve">acumulado agosto 2010 </v>
      </c>
      <c r="E8" s="237" t="s">
        <v>63</v>
      </c>
      <c r="G8" s="21" t="s">
        <v>244</v>
      </c>
      <c r="H8" s="236" t="str">
        <f>actualizaciones!$A$3</f>
        <v>acumulado agosto 2009</v>
      </c>
      <c r="I8" s="236" t="str">
        <f>actualizaciones!$A$2</f>
        <v xml:space="preserve">acumulado agosto 2010 </v>
      </c>
      <c r="J8" s="237" t="s">
        <v>63</v>
      </c>
    </row>
    <row r="9" spans="2:10">
      <c r="B9" s="72" t="s">
        <v>245</v>
      </c>
      <c r="C9" s="73"/>
      <c r="D9" s="73"/>
      <c r="E9" s="74"/>
      <c r="G9" s="72" t="s">
        <v>245</v>
      </c>
      <c r="H9" s="73"/>
      <c r="I9" s="73"/>
      <c r="J9" s="74"/>
    </row>
    <row r="10" spans="2:10">
      <c r="B10" s="24" t="s">
        <v>316</v>
      </c>
      <c r="C10" s="357">
        <v>57.381797889578436</v>
      </c>
      <c r="D10" s="357">
        <v>59.113235444302717</v>
      </c>
      <c r="E10" s="358">
        <f t="shared" ref="E10" si="0">D10/C10-1</f>
        <v>3.0173985800447278E-2</v>
      </c>
      <c r="G10" s="24" t="s">
        <v>316</v>
      </c>
      <c r="H10" s="357">
        <v>57.304402808100484</v>
      </c>
      <c r="I10" s="357">
        <v>58.74398489839048</v>
      </c>
      <c r="J10" s="358">
        <f t="shared" ref="J10" si="1">I10/H10-1</f>
        <v>2.5121666394654296E-2</v>
      </c>
    </row>
    <row r="11" spans="2:10">
      <c r="B11" s="72" t="s">
        <v>247</v>
      </c>
      <c r="C11" s="73"/>
      <c r="D11" s="73"/>
      <c r="E11" s="359"/>
      <c r="G11" s="72" t="s">
        <v>247</v>
      </c>
      <c r="H11" s="73"/>
      <c r="I11" s="73"/>
      <c r="J11" s="359"/>
    </row>
    <row r="12" spans="2:10">
      <c r="B12" s="85" t="s">
        <v>248</v>
      </c>
      <c r="C12" s="360">
        <v>67.976902669183985</v>
      </c>
      <c r="D12" s="360">
        <v>71.755932194898023</v>
      </c>
      <c r="E12" s="361">
        <f t="shared" ref="E12:E16" si="2">D12/C12-1</f>
        <v>5.5592846648295335E-2</v>
      </c>
      <c r="G12" s="85" t="s">
        <v>248</v>
      </c>
      <c r="H12" s="360">
        <v>65.575981575992941</v>
      </c>
      <c r="I12" s="360">
        <v>68.537551500751988</v>
      </c>
      <c r="J12" s="361">
        <f t="shared" ref="J12:J16" si="3">I12/H12-1</f>
        <v>4.5162418519454794E-2</v>
      </c>
    </row>
    <row r="13" spans="2:10">
      <c r="B13" s="85" t="s">
        <v>249</v>
      </c>
      <c r="C13" s="362">
        <v>62.286135693215336</v>
      </c>
      <c r="D13" s="362">
        <v>66.997109972396999</v>
      </c>
      <c r="E13" s="363">
        <f t="shared" si="2"/>
        <v>7.5634396431095707E-2</v>
      </c>
      <c r="G13" s="85" t="s">
        <v>249</v>
      </c>
      <c r="H13" s="362">
        <v>62.502050983726377</v>
      </c>
      <c r="I13" s="362">
        <v>67.233649723469398</v>
      </c>
      <c r="J13" s="363">
        <f t="shared" si="3"/>
        <v>7.5703095582815072E-2</v>
      </c>
    </row>
    <row r="14" spans="2:10">
      <c r="B14" s="85" t="s">
        <v>250</v>
      </c>
      <c r="C14" s="362">
        <v>70.852348167226992</v>
      </c>
      <c r="D14" s="362">
        <v>75.243933222539511</v>
      </c>
      <c r="E14" s="363">
        <f t="shared" si="2"/>
        <v>6.1982209043339287E-2</v>
      </c>
      <c r="G14" s="85" t="s">
        <v>250</v>
      </c>
      <c r="H14" s="362">
        <v>71.652218597006197</v>
      </c>
      <c r="I14" s="362">
        <v>76.615583763210253</v>
      </c>
      <c r="J14" s="363">
        <f t="shared" si="3"/>
        <v>6.9270223077383397E-2</v>
      </c>
    </row>
    <row r="15" spans="2:10">
      <c r="B15" s="85" t="s">
        <v>251</v>
      </c>
      <c r="C15" s="362">
        <v>62.764116648792893</v>
      </c>
      <c r="D15" s="362">
        <v>63.060563378386924</v>
      </c>
      <c r="E15" s="363">
        <f t="shared" si="2"/>
        <v>4.7231881116538421E-3</v>
      </c>
      <c r="G15" s="85" t="s">
        <v>251</v>
      </c>
      <c r="H15" s="362">
        <v>58.849707106478022</v>
      </c>
      <c r="I15" s="362">
        <v>57.932201907795033</v>
      </c>
      <c r="J15" s="363">
        <f t="shared" si="3"/>
        <v>-1.5590650213822221E-2</v>
      </c>
    </row>
    <row r="16" spans="2:10">
      <c r="B16" s="85" t="s">
        <v>252</v>
      </c>
      <c r="C16" s="364">
        <v>69.452762455126532</v>
      </c>
      <c r="D16" s="364">
        <v>70.161106733210758</v>
      </c>
      <c r="E16" s="365">
        <f t="shared" si="2"/>
        <v>1.0198935982451252E-2</v>
      </c>
      <c r="G16" s="85" t="s">
        <v>252</v>
      </c>
      <c r="H16" s="364">
        <v>46.286445263076956</v>
      </c>
      <c r="I16" s="364">
        <v>46.430125420804742</v>
      </c>
      <c r="J16" s="365">
        <f t="shared" si="3"/>
        <v>3.1041519155587949E-3</v>
      </c>
    </row>
    <row r="17" spans="2:12">
      <c r="B17" s="72" t="s">
        <v>253</v>
      </c>
      <c r="C17" s="81"/>
      <c r="D17" s="81"/>
      <c r="E17" s="366"/>
      <c r="G17" s="72" t="s">
        <v>253</v>
      </c>
      <c r="H17" s="81"/>
      <c r="I17" s="81"/>
      <c r="J17" s="366"/>
    </row>
    <row r="18" spans="2:12">
      <c r="B18" s="244" t="s">
        <v>254</v>
      </c>
      <c r="C18" s="364">
        <v>45.981580489233927</v>
      </c>
      <c r="D18" s="364">
        <v>45.45367197041719</v>
      </c>
      <c r="E18" s="365">
        <f t="shared" ref="E18" si="4">D18/C18-1</f>
        <v>-1.1480869365513513E-2</v>
      </c>
      <c r="G18" s="244" t="s">
        <v>254</v>
      </c>
      <c r="H18" s="364">
        <v>52.499406125717442</v>
      </c>
      <c r="I18" s="364">
        <v>52.735028464579848</v>
      </c>
      <c r="J18" s="365">
        <f t="shared" ref="J18" si="5">I18/H18-1</f>
        <v>4.4880953186055006E-3</v>
      </c>
    </row>
    <row r="19" spans="2:12">
      <c r="B19" s="587" t="s">
        <v>119</v>
      </c>
      <c r="C19" s="588"/>
      <c r="D19" s="588"/>
      <c r="E19" s="589"/>
      <c r="G19" s="587" t="s">
        <v>119</v>
      </c>
      <c r="H19" s="588"/>
      <c r="I19" s="588"/>
      <c r="J19" s="589"/>
    </row>
    <row r="20" spans="2:12" ht="20.100000000000001" customHeight="1" thickBot="1"/>
    <row r="21" spans="2:12" ht="51.75" customHeight="1" thickBot="1">
      <c r="B21" s="599" t="s">
        <v>317</v>
      </c>
      <c r="C21" s="600"/>
      <c r="D21" s="600"/>
      <c r="E21" s="601"/>
      <c r="G21" s="599" t="s">
        <v>318</v>
      </c>
      <c r="H21" s="600"/>
      <c r="I21" s="600"/>
      <c r="J21" s="601"/>
      <c r="L21" s="50" t="s">
        <v>84</v>
      </c>
    </row>
    <row r="22" spans="2:12" ht="33.75" customHeight="1">
      <c r="B22" s="21" t="s">
        <v>244</v>
      </c>
      <c r="C22" s="236" t="str">
        <f>actualizaciones!$A$3</f>
        <v>acumulado agosto 2009</v>
      </c>
      <c r="D22" s="236" t="str">
        <f>actualizaciones!$A$2</f>
        <v xml:space="preserve">acumulado agosto 2010 </v>
      </c>
      <c r="E22" s="237" t="s">
        <v>63</v>
      </c>
      <c r="G22" s="21" t="s">
        <v>244</v>
      </c>
      <c r="H22" s="236" t="str">
        <f>actualizaciones!$A$3</f>
        <v>acumulado agosto 2009</v>
      </c>
      <c r="I22" s="236" t="str">
        <f>actualizaciones!$A$2</f>
        <v xml:space="preserve">acumulado agosto 2010 </v>
      </c>
      <c r="J22" s="237" t="s">
        <v>63</v>
      </c>
    </row>
    <row r="23" spans="2:12">
      <c r="B23" s="72" t="s">
        <v>245</v>
      </c>
      <c r="C23" s="73"/>
      <c r="D23" s="73"/>
      <c r="E23" s="74"/>
      <c r="G23" s="72" t="s">
        <v>245</v>
      </c>
      <c r="H23" s="73"/>
      <c r="I23" s="73"/>
      <c r="J23" s="74"/>
    </row>
    <row r="24" spans="2:12">
      <c r="B24" s="24" t="s">
        <v>316</v>
      </c>
      <c r="C24" s="357">
        <v>56.169846288081601</v>
      </c>
      <c r="D24" s="357">
        <v>54.252621733387919</v>
      </c>
      <c r="E24" s="358">
        <f t="shared" ref="E24" si="6">D24/C24-1</f>
        <v>-3.4132629540424619E-2</v>
      </c>
      <c r="G24" s="24" t="s">
        <v>316</v>
      </c>
      <c r="H24" s="357">
        <v>40.048324064699464</v>
      </c>
      <c r="I24" s="357">
        <v>37.684732497238379</v>
      </c>
      <c r="J24" s="358">
        <f t="shared" ref="J24" si="7">I24/H24-1</f>
        <v>-5.9018488854680196E-2</v>
      </c>
    </row>
    <row r="25" spans="2:12">
      <c r="B25" s="72" t="s">
        <v>247</v>
      </c>
      <c r="C25" s="73"/>
      <c r="D25" s="73"/>
      <c r="E25" s="359"/>
      <c r="G25" s="72" t="s">
        <v>247</v>
      </c>
      <c r="H25" s="73"/>
      <c r="I25" s="73"/>
      <c r="J25" s="359"/>
    </row>
    <row r="26" spans="2:12">
      <c r="B26" s="85" t="s">
        <v>248</v>
      </c>
      <c r="C26" s="360">
        <v>61.213249497229548</v>
      </c>
      <c r="D26" s="360">
        <v>60.140987551404066</v>
      </c>
      <c r="E26" s="361">
        <f t="shared" ref="E26:E29" si="8">D26/C26-1</f>
        <v>-1.7516827723285777E-2</v>
      </c>
      <c r="G26" s="85" t="s">
        <v>248</v>
      </c>
      <c r="H26" s="360">
        <v>40.048324064699464</v>
      </c>
      <c r="I26" s="360">
        <v>37.684732497238379</v>
      </c>
      <c r="J26" s="361">
        <f t="shared" ref="J26:J30" si="9">I26/H26-1</f>
        <v>-5.9018488854680196E-2</v>
      </c>
    </row>
    <row r="27" spans="2:12">
      <c r="B27" s="85" t="s">
        <v>301</v>
      </c>
      <c r="C27" s="362">
        <v>64.238181620994311</v>
      </c>
      <c r="D27" s="362">
        <v>63.905160789246729</v>
      </c>
      <c r="E27" s="363">
        <f t="shared" si="8"/>
        <v>-5.1841571997228719E-3</v>
      </c>
      <c r="G27" s="85" t="s">
        <v>301</v>
      </c>
      <c r="H27" s="362">
        <v>30.832451499118164</v>
      </c>
      <c r="I27" s="362">
        <v>28.930811908474453</v>
      </c>
      <c r="J27" s="363">
        <f t="shared" si="9"/>
        <v>-6.1676561485813131E-2</v>
      </c>
    </row>
    <row r="28" spans="2:12">
      <c r="B28" s="85" t="s">
        <v>251</v>
      </c>
      <c r="C28" s="362">
        <v>52.62102830063413</v>
      </c>
      <c r="D28" s="362">
        <v>48.191975580913933</v>
      </c>
      <c r="E28" s="363">
        <f t="shared" si="8"/>
        <v>-8.416887435981224E-2</v>
      </c>
      <c r="G28" s="85" t="s">
        <v>251</v>
      </c>
      <c r="H28" s="362">
        <v>44.841776642542925</v>
      </c>
      <c r="I28" s="362">
        <v>45.982687668511424</v>
      </c>
      <c r="J28" s="363">
        <f t="shared" si="9"/>
        <v>2.5443037974683502E-2</v>
      </c>
    </row>
    <row r="29" spans="2:12">
      <c r="B29" s="85" t="s">
        <v>252</v>
      </c>
      <c r="C29" s="364">
        <v>26.7368351371926</v>
      </c>
      <c r="D29" s="364">
        <v>26.839439976169199</v>
      </c>
      <c r="E29" s="365">
        <f t="shared" si="8"/>
        <v>3.8375835602872943E-3</v>
      </c>
      <c r="G29" s="85" t="s">
        <v>302</v>
      </c>
      <c r="H29" s="362">
        <v>49.703874662661342</v>
      </c>
      <c r="I29" s="362">
        <v>41.238353421010856</v>
      </c>
      <c r="J29" s="363">
        <f t="shared" si="9"/>
        <v>-0.17031914109525093</v>
      </c>
    </row>
    <row r="30" spans="2:12">
      <c r="B30" s="72" t="s">
        <v>253</v>
      </c>
      <c r="C30" s="81"/>
      <c r="D30" s="81"/>
      <c r="E30" s="366"/>
      <c r="G30" s="85" t="s">
        <v>303</v>
      </c>
      <c r="H30" s="364">
        <v>41.813898704358067</v>
      </c>
      <c r="I30" s="364">
        <v>41.382716049382715</v>
      </c>
      <c r="J30" s="365">
        <f t="shared" si="9"/>
        <v>-1.0311945748565421E-2</v>
      </c>
    </row>
    <row r="31" spans="2:12">
      <c r="B31" s="244" t="s">
        <v>254</v>
      </c>
      <c r="C31" s="364">
        <v>48.994645623201819</v>
      </c>
      <c r="D31" s="364">
        <v>45.037746293136586</v>
      </c>
      <c r="E31" s="365">
        <f t="shared" ref="E31" si="10">D31/C31-1</f>
        <v>-8.0761872644128485E-2</v>
      </c>
      <c r="G31" s="72" t="s">
        <v>253</v>
      </c>
      <c r="H31" s="81"/>
      <c r="I31" s="81"/>
      <c r="J31" s="366"/>
    </row>
    <row r="32" spans="2:12">
      <c r="B32" s="587" t="s">
        <v>119</v>
      </c>
      <c r="C32" s="588"/>
      <c r="D32" s="588"/>
      <c r="E32" s="589"/>
      <c r="G32" s="244" t="s">
        <v>254</v>
      </c>
      <c r="H32" s="86">
        <v>0</v>
      </c>
      <c r="I32" s="86">
        <v>0</v>
      </c>
      <c r="J32" s="367" t="str">
        <f>IFERROR((I32-H32)/H32,"-")</f>
        <v>-</v>
      </c>
    </row>
    <row r="33" spans="2:11">
      <c r="G33" s="587" t="s">
        <v>119</v>
      </c>
      <c r="H33" s="588"/>
      <c r="I33" s="588"/>
      <c r="J33" s="589"/>
    </row>
    <row r="36" spans="2:11" ht="33.75" customHeight="1">
      <c r="B36" s="590" t="s">
        <v>319</v>
      </c>
      <c r="C36" s="591"/>
      <c r="D36" s="591"/>
      <c r="E36" s="592"/>
      <c r="G36" s="602" t="s">
        <v>320</v>
      </c>
      <c r="H36" s="603"/>
      <c r="I36" s="603"/>
      <c r="J36" s="603"/>
      <c r="K36" s="604"/>
    </row>
    <row r="37" spans="2:11" ht="15.75">
      <c r="B37" s="593"/>
      <c r="C37" s="554"/>
      <c r="D37" s="554"/>
      <c r="E37" s="594"/>
      <c r="G37" s="593" t="str">
        <f>actualizaciones!$A$2</f>
        <v xml:space="preserve">acumulado agosto 2010 </v>
      </c>
      <c r="H37" s="554"/>
      <c r="I37" s="554"/>
      <c r="J37" s="554"/>
      <c r="K37" s="594"/>
    </row>
    <row r="38" spans="2:11" ht="25.5">
      <c r="B38" s="21" t="s">
        <v>244</v>
      </c>
      <c r="C38" s="236" t="str">
        <f>actualizaciones!$A$3</f>
        <v>acumulado agosto 2009</v>
      </c>
      <c r="D38" s="236" t="str">
        <f>actualizaciones!$A$2</f>
        <v xml:space="preserve">acumulado agosto 2010 </v>
      </c>
      <c r="E38" s="237" t="s">
        <v>63</v>
      </c>
      <c r="G38" s="21" t="s">
        <v>244</v>
      </c>
      <c r="H38" s="236" t="s">
        <v>118</v>
      </c>
      <c r="I38" s="237" t="s">
        <v>63</v>
      </c>
      <c r="J38" s="236" t="s">
        <v>321</v>
      </c>
      <c r="K38" s="237" t="s">
        <v>63</v>
      </c>
    </row>
    <row r="39" spans="2:11">
      <c r="B39" s="72" t="s">
        <v>245</v>
      </c>
      <c r="C39" s="73"/>
      <c r="D39" s="73"/>
      <c r="E39" s="74"/>
      <c r="G39" s="72" t="s">
        <v>245</v>
      </c>
      <c r="H39" s="73"/>
      <c r="I39" s="73"/>
      <c r="J39" s="73"/>
      <c r="K39" s="74"/>
    </row>
    <row r="40" spans="2:11">
      <c r="B40" s="24" t="s">
        <v>316</v>
      </c>
      <c r="C40" s="357">
        <v>54.723637700711748</v>
      </c>
      <c r="D40" s="357">
        <v>55.867241183010883</v>
      </c>
      <c r="E40" s="358">
        <f>D40/C40-1</f>
        <v>2.0897797192386935E-2</v>
      </c>
      <c r="G40" s="24" t="s">
        <v>316</v>
      </c>
      <c r="H40" s="357">
        <v>59.113235444302717</v>
      </c>
      <c r="I40" s="358">
        <f>D10/C10-1</f>
        <v>3.0173985800447278E-2</v>
      </c>
      <c r="J40" s="357">
        <v>55.867241183010883</v>
      </c>
      <c r="K40" s="358">
        <f>J40/$C$40-1</f>
        <v>2.0897797192386935E-2</v>
      </c>
    </row>
    <row r="41" spans="2:11">
      <c r="B41" s="72" t="s">
        <v>247</v>
      </c>
      <c r="C41" s="73"/>
      <c r="D41" s="73"/>
      <c r="E41" s="359"/>
      <c r="G41" s="72" t="s">
        <v>247</v>
      </c>
      <c r="H41" s="73"/>
      <c r="I41" s="73"/>
      <c r="J41" s="73"/>
      <c r="K41" s="359"/>
    </row>
    <row r="42" spans="2:11">
      <c r="B42" s="28" t="s">
        <v>248</v>
      </c>
      <c r="C42" s="360">
        <v>63.249036967091889</v>
      </c>
      <c r="D42" s="360">
        <v>65.332502463578365</v>
      </c>
      <c r="E42" s="361">
        <f t="shared" ref="E42:E47" si="11">D42/C42-1</f>
        <v>3.2940667500921617E-2</v>
      </c>
      <c r="G42" s="28" t="s">
        <v>248</v>
      </c>
      <c r="H42" s="360">
        <v>71.755932194898023</v>
      </c>
      <c r="I42" s="361">
        <f>D12/C12-1</f>
        <v>5.5592846648295335E-2</v>
      </c>
      <c r="J42" s="360">
        <v>65.332502463578365</v>
      </c>
      <c r="K42" s="361">
        <f>J42/$C$42-1</f>
        <v>3.2940667500921617E-2</v>
      </c>
    </row>
    <row r="43" spans="2:11">
      <c r="B43" s="28" t="s">
        <v>249</v>
      </c>
      <c r="C43" s="362">
        <v>57.398542647617674</v>
      </c>
      <c r="D43" s="362">
        <v>59.021979652440223</v>
      </c>
      <c r="E43" s="363">
        <f t="shared" si="11"/>
        <v>2.8283592752331499E-2</v>
      </c>
      <c r="G43" s="28" t="s">
        <v>249</v>
      </c>
      <c r="H43" s="362">
        <v>66.997109972396999</v>
      </c>
      <c r="I43" s="363">
        <f t="shared" ref="I43:I45" si="12">D13/C13-1</f>
        <v>7.5634396431095707E-2</v>
      </c>
      <c r="J43" s="362">
        <v>59.021979652440223</v>
      </c>
      <c r="K43" s="363">
        <f>J43/$C$43-1</f>
        <v>2.8283592752331499E-2</v>
      </c>
    </row>
    <row r="44" spans="2:11">
      <c r="B44" s="28" t="s">
        <v>250</v>
      </c>
      <c r="C44" s="362">
        <v>67.626930136343731</v>
      </c>
      <c r="D44" s="362">
        <v>71.11372887119056</v>
      </c>
      <c r="E44" s="363">
        <f t="shared" si="11"/>
        <v>5.1559323006634239E-2</v>
      </c>
      <c r="G44" s="28" t="s">
        <v>250</v>
      </c>
      <c r="H44" s="362">
        <v>75.243933222539511</v>
      </c>
      <c r="I44" s="363">
        <f t="shared" si="12"/>
        <v>6.1982209043339287E-2</v>
      </c>
      <c r="J44" s="362">
        <v>71.11372887119056</v>
      </c>
      <c r="K44" s="363">
        <f>J44/$C$44-1</f>
        <v>5.1559323006634239E-2</v>
      </c>
    </row>
    <row r="45" spans="2:11">
      <c r="B45" s="28" t="s">
        <v>251</v>
      </c>
      <c r="C45" s="362">
        <v>58.063254123500677</v>
      </c>
      <c r="D45" s="362">
        <v>57.149691338212122</v>
      </c>
      <c r="E45" s="363">
        <f t="shared" si="11"/>
        <v>-1.5733923271771921E-2</v>
      </c>
      <c r="G45" s="28" t="s">
        <v>251</v>
      </c>
      <c r="H45" s="362">
        <v>63.060563378386924</v>
      </c>
      <c r="I45" s="363">
        <f t="shared" si="12"/>
        <v>4.7231881116538421E-3</v>
      </c>
      <c r="J45" s="362">
        <v>57.149691338212122</v>
      </c>
      <c r="K45" s="363">
        <f>J45/$C$45-1</f>
        <v>-1.5733923271771921E-2</v>
      </c>
    </row>
    <row r="46" spans="2:11">
      <c r="B46" s="28" t="s">
        <v>302</v>
      </c>
      <c r="C46" s="362">
        <v>44.21329914935238</v>
      </c>
      <c r="D46" s="362">
        <v>40.976730608055298</v>
      </c>
      <c r="E46" s="363">
        <f t="shared" si="11"/>
        <v>-7.3203506717830824E-2</v>
      </c>
      <c r="G46" s="28" t="s">
        <v>302</v>
      </c>
      <c r="H46" s="609">
        <v>70.161106733210758</v>
      </c>
      <c r="I46" s="611">
        <f>D16/C16-1</f>
        <v>1.0198935982451252E-2</v>
      </c>
      <c r="J46" s="362">
        <v>40.976730608055298</v>
      </c>
      <c r="K46" s="363">
        <f>J46/$C$46-1</f>
        <v>-7.3203506717830824E-2</v>
      </c>
    </row>
    <row r="47" spans="2:11">
      <c r="B47" s="28" t="s">
        <v>303</v>
      </c>
      <c r="C47" s="364">
        <v>53.028551478004502</v>
      </c>
      <c r="D47" s="364">
        <v>50.721492715204569</v>
      </c>
      <c r="E47" s="365">
        <f t="shared" si="11"/>
        <v>-4.3505973640574847E-2</v>
      </c>
      <c r="G47" s="28" t="s">
        <v>303</v>
      </c>
      <c r="H47" s="610"/>
      <c r="I47" s="612"/>
      <c r="J47" s="364">
        <v>50.721492715204569</v>
      </c>
      <c r="K47" s="365">
        <f>J47/$C$47-1</f>
        <v>-4.3505973640574847E-2</v>
      </c>
    </row>
    <row r="48" spans="2:11">
      <c r="B48" s="72" t="s">
        <v>253</v>
      </c>
      <c r="C48" s="81"/>
      <c r="D48" s="81"/>
      <c r="E48" s="366"/>
      <c r="G48" s="72" t="s">
        <v>253</v>
      </c>
      <c r="H48" s="81"/>
      <c r="I48" s="81"/>
      <c r="J48" s="81"/>
      <c r="K48" s="366"/>
    </row>
    <row r="49" spans="2:11">
      <c r="B49" s="244" t="s">
        <v>254</v>
      </c>
      <c r="C49" s="364">
        <v>46.942964397151059</v>
      </c>
      <c r="D49" s="364">
        <v>46.919716091694326</v>
      </c>
      <c r="E49" s="365">
        <f>D49/C49-1</f>
        <v>-4.9524578933801688E-4</v>
      </c>
      <c r="G49" s="244" t="s">
        <v>254</v>
      </c>
      <c r="H49" s="364">
        <v>45.981580489233927</v>
      </c>
      <c r="I49" s="365">
        <f>D18/C18-1</f>
        <v>-1.1480869365513513E-2</v>
      </c>
      <c r="J49" s="364">
        <v>46.919716091694326</v>
      </c>
      <c r="K49" s="365">
        <f>J49/$C$49-1</f>
        <v>-4.9524578933801688E-4</v>
      </c>
    </row>
    <row r="50" spans="2:11">
      <c r="B50" s="587" t="s">
        <v>119</v>
      </c>
      <c r="C50" s="588"/>
      <c r="D50" s="588"/>
      <c r="E50" s="589"/>
      <c r="G50" s="587" t="s">
        <v>119</v>
      </c>
      <c r="H50" s="588"/>
      <c r="I50" s="588"/>
      <c r="J50" s="588"/>
      <c r="K50" s="589"/>
    </row>
  </sheetData>
  <mergeCells count="15">
    <mergeCell ref="B7:E7"/>
    <mergeCell ref="G7:J7"/>
    <mergeCell ref="B19:E19"/>
    <mergeCell ref="G19:J19"/>
    <mergeCell ref="B21:E21"/>
    <mergeCell ref="G21:J21"/>
    <mergeCell ref="B50:E50"/>
    <mergeCell ref="G50:K50"/>
    <mergeCell ref="B32:E32"/>
    <mergeCell ref="G33:J33"/>
    <mergeCell ref="B36:E37"/>
    <mergeCell ref="G36:K36"/>
    <mergeCell ref="G37:K37"/>
    <mergeCell ref="H46:H47"/>
    <mergeCell ref="I46:I47"/>
  </mergeCells>
  <hyperlinks>
    <hyperlink ref="L21" location="'Gráfico IOa munic y ca 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>&amp;RTurismo en Cifras (acumulado agosto 2010)</oddHeader>
    <oddFooter>&amp;CTurismo de Tenerife&amp;R&amp;P</oddFooter>
  </headerFooter>
  <colBreaks count="1" manualBreakCount="1">
    <brk id="5" min="6" max="49" man="1"/>
  </colBreaks>
  <drawing r:id="rId2"/>
  <legacyDrawingHF r:id="rId3"/>
</worksheet>
</file>

<file path=xl/worksheets/sheet76.xml><?xml version="1.0" encoding="utf-8"?>
<worksheet xmlns="http://schemas.openxmlformats.org/spreadsheetml/2006/main" xmlns:r="http://schemas.openxmlformats.org/officeDocument/2006/relationships">
  <sheetPr codeName="Hoja46">
    <tabColor rgb="FF000099"/>
    <pageSetUpPr autoPageBreaks="0" fitToPage="1"/>
  </sheetPr>
  <dimension ref="B6:S44"/>
  <sheetViews>
    <sheetView showGridLines="0" showRowColHeaders="0" showOutlineSymbols="0" zoomScaleNormal="100" workbookViewId="0">
      <selection activeCell="A3" sqref="A3"/>
    </sheetView>
  </sheetViews>
  <sheetFormatPr baseColWidth="10" defaultRowHeight="12.75"/>
  <cols>
    <col min="1" max="1" width="1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50" t="s">
        <v>86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IO municipio y categ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1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77.xml><?xml version="1.0" encoding="utf-8"?>
<worksheet xmlns="http://schemas.openxmlformats.org/spreadsheetml/2006/main" xmlns:r="http://schemas.openxmlformats.org/officeDocument/2006/relationships">
  <sheetPr codeName="Hoja21">
    <tabColor rgb="FF000099"/>
    <pageSetUpPr autoPageBreaks="0" fitToPage="1"/>
  </sheetPr>
  <dimension ref="B6:L30"/>
  <sheetViews>
    <sheetView showGridLines="0" showRowColHeaders="0" showOutlineSymbols="0" zoomScaleNormal="100" workbookViewId="0">
      <selection activeCell="A3" sqref="A3"/>
    </sheetView>
  </sheetViews>
  <sheetFormatPr baseColWidth="10" defaultRowHeight="12.75"/>
  <cols>
    <col min="1" max="1" width="13.5703125" style="11" customWidth="1"/>
    <col min="2" max="2" width="35.7109375" style="11" customWidth="1"/>
    <col min="3" max="4" width="12.85546875" style="11" customWidth="1"/>
    <col min="5" max="5" width="13.7109375" style="11" customWidth="1"/>
    <col min="6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6" spans="2:5" ht="37.5" customHeight="1">
      <c r="B6" s="560" t="s">
        <v>322</v>
      </c>
      <c r="C6" s="561"/>
      <c r="D6" s="561"/>
      <c r="E6" s="562"/>
    </row>
    <row r="7" spans="2:5" ht="37.5" customHeight="1">
      <c r="B7" s="21" t="s">
        <v>269</v>
      </c>
      <c r="C7" s="161" t="str">
        <f>actualizaciones!A3</f>
        <v>acumulado agosto 2009</v>
      </c>
      <c r="D7" s="161" t="str">
        <f>actualizaciones!A2</f>
        <v xml:space="preserve">acumulado agosto 2010 </v>
      </c>
      <c r="E7" s="260" t="s">
        <v>280</v>
      </c>
    </row>
    <row r="8" spans="2:5" ht="15" customHeight="1">
      <c r="B8" s="72" t="s">
        <v>270</v>
      </c>
      <c r="C8" s="73"/>
      <c r="D8" s="81"/>
      <c r="E8" s="82"/>
    </row>
    <row r="9" spans="2:5">
      <c r="B9" s="24" t="s">
        <v>281</v>
      </c>
      <c r="C9" s="255">
        <v>7.668701574094178</v>
      </c>
      <c r="D9" s="255">
        <v>7.4696014812196978</v>
      </c>
      <c r="E9" s="368">
        <f>D9-C9</f>
        <v>-0.19910009287448016</v>
      </c>
    </row>
    <row r="10" spans="2:5">
      <c r="B10" s="28" t="s">
        <v>282</v>
      </c>
      <c r="C10" s="257">
        <v>7.2058174479730237</v>
      </c>
      <c r="D10" s="257">
        <v>6.9941533826857318</v>
      </c>
      <c r="E10" s="369">
        <f>D10-C10</f>
        <v>-0.21166406528729187</v>
      </c>
    </row>
    <row r="11" spans="2:5">
      <c r="B11" s="244" t="s">
        <v>283</v>
      </c>
      <c r="C11" s="270">
        <v>8.3264088123290207</v>
      </c>
      <c r="D11" s="270">
        <v>8.2036398933444179</v>
      </c>
      <c r="E11" s="370">
        <f>D11-C11</f>
        <v>-0.12276891898460285</v>
      </c>
    </row>
    <row r="12" spans="2:5" ht="15" customHeight="1">
      <c r="B12" s="72" t="s">
        <v>118</v>
      </c>
      <c r="C12" s="272"/>
      <c r="D12" s="272"/>
      <c r="E12" s="306"/>
    </row>
    <row r="13" spans="2:5">
      <c r="B13" s="24" t="s">
        <v>281</v>
      </c>
      <c r="C13" s="255">
        <v>8.1610270782673204</v>
      </c>
      <c r="D13" s="255">
        <v>7.9442044815796811</v>
      </c>
      <c r="E13" s="368">
        <f>D13-C13</f>
        <v>-0.21682259668763937</v>
      </c>
    </row>
    <row r="14" spans="2:5">
      <c r="B14" s="28" t="s">
        <v>282</v>
      </c>
      <c r="C14" s="257">
        <v>7.8948323882364733</v>
      </c>
      <c r="D14" s="257">
        <v>7.6109931659722809</v>
      </c>
      <c r="E14" s="369">
        <f>D14-C14</f>
        <v>-0.28383922226419234</v>
      </c>
    </row>
    <row r="15" spans="2:5">
      <c r="B15" s="244" t="s">
        <v>283</v>
      </c>
      <c r="C15" s="274">
        <v>8.6235439840080446</v>
      </c>
      <c r="D15" s="274">
        <v>8.5852953430652086</v>
      </c>
      <c r="E15" s="369">
        <f>D15-C15</f>
        <v>-3.8248640942835976E-2</v>
      </c>
    </row>
    <row r="16" spans="2:5" ht="15" customHeight="1">
      <c r="B16" s="72" t="s">
        <v>294</v>
      </c>
      <c r="C16" s="283"/>
      <c r="D16" s="283"/>
      <c r="E16" s="306"/>
    </row>
    <row r="17" spans="2:12">
      <c r="B17" s="24" t="s">
        <v>281</v>
      </c>
      <c r="C17" s="255">
        <v>8.1465201853526459</v>
      </c>
      <c r="D17" s="255">
        <v>7.9862856641189621</v>
      </c>
      <c r="E17" s="368">
        <f>D17-C17</f>
        <v>-0.16023452123368376</v>
      </c>
    </row>
    <row r="18" spans="2:12">
      <c r="B18" s="28" t="s">
        <v>282</v>
      </c>
      <c r="C18" s="257">
        <v>8.0438882554729627</v>
      </c>
      <c r="D18" s="257">
        <v>7.7574415113682127</v>
      </c>
      <c r="E18" s="369">
        <f>D18-C18</f>
        <v>-0.28644674410475002</v>
      </c>
    </row>
    <row r="19" spans="2:12">
      <c r="B19" s="244" t="s">
        <v>283</v>
      </c>
      <c r="C19" s="274">
        <v>8.2226444428441905</v>
      </c>
      <c r="D19" s="274">
        <v>8.1786799178916549</v>
      </c>
      <c r="E19" s="370">
        <f>D19-C19</f>
        <v>-4.3964524952535555E-2</v>
      </c>
    </row>
    <row r="20" spans="2:12" ht="15" customHeight="1">
      <c r="B20" s="72" t="s">
        <v>295</v>
      </c>
      <c r="C20" s="272"/>
      <c r="D20" s="272"/>
      <c r="E20" s="306"/>
    </row>
    <row r="21" spans="2:12">
      <c r="B21" s="24" t="s">
        <v>281</v>
      </c>
      <c r="C21" s="255">
        <v>7.3937042291467661</v>
      </c>
      <c r="D21" s="255">
        <v>7.2610026419889433</v>
      </c>
      <c r="E21" s="368">
        <f>D21-C21</f>
        <v>-0.13270158715782276</v>
      </c>
    </row>
    <row r="22" spans="2:12">
      <c r="B22" s="28" t="s">
        <v>282</v>
      </c>
      <c r="C22" s="257">
        <v>7.1488384803035521</v>
      </c>
      <c r="D22" s="257">
        <v>7.1274322572956548</v>
      </c>
      <c r="E22" s="369">
        <f>D22-C22</f>
        <v>-2.1406223007897296E-2</v>
      </c>
    </row>
    <row r="23" spans="2:12">
      <c r="B23" s="244" t="s">
        <v>283</v>
      </c>
      <c r="C23" s="274">
        <v>7.873042761141634</v>
      </c>
      <c r="D23" s="274">
        <v>7.5569484051542037</v>
      </c>
      <c r="E23" s="370">
        <f>D23-C23</f>
        <v>-0.3160943559874303</v>
      </c>
    </row>
    <row r="24" spans="2:12" ht="15" customHeight="1">
      <c r="B24" s="72" t="s">
        <v>296</v>
      </c>
      <c r="C24" s="272"/>
      <c r="D24" s="272"/>
      <c r="E24" s="306"/>
    </row>
    <row r="25" spans="2:12">
      <c r="B25" s="24" t="s">
        <v>281</v>
      </c>
      <c r="C25" s="255">
        <v>2.3764330285880133</v>
      </c>
      <c r="D25" s="255">
        <v>2.1079577018663809</v>
      </c>
      <c r="E25" s="368">
        <f>D25-C25</f>
        <v>-0.26847532672163243</v>
      </c>
    </row>
    <row r="26" spans="2:12">
      <c r="B26" s="28" t="s">
        <v>282</v>
      </c>
      <c r="C26" s="257">
        <v>2.3764330285880133</v>
      </c>
      <c r="D26" s="257">
        <v>2.1079577018663809</v>
      </c>
      <c r="E26" s="369">
        <f>D26-C26</f>
        <v>-0.26847532672163243</v>
      </c>
    </row>
    <row r="27" spans="2:12">
      <c r="B27" s="244" t="s">
        <v>283</v>
      </c>
      <c r="C27" s="274" t="s">
        <v>232</v>
      </c>
      <c r="D27" s="274" t="s">
        <v>232</v>
      </c>
      <c r="E27" s="274" t="s">
        <v>232</v>
      </c>
    </row>
    <row r="28" spans="2:12" ht="34.5" customHeight="1">
      <c r="B28" s="580" t="s">
        <v>285</v>
      </c>
      <c r="C28" s="580"/>
      <c r="D28" s="580"/>
      <c r="E28" s="580"/>
    </row>
    <row r="29" spans="2:12" ht="15" customHeight="1" thickBot="1"/>
    <row r="30" spans="2:12" ht="30" customHeight="1" thickBot="1">
      <c r="B30" s="37"/>
      <c r="C30" s="37"/>
      <c r="D30" s="37"/>
      <c r="E30" s="50" t="s">
        <v>84</v>
      </c>
      <c r="F30" s="37"/>
      <c r="G30" s="37"/>
      <c r="H30" s="37"/>
      <c r="I30" s="37"/>
      <c r="J30" s="37"/>
      <c r="K30" s="37"/>
      <c r="L30" s="37"/>
    </row>
  </sheetData>
  <mergeCells count="2">
    <mergeCell ref="B6:E6"/>
    <mergeCell ref="B28:E28"/>
  </mergeCells>
  <hyperlinks>
    <hyperlink ref="E30" location="'gráfico EM MUNICIPI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78.xml><?xml version="1.0" encoding="utf-8"?>
<worksheet xmlns="http://schemas.openxmlformats.org/spreadsheetml/2006/main" xmlns:r="http://schemas.openxmlformats.org/officeDocument/2006/relationships">
  <sheetPr codeName="Hoja2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A3" sqref="A3"/>
    </sheetView>
  </sheetViews>
  <sheetFormatPr baseColWidth="10" defaultRowHeight="12.75"/>
  <cols>
    <col min="1" max="1" width="15.7109375" style="11" customWidth="1"/>
    <col min="2" max="2" width="12.7109375" style="11" customWidth="1"/>
    <col min="3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37"/>
      <c r="C28" s="37"/>
      <c r="D28" s="37"/>
      <c r="E28" s="37"/>
      <c r="F28" s="37"/>
      <c r="G28" s="37"/>
      <c r="H28" s="37"/>
      <c r="I28" s="50" t="s">
        <v>86</v>
      </c>
      <c r="J28" s="37"/>
      <c r="K28" s="37"/>
      <c r="L28" s="37"/>
    </row>
  </sheetData>
  <hyperlinks>
    <hyperlink ref="I28" location="'EM MUNICIPIO y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79.xml><?xml version="1.0" encoding="utf-8"?>
<worksheet xmlns="http://schemas.openxmlformats.org/spreadsheetml/2006/main" xmlns:r="http://schemas.openxmlformats.org/officeDocument/2006/relationships">
  <sheetPr codeName="Hoja47">
    <tabColor rgb="FF000099"/>
    <pageSetUpPr autoPageBreaks="0" fitToPage="1"/>
  </sheetPr>
  <dimension ref="B1:L51"/>
  <sheetViews>
    <sheetView showGridLines="0" showRowColHeaders="0" showOutlineSymbols="0" zoomScaleNormal="100" workbookViewId="0">
      <selection activeCell="A3" sqref="A3"/>
    </sheetView>
  </sheetViews>
  <sheetFormatPr baseColWidth="10" defaultRowHeight="12.75"/>
  <cols>
    <col min="1" max="1" width="11.42578125" style="11"/>
    <col min="2" max="2" width="28.85546875" style="11" customWidth="1"/>
    <col min="3" max="4" width="12.7109375" style="11" customWidth="1"/>
    <col min="5" max="5" width="10.7109375" style="11" customWidth="1"/>
    <col min="6" max="6" width="11.42578125" style="11"/>
    <col min="7" max="7" width="28.7109375" style="11" customWidth="1"/>
    <col min="8" max="9" width="11.42578125" style="11"/>
    <col min="10" max="10" width="12.28515625" style="11" bestFit="1" customWidth="1"/>
    <col min="11" max="11" width="13.28515625" style="11" customWidth="1"/>
    <col min="12" max="253" width="11.42578125" style="11"/>
    <col min="254" max="254" width="36.7109375" style="11" customWidth="1"/>
    <col min="255" max="255" width="12.7109375" style="11" customWidth="1"/>
    <col min="256" max="256" width="10.7109375" style="11" customWidth="1"/>
    <col min="257" max="257" width="12.7109375" style="11" customWidth="1"/>
    <col min="258" max="259" width="10.7109375" style="11" customWidth="1"/>
    <col min="260" max="266" width="11.42578125" style="11"/>
    <col min="267" max="267" width="13.28515625" style="11" customWidth="1"/>
    <col min="268" max="509" width="11.42578125" style="11"/>
    <col min="510" max="510" width="36.7109375" style="11" customWidth="1"/>
    <col min="511" max="511" width="12.7109375" style="11" customWidth="1"/>
    <col min="512" max="512" width="10.7109375" style="11" customWidth="1"/>
    <col min="513" max="513" width="12.7109375" style="11" customWidth="1"/>
    <col min="514" max="515" width="10.7109375" style="11" customWidth="1"/>
    <col min="516" max="522" width="11.42578125" style="11"/>
    <col min="523" max="523" width="13.28515625" style="11" customWidth="1"/>
    <col min="524" max="765" width="11.42578125" style="11"/>
    <col min="766" max="766" width="36.7109375" style="11" customWidth="1"/>
    <col min="767" max="767" width="12.7109375" style="11" customWidth="1"/>
    <col min="768" max="768" width="10.7109375" style="11" customWidth="1"/>
    <col min="769" max="769" width="12.7109375" style="11" customWidth="1"/>
    <col min="770" max="771" width="10.7109375" style="11" customWidth="1"/>
    <col min="772" max="778" width="11.42578125" style="11"/>
    <col min="779" max="779" width="13.28515625" style="11" customWidth="1"/>
    <col min="780" max="1021" width="11.42578125" style="11"/>
    <col min="1022" max="1022" width="36.7109375" style="11" customWidth="1"/>
    <col min="1023" max="1023" width="12.7109375" style="11" customWidth="1"/>
    <col min="1024" max="1024" width="10.7109375" style="11" customWidth="1"/>
    <col min="1025" max="1025" width="12.7109375" style="11" customWidth="1"/>
    <col min="1026" max="1027" width="10.7109375" style="11" customWidth="1"/>
    <col min="1028" max="1034" width="11.42578125" style="11"/>
    <col min="1035" max="1035" width="13.28515625" style="11" customWidth="1"/>
    <col min="1036" max="1277" width="11.42578125" style="11"/>
    <col min="1278" max="1278" width="36.7109375" style="11" customWidth="1"/>
    <col min="1279" max="1279" width="12.7109375" style="11" customWidth="1"/>
    <col min="1280" max="1280" width="10.7109375" style="11" customWidth="1"/>
    <col min="1281" max="1281" width="12.7109375" style="11" customWidth="1"/>
    <col min="1282" max="1283" width="10.7109375" style="11" customWidth="1"/>
    <col min="1284" max="1290" width="11.42578125" style="11"/>
    <col min="1291" max="1291" width="13.28515625" style="11" customWidth="1"/>
    <col min="1292" max="1533" width="11.42578125" style="11"/>
    <col min="1534" max="1534" width="36.7109375" style="11" customWidth="1"/>
    <col min="1535" max="1535" width="12.7109375" style="11" customWidth="1"/>
    <col min="1536" max="1536" width="10.7109375" style="11" customWidth="1"/>
    <col min="1537" max="1537" width="12.7109375" style="11" customWidth="1"/>
    <col min="1538" max="1539" width="10.7109375" style="11" customWidth="1"/>
    <col min="1540" max="1546" width="11.42578125" style="11"/>
    <col min="1547" max="1547" width="13.28515625" style="11" customWidth="1"/>
    <col min="1548" max="1789" width="11.42578125" style="11"/>
    <col min="1790" max="1790" width="36.7109375" style="11" customWidth="1"/>
    <col min="1791" max="1791" width="12.7109375" style="11" customWidth="1"/>
    <col min="1792" max="1792" width="10.7109375" style="11" customWidth="1"/>
    <col min="1793" max="1793" width="12.7109375" style="11" customWidth="1"/>
    <col min="1794" max="1795" width="10.7109375" style="11" customWidth="1"/>
    <col min="1796" max="1802" width="11.42578125" style="11"/>
    <col min="1803" max="1803" width="13.28515625" style="11" customWidth="1"/>
    <col min="1804" max="2045" width="11.42578125" style="11"/>
    <col min="2046" max="2046" width="36.7109375" style="11" customWidth="1"/>
    <col min="2047" max="2047" width="12.7109375" style="11" customWidth="1"/>
    <col min="2048" max="2048" width="10.7109375" style="11" customWidth="1"/>
    <col min="2049" max="2049" width="12.7109375" style="11" customWidth="1"/>
    <col min="2050" max="2051" width="10.7109375" style="11" customWidth="1"/>
    <col min="2052" max="2058" width="11.42578125" style="11"/>
    <col min="2059" max="2059" width="13.28515625" style="11" customWidth="1"/>
    <col min="2060" max="2301" width="11.42578125" style="11"/>
    <col min="2302" max="2302" width="36.7109375" style="11" customWidth="1"/>
    <col min="2303" max="2303" width="12.7109375" style="11" customWidth="1"/>
    <col min="2304" max="2304" width="10.7109375" style="11" customWidth="1"/>
    <col min="2305" max="2305" width="12.7109375" style="11" customWidth="1"/>
    <col min="2306" max="2307" width="10.7109375" style="11" customWidth="1"/>
    <col min="2308" max="2314" width="11.42578125" style="11"/>
    <col min="2315" max="2315" width="13.28515625" style="11" customWidth="1"/>
    <col min="2316" max="2557" width="11.42578125" style="11"/>
    <col min="2558" max="2558" width="36.7109375" style="11" customWidth="1"/>
    <col min="2559" max="2559" width="12.7109375" style="11" customWidth="1"/>
    <col min="2560" max="2560" width="10.7109375" style="11" customWidth="1"/>
    <col min="2561" max="2561" width="12.7109375" style="11" customWidth="1"/>
    <col min="2562" max="2563" width="10.7109375" style="11" customWidth="1"/>
    <col min="2564" max="2570" width="11.42578125" style="11"/>
    <col min="2571" max="2571" width="13.28515625" style="11" customWidth="1"/>
    <col min="2572" max="2813" width="11.42578125" style="11"/>
    <col min="2814" max="2814" width="36.7109375" style="11" customWidth="1"/>
    <col min="2815" max="2815" width="12.7109375" style="11" customWidth="1"/>
    <col min="2816" max="2816" width="10.7109375" style="11" customWidth="1"/>
    <col min="2817" max="2817" width="12.7109375" style="11" customWidth="1"/>
    <col min="2818" max="2819" width="10.7109375" style="11" customWidth="1"/>
    <col min="2820" max="2826" width="11.42578125" style="11"/>
    <col min="2827" max="2827" width="13.28515625" style="11" customWidth="1"/>
    <col min="2828" max="3069" width="11.42578125" style="11"/>
    <col min="3070" max="3070" width="36.7109375" style="11" customWidth="1"/>
    <col min="3071" max="3071" width="12.7109375" style="11" customWidth="1"/>
    <col min="3072" max="3072" width="10.7109375" style="11" customWidth="1"/>
    <col min="3073" max="3073" width="12.7109375" style="11" customWidth="1"/>
    <col min="3074" max="3075" width="10.7109375" style="11" customWidth="1"/>
    <col min="3076" max="3082" width="11.42578125" style="11"/>
    <col min="3083" max="3083" width="13.28515625" style="11" customWidth="1"/>
    <col min="3084" max="3325" width="11.42578125" style="11"/>
    <col min="3326" max="3326" width="36.7109375" style="11" customWidth="1"/>
    <col min="3327" max="3327" width="12.7109375" style="11" customWidth="1"/>
    <col min="3328" max="3328" width="10.7109375" style="11" customWidth="1"/>
    <col min="3329" max="3329" width="12.7109375" style="11" customWidth="1"/>
    <col min="3330" max="3331" width="10.7109375" style="11" customWidth="1"/>
    <col min="3332" max="3338" width="11.42578125" style="11"/>
    <col min="3339" max="3339" width="13.28515625" style="11" customWidth="1"/>
    <col min="3340" max="3581" width="11.42578125" style="11"/>
    <col min="3582" max="3582" width="36.7109375" style="11" customWidth="1"/>
    <col min="3583" max="3583" width="12.7109375" style="11" customWidth="1"/>
    <col min="3584" max="3584" width="10.7109375" style="11" customWidth="1"/>
    <col min="3585" max="3585" width="12.7109375" style="11" customWidth="1"/>
    <col min="3586" max="3587" width="10.7109375" style="11" customWidth="1"/>
    <col min="3588" max="3594" width="11.42578125" style="11"/>
    <col min="3595" max="3595" width="13.28515625" style="11" customWidth="1"/>
    <col min="3596" max="3837" width="11.42578125" style="11"/>
    <col min="3838" max="3838" width="36.7109375" style="11" customWidth="1"/>
    <col min="3839" max="3839" width="12.7109375" style="11" customWidth="1"/>
    <col min="3840" max="3840" width="10.7109375" style="11" customWidth="1"/>
    <col min="3841" max="3841" width="12.7109375" style="11" customWidth="1"/>
    <col min="3842" max="3843" width="10.7109375" style="11" customWidth="1"/>
    <col min="3844" max="3850" width="11.42578125" style="11"/>
    <col min="3851" max="3851" width="13.28515625" style="11" customWidth="1"/>
    <col min="3852" max="4093" width="11.42578125" style="11"/>
    <col min="4094" max="4094" width="36.7109375" style="11" customWidth="1"/>
    <col min="4095" max="4095" width="12.7109375" style="11" customWidth="1"/>
    <col min="4096" max="4096" width="10.7109375" style="11" customWidth="1"/>
    <col min="4097" max="4097" width="12.7109375" style="11" customWidth="1"/>
    <col min="4098" max="4099" width="10.7109375" style="11" customWidth="1"/>
    <col min="4100" max="4106" width="11.42578125" style="11"/>
    <col min="4107" max="4107" width="13.28515625" style="11" customWidth="1"/>
    <col min="4108" max="4349" width="11.42578125" style="11"/>
    <col min="4350" max="4350" width="36.7109375" style="11" customWidth="1"/>
    <col min="4351" max="4351" width="12.7109375" style="11" customWidth="1"/>
    <col min="4352" max="4352" width="10.7109375" style="11" customWidth="1"/>
    <col min="4353" max="4353" width="12.7109375" style="11" customWidth="1"/>
    <col min="4354" max="4355" width="10.7109375" style="11" customWidth="1"/>
    <col min="4356" max="4362" width="11.42578125" style="11"/>
    <col min="4363" max="4363" width="13.28515625" style="11" customWidth="1"/>
    <col min="4364" max="4605" width="11.42578125" style="11"/>
    <col min="4606" max="4606" width="36.7109375" style="11" customWidth="1"/>
    <col min="4607" max="4607" width="12.7109375" style="11" customWidth="1"/>
    <col min="4608" max="4608" width="10.7109375" style="11" customWidth="1"/>
    <col min="4609" max="4609" width="12.7109375" style="11" customWidth="1"/>
    <col min="4610" max="4611" width="10.7109375" style="11" customWidth="1"/>
    <col min="4612" max="4618" width="11.42578125" style="11"/>
    <col min="4619" max="4619" width="13.28515625" style="11" customWidth="1"/>
    <col min="4620" max="4861" width="11.42578125" style="11"/>
    <col min="4862" max="4862" width="36.7109375" style="11" customWidth="1"/>
    <col min="4863" max="4863" width="12.7109375" style="11" customWidth="1"/>
    <col min="4864" max="4864" width="10.7109375" style="11" customWidth="1"/>
    <col min="4865" max="4865" width="12.7109375" style="11" customWidth="1"/>
    <col min="4866" max="4867" width="10.7109375" style="11" customWidth="1"/>
    <col min="4868" max="4874" width="11.42578125" style="11"/>
    <col min="4875" max="4875" width="13.28515625" style="11" customWidth="1"/>
    <col min="4876" max="5117" width="11.42578125" style="11"/>
    <col min="5118" max="5118" width="36.7109375" style="11" customWidth="1"/>
    <col min="5119" max="5119" width="12.7109375" style="11" customWidth="1"/>
    <col min="5120" max="5120" width="10.7109375" style="11" customWidth="1"/>
    <col min="5121" max="5121" width="12.7109375" style="11" customWidth="1"/>
    <col min="5122" max="5123" width="10.7109375" style="11" customWidth="1"/>
    <col min="5124" max="5130" width="11.42578125" style="11"/>
    <col min="5131" max="5131" width="13.28515625" style="11" customWidth="1"/>
    <col min="5132" max="5373" width="11.42578125" style="11"/>
    <col min="5374" max="5374" width="36.7109375" style="11" customWidth="1"/>
    <col min="5375" max="5375" width="12.7109375" style="11" customWidth="1"/>
    <col min="5376" max="5376" width="10.7109375" style="11" customWidth="1"/>
    <col min="5377" max="5377" width="12.7109375" style="11" customWidth="1"/>
    <col min="5378" max="5379" width="10.7109375" style="11" customWidth="1"/>
    <col min="5380" max="5386" width="11.42578125" style="11"/>
    <col min="5387" max="5387" width="13.28515625" style="11" customWidth="1"/>
    <col min="5388" max="5629" width="11.42578125" style="11"/>
    <col min="5630" max="5630" width="36.7109375" style="11" customWidth="1"/>
    <col min="5631" max="5631" width="12.7109375" style="11" customWidth="1"/>
    <col min="5632" max="5632" width="10.7109375" style="11" customWidth="1"/>
    <col min="5633" max="5633" width="12.7109375" style="11" customWidth="1"/>
    <col min="5634" max="5635" width="10.7109375" style="11" customWidth="1"/>
    <col min="5636" max="5642" width="11.42578125" style="11"/>
    <col min="5643" max="5643" width="13.28515625" style="11" customWidth="1"/>
    <col min="5644" max="5885" width="11.42578125" style="11"/>
    <col min="5886" max="5886" width="36.7109375" style="11" customWidth="1"/>
    <col min="5887" max="5887" width="12.7109375" style="11" customWidth="1"/>
    <col min="5888" max="5888" width="10.7109375" style="11" customWidth="1"/>
    <col min="5889" max="5889" width="12.7109375" style="11" customWidth="1"/>
    <col min="5890" max="5891" width="10.7109375" style="11" customWidth="1"/>
    <col min="5892" max="5898" width="11.42578125" style="11"/>
    <col min="5899" max="5899" width="13.28515625" style="11" customWidth="1"/>
    <col min="5900" max="6141" width="11.42578125" style="11"/>
    <col min="6142" max="6142" width="36.7109375" style="11" customWidth="1"/>
    <col min="6143" max="6143" width="12.7109375" style="11" customWidth="1"/>
    <col min="6144" max="6144" width="10.7109375" style="11" customWidth="1"/>
    <col min="6145" max="6145" width="12.7109375" style="11" customWidth="1"/>
    <col min="6146" max="6147" width="10.7109375" style="11" customWidth="1"/>
    <col min="6148" max="6154" width="11.42578125" style="11"/>
    <col min="6155" max="6155" width="13.28515625" style="11" customWidth="1"/>
    <col min="6156" max="6397" width="11.42578125" style="11"/>
    <col min="6398" max="6398" width="36.7109375" style="11" customWidth="1"/>
    <col min="6399" max="6399" width="12.7109375" style="11" customWidth="1"/>
    <col min="6400" max="6400" width="10.7109375" style="11" customWidth="1"/>
    <col min="6401" max="6401" width="12.7109375" style="11" customWidth="1"/>
    <col min="6402" max="6403" width="10.7109375" style="11" customWidth="1"/>
    <col min="6404" max="6410" width="11.42578125" style="11"/>
    <col min="6411" max="6411" width="13.28515625" style="11" customWidth="1"/>
    <col min="6412" max="6653" width="11.42578125" style="11"/>
    <col min="6654" max="6654" width="36.7109375" style="11" customWidth="1"/>
    <col min="6655" max="6655" width="12.7109375" style="11" customWidth="1"/>
    <col min="6656" max="6656" width="10.7109375" style="11" customWidth="1"/>
    <col min="6657" max="6657" width="12.7109375" style="11" customWidth="1"/>
    <col min="6658" max="6659" width="10.7109375" style="11" customWidth="1"/>
    <col min="6660" max="6666" width="11.42578125" style="11"/>
    <col min="6667" max="6667" width="13.28515625" style="11" customWidth="1"/>
    <col min="6668" max="6909" width="11.42578125" style="11"/>
    <col min="6910" max="6910" width="36.7109375" style="11" customWidth="1"/>
    <col min="6911" max="6911" width="12.7109375" style="11" customWidth="1"/>
    <col min="6912" max="6912" width="10.7109375" style="11" customWidth="1"/>
    <col min="6913" max="6913" width="12.7109375" style="11" customWidth="1"/>
    <col min="6914" max="6915" width="10.7109375" style="11" customWidth="1"/>
    <col min="6916" max="6922" width="11.42578125" style="11"/>
    <col min="6923" max="6923" width="13.28515625" style="11" customWidth="1"/>
    <col min="6924" max="7165" width="11.42578125" style="11"/>
    <col min="7166" max="7166" width="36.7109375" style="11" customWidth="1"/>
    <col min="7167" max="7167" width="12.7109375" style="11" customWidth="1"/>
    <col min="7168" max="7168" width="10.7109375" style="11" customWidth="1"/>
    <col min="7169" max="7169" width="12.7109375" style="11" customWidth="1"/>
    <col min="7170" max="7171" width="10.7109375" style="11" customWidth="1"/>
    <col min="7172" max="7178" width="11.42578125" style="11"/>
    <col min="7179" max="7179" width="13.28515625" style="11" customWidth="1"/>
    <col min="7180" max="7421" width="11.42578125" style="11"/>
    <col min="7422" max="7422" width="36.7109375" style="11" customWidth="1"/>
    <col min="7423" max="7423" width="12.7109375" style="11" customWidth="1"/>
    <col min="7424" max="7424" width="10.7109375" style="11" customWidth="1"/>
    <col min="7425" max="7425" width="12.7109375" style="11" customWidth="1"/>
    <col min="7426" max="7427" width="10.7109375" style="11" customWidth="1"/>
    <col min="7428" max="7434" width="11.42578125" style="11"/>
    <col min="7435" max="7435" width="13.28515625" style="11" customWidth="1"/>
    <col min="7436" max="7677" width="11.42578125" style="11"/>
    <col min="7678" max="7678" width="36.7109375" style="11" customWidth="1"/>
    <col min="7679" max="7679" width="12.7109375" style="11" customWidth="1"/>
    <col min="7680" max="7680" width="10.7109375" style="11" customWidth="1"/>
    <col min="7681" max="7681" width="12.7109375" style="11" customWidth="1"/>
    <col min="7682" max="7683" width="10.7109375" style="11" customWidth="1"/>
    <col min="7684" max="7690" width="11.42578125" style="11"/>
    <col min="7691" max="7691" width="13.28515625" style="11" customWidth="1"/>
    <col min="7692" max="7933" width="11.42578125" style="11"/>
    <col min="7934" max="7934" width="36.7109375" style="11" customWidth="1"/>
    <col min="7935" max="7935" width="12.7109375" style="11" customWidth="1"/>
    <col min="7936" max="7936" width="10.7109375" style="11" customWidth="1"/>
    <col min="7937" max="7937" width="12.7109375" style="11" customWidth="1"/>
    <col min="7938" max="7939" width="10.7109375" style="11" customWidth="1"/>
    <col min="7940" max="7946" width="11.42578125" style="11"/>
    <col min="7947" max="7947" width="13.28515625" style="11" customWidth="1"/>
    <col min="7948" max="8189" width="11.42578125" style="11"/>
    <col min="8190" max="8190" width="36.7109375" style="11" customWidth="1"/>
    <col min="8191" max="8191" width="12.7109375" style="11" customWidth="1"/>
    <col min="8192" max="8192" width="10.7109375" style="11" customWidth="1"/>
    <col min="8193" max="8193" width="12.7109375" style="11" customWidth="1"/>
    <col min="8194" max="8195" width="10.7109375" style="11" customWidth="1"/>
    <col min="8196" max="8202" width="11.42578125" style="11"/>
    <col min="8203" max="8203" width="13.28515625" style="11" customWidth="1"/>
    <col min="8204" max="8445" width="11.42578125" style="11"/>
    <col min="8446" max="8446" width="36.7109375" style="11" customWidth="1"/>
    <col min="8447" max="8447" width="12.7109375" style="11" customWidth="1"/>
    <col min="8448" max="8448" width="10.7109375" style="11" customWidth="1"/>
    <col min="8449" max="8449" width="12.7109375" style="11" customWidth="1"/>
    <col min="8450" max="8451" width="10.7109375" style="11" customWidth="1"/>
    <col min="8452" max="8458" width="11.42578125" style="11"/>
    <col min="8459" max="8459" width="13.28515625" style="11" customWidth="1"/>
    <col min="8460" max="8701" width="11.42578125" style="11"/>
    <col min="8702" max="8702" width="36.7109375" style="11" customWidth="1"/>
    <col min="8703" max="8703" width="12.7109375" style="11" customWidth="1"/>
    <col min="8704" max="8704" width="10.7109375" style="11" customWidth="1"/>
    <col min="8705" max="8705" width="12.7109375" style="11" customWidth="1"/>
    <col min="8706" max="8707" width="10.7109375" style="11" customWidth="1"/>
    <col min="8708" max="8714" width="11.42578125" style="11"/>
    <col min="8715" max="8715" width="13.28515625" style="11" customWidth="1"/>
    <col min="8716" max="8957" width="11.42578125" style="11"/>
    <col min="8958" max="8958" width="36.7109375" style="11" customWidth="1"/>
    <col min="8959" max="8959" width="12.7109375" style="11" customWidth="1"/>
    <col min="8960" max="8960" width="10.7109375" style="11" customWidth="1"/>
    <col min="8961" max="8961" width="12.7109375" style="11" customWidth="1"/>
    <col min="8962" max="8963" width="10.7109375" style="11" customWidth="1"/>
    <col min="8964" max="8970" width="11.42578125" style="11"/>
    <col min="8971" max="8971" width="13.28515625" style="11" customWidth="1"/>
    <col min="8972" max="9213" width="11.42578125" style="11"/>
    <col min="9214" max="9214" width="36.7109375" style="11" customWidth="1"/>
    <col min="9215" max="9215" width="12.7109375" style="11" customWidth="1"/>
    <col min="9216" max="9216" width="10.7109375" style="11" customWidth="1"/>
    <col min="9217" max="9217" width="12.7109375" style="11" customWidth="1"/>
    <col min="9218" max="9219" width="10.7109375" style="11" customWidth="1"/>
    <col min="9220" max="9226" width="11.42578125" style="11"/>
    <col min="9227" max="9227" width="13.28515625" style="11" customWidth="1"/>
    <col min="9228" max="9469" width="11.42578125" style="11"/>
    <col min="9470" max="9470" width="36.7109375" style="11" customWidth="1"/>
    <col min="9471" max="9471" width="12.7109375" style="11" customWidth="1"/>
    <col min="9472" max="9472" width="10.7109375" style="11" customWidth="1"/>
    <col min="9473" max="9473" width="12.7109375" style="11" customWidth="1"/>
    <col min="9474" max="9475" width="10.7109375" style="11" customWidth="1"/>
    <col min="9476" max="9482" width="11.42578125" style="11"/>
    <col min="9483" max="9483" width="13.28515625" style="11" customWidth="1"/>
    <col min="9484" max="9725" width="11.42578125" style="11"/>
    <col min="9726" max="9726" width="36.7109375" style="11" customWidth="1"/>
    <col min="9727" max="9727" width="12.7109375" style="11" customWidth="1"/>
    <col min="9728" max="9728" width="10.7109375" style="11" customWidth="1"/>
    <col min="9729" max="9729" width="12.7109375" style="11" customWidth="1"/>
    <col min="9730" max="9731" width="10.7109375" style="11" customWidth="1"/>
    <col min="9732" max="9738" width="11.42578125" style="11"/>
    <col min="9739" max="9739" width="13.28515625" style="11" customWidth="1"/>
    <col min="9740" max="9981" width="11.42578125" style="11"/>
    <col min="9982" max="9982" width="36.7109375" style="11" customWidth="1"/>
    <col min="9983" max="9983" width="12.7109375" style="11" customWidth="1"/>
    <col min="9984" max="9984" width="10.7109375" style="11" customWidth="1"/>
    <col min="9985" max="9985" width="12.7109375" style="11" customWidth="1"/>
    <col min="9986" max="9987" width="10.7109375" style="11" customWidth="1"/>
    <col min="9988" max="9994" width="11.42578125" style="11"/>
    <col min="9995" max="9995" width="13.28515625" style="11" customWidth="1"/>
    <col min="9996" max="10237" width="11.42578125" style="11"/>
    <col min="10238" max="10238" width="36.7109375" style="11" customWidth="1"/>
    <col min="10239" max="10239" width="12.7109375" style="11" customWidth="1"/>
    <col min="10240" max="10240" width="10.7109375" style="11" customWidth="1"/>
    <col min="10241" max="10241" width="12.7109375" style="11" customWidth="1"/>
    <col min="10242" max="10243" width="10.7109375" style="11" customWidth="1"/>
    <col min="10244" max="10250" width="11.42578125" style="11"/>
    <col min="10251" max="10251" width="13.28515625" style="11" customWidth="1"/>
    <col min="10252" max="10493" width="11.42578125" style="11"/>
    <col min="10494" max="10494" width="36.7109375" style="11" customWidth="1"/>
    <col min="10495" max="10495" width="12.7109375" style="11" customWidth="1"/>
    <col min="10496" max="10496" width="10.7109375" style="11" customWidth="1"/>
    <col min="10497" max="10497" width="12.7109375" style="11" customWidth="1"/>
    <col min="10498" max="10499" width="10.7109375" style="11" customWidth="1"/>
    <col min="10500" max="10506" width="11.42578125" style="11"/>
    <col min="10507" max="10507" width="13.28515625" style="11" customWidth="1"/>
    <col min="10508" max="10749" width="11.42578125" style="11"/>
    <col min="10750" max="10750" width="36.7109375" style="11" customWidth="1"/>
    <col min="10751" max="10751" width="12.7109375" style="11" customWidth="1"/>
    <col min="10752" max="10752" width="10.7109375" style="11" customWidth="1"/>
    <col min="10753" max="10753" width="12.7109375" style="11" customWidth="1"/>
    <col min="10754" max="10755" width="10.7109375" style="11" customWidth="1"/>
    <col min="10756" max="10762" width="11.42578125" style="11"/>
    <col min="10763" max="10763" width="13.28515625" style="11" customWidth="1"/>
    <col min="10764" max="11005" width="11.42578125" style="11"/>
    <col min="11006" max="11006" width="36.7109375" style="11" customWidth="1"/>
    <col min="11007" max="11007" width="12.7109375" style="11" customWidth="1"/>
    <col min="11008" max="11008" width="10.7109375" style="11" customWidth="1"/>
    <col min="11009" max="11009" width="12.7109375" style="11" customWidth="1"/>
    <col min="11010" max="11011" width="10.7109375" style="11" customWidth="1"/>
    <col min="11012" max="11018" width="11.42578125" style="11"/>
    <col min="11019" max="11019" width="13.28515625" style="11" customWidth="1"/>
    <col min="11020" max="11261" width="11.42578125" style="11"/>
    <col min="11262" max="11262" width="36.7109375" style="11" customWidth="1"/>
    <col min="11263" max="11263" width="12.7109375" style="11" customWidth="1"/>
    <col min="11264" max="11264" width="10.7109375" style="11" customWidth="1"/>
    <col min="11265" max="11265" width="12.7109375" style="11" customWidth="1"/>
    <col min="11266" max="11267" width="10.7109375" style="11" customWidth="1"/>
    <col min="11268" max="11274" width="11.42578125" style="11"/>
    <col min="11275" max="11275" width="13.28515625" style="11" customWidth="1"/>
    <col min="11276" max="11517" width="11.42578125" style="11"/>
    <col min="11518" max="11518" width="36.7109375" style="11" customWidth="1"/>
    <col min="11519" max="11519" width="12.7109375" style="11" customWidth="1"/>
    <col min="11520" max="11520" width="10.7109375" style="11" customWidth="1"/>
    <col min="11521" max="11521" width="12.7109375" style="11" customWidth="1"/>
    <col min="11522" max="11523" width="10.7109375" style="11" customWidth="1"/>
    <col min="11524" max="11530" width="11.42578125" style="11"/>
    <col min="11531" max="11531" width="13.28515625" style="11" customWidth="1"/>
    <col min="11532" max="11773" width="11.42578125" style="11"/>
    <col min="11774" max="11774" width="36.7109375" style="11" customWidth="1"/>
    <col min="11775" max="11775" width="12.7109375" style="11" customWidth="1"/>
    <col min="11776" max="11776" width="10.7109375" style="11" customWidth="1"/>
    <col min="11777" max="11777" width="12.7109375" style="11" customWidth="1"/>
    <col min="11778" max="11779" width="10.7109375" style="11" customWidth="1"/>
    <col min="11780" max="11786" width="11.42578125" style="11"/>
    <col min="11787" max="11787" width="13.28515625" style="11" customWidth="1"/>
    <col min="11788" max="12029" width="11.42578125" style="11"/>
    <col min="12030" max="12030" width="36.7109375" style="11" customWidth="1"/>
    <col min="12031" max="12031" width="12.7109375" style="11" customWidth="1"/>
    <col min="12032" max="12032" width="10.7109375" style="11" customWidth="1"/>
    <col min="12033" max="12033" width="12.7109375" style="11" customWidth="1"/>
    <col min="12034" max="12035" width="10.7109375" style="11" customWidth="1"/>
    <col min="12036" max="12042" width="11.42578125" style="11"/>
    <col min="12043" max="12043" width="13.28515625" style="11" customWidth="1"/>
    <col min="12044" max="12285" width="11.42578125" style="11"/>
    <col min="12286" max="12286" width="36.7109375" style="11" customWidth="1"/>
    <col min="12287" max="12287" width="12.7109375" style="11" customWidth="1"/>
    <col min="12288" max="12288" width="10.7109375" style="11" customWidth="1"/>
    <col min="12289" max="12289" width="12.7109375" style="11" customWidth="1"/>
    <col min="12290" max="12291" width="10.7109375" style="11" customWidth="1"/>
    <col min="12292" max="12298" width="11.42578125" style="11"/>
    <col min="12299" max="12299" width="13.28515625" style="11" customWidth="1"/>
    <col min="12300" max="12541" width="11.42578125" style="11"/>
    <col min="12542" max="12542" width="36.7109375" style="11" customWidth="1"/>
    <col min="12543" max="12543" width="12.7109375" style="11" customWidth="1"/>
    <col min="12544" max="12544" width="10.7109375" style="11" customWidth="1"/>
    <col min="12545" max="12545" width="12.7109375" style="11" customWidth="1"/>
    <col min="12546" max="12547" width="10.7109375" style="11" customWidth="1"/>
    <col min="12548" max="12554" width="11.42578125" style="11"/>
    <col min="12555" max="12555" width="13.28515625" style="11" customWidth="1"/>
    <col min="12556" max="12797" width="11.42578125" style="11"/>
    <col min="12798" max="12798" width="36.7109375" style="11" customWidth="1"/>
    <col min="12799" max="12799" width="12.7109375" style="11" customWidth="1"/>
    <col min="12800" max="12800" width="10.7109375" style="11" customWidth="1"/>
    <col min="12801" max="12801" width="12.7109375" style="11" customWidth="1"/>
    <col min="12802" max="12803" width="10.7109375" style="11" customWidth="1"/>
    <col min="12804" max="12810" width="11.42578125" style="11"/>
    <col min="12811" max="12811" width="13.28515625" style="11" customWidth="1"/>
    <col min="12812" max="13053" width="11.42578125" style="11"/>
    <col min="13054" max="13054" width="36.7109375" style="11" customWidth="1"/>
    <col min="13055" max="13055" width="12.7109375" style="11" customWidth="1"/>
    <col min="13056" max="13056" width="10.7109375" style="11" customWidth="1"/>
    <col min="13057" max="13057" width="12.7109375" style="11" customWidth="1"/>
    <col min="13058" max="13059" width="10.7109375" style="11" customWidth="1"/>
    <col min="13060" max="13066" width="11.42578125" style="11"/>
    <col min="13067" max="13067" width="13.28515625" style="11" customWidth="1"/>
    <col min="13068" max="13309" width="11.42578125" style="11"/>
    <col min="13310" max="13310" width="36.7109375" style="11" customWidth="1"/>
    <col min="13311" max="13311" width="12.7109375" style="11" customWidth="1"/>
    <col min="13312" max="13312" width="10.7109375" style="11" customWidth="1"/>
    <col min="13313" max="13313" width="12.7109375" style="11" customWidth="1"/>
    <col min="13314" max="13315" width="10.7109375" style="11" customWidth="1"/>
    <col min="13316" max="13322" width="11.42578125" style="11"/>
    <col min="13323" max="13323" width="13.28515625" style="11" customWidth="1"/>
    <col min="13324" max="13565" width="11.42578125" style="11"/>
    <col min="13566" max="13566" width="36.7109375" style="11" customWidth="1"/>
    <col min="13567" max="13567" width="12.7109375" style="11" customWidth="1"/>
    <col min="13568" max="13568" width="10.7109375" style="11" customWidth="1"/>
    <col min="13569" max="13569" width="12.7109375" style="11" customWidth="1"/>
    <col min="13570" max="13571" width="10.7109375" style="11" customWidth="1"/>
    <col min="13572" max="13578" width="11.42578125" style="11"/>
    <col min="13579" max="13579" width="13.28515625" style="11" customWidth="1"/>
    <col min="13580" max="13821" width="11.42578125" style="11"/>
    <col min="13822" max="13822" width="36.7109375" style="11" customWidth="1"/>
    <col min="13823" max="13823" width="12.7109375" style="11" customWidth="1"/>
    <col min="13824" max="13824" width="10.7109375" style="11" customWidth="1"/>
    <col min="13825" max="13825" width="12.7109375" style="11" customWidth="1"/>
    <col min="13826" max="13827" width="10.7109375" style="11" customWidth="1"/>
    <col min="13828" max="13834" width="11.42578125" style="11"/>
    <col min="13835" max="13835" width="13.28515625" style="11" customWidth="1"/>
    <col min="13836" max="14077" width="11.42578125" style="11"/>
    <col min="14078" max="14078" width="36.7109375" style="11" customWidth="1"/>
    <col min="14079" max="14079" width="12.7109375" style="11" customWidth="1"/>
    <col min="14080" max="14080" width="10.7109375" style="11" customWidth="1"/>
    <col min="14081" max="14081" width="12.7109375" style="11" customWidth="1"/>
    <col min="14082" max="14083" width="10.7109375" style="11" customWidth="1"/>
    <col min="14084" max="14090" width="11.42578125" style="11"/>
    <col min="14091" max="14091" width="13.28515625" style="11" customWidth="1"/>
    <col min="14092" max="14333" width="11.42578125" style="11"/>
    <col min="14334" max="14334" width="36.7109375" style="11" customWidth="1"/>
    <col min="14335" max="14335" width="12.7109375" style="11" customWidth="1"/>
    <col min="14336" max="14336" width="10.7109375" style="11" customWidth="1"/>
    <col min="14337" max="14337" width="12.7109375" style="11" customWidth="1"/>
    <col min="14338" max="14339" width="10.7109375" style="11" customWidth="1"/>
    <col min="14340" max="14346" width="11.42578125" style="11"/>
    <col min="14347" max="14347" width="13.28515625" style="11" customWidth="1"/>
    <col min="14348" max="14589" width="11.42578125" style="11"/>
    <col min="14590" max="14590" width="36.7109375" style="11" customWidth="1"/>
    <col min="14591" max="14591" width="12.7109375" style="11" customWidth="1"/>
    <col min="14592" max="14592" width="10.7109375" style="11" customWidth="1"/>
    <col min="14593" max="14593" width="12.7109375" style="11" customWidth="1"/>
    <col min="14594" max="14595" width="10.7109375" style="11" customWidth="1"/>
    <col min="14596" max="14602" width="11.42578125" style="11"/>
    <col min="14603" max="14603" width="13.28515625" style="11" customWidth="1"/>
    <col min="14604" max="14845" width="11.42578125" style="11"/>
    <col min="14846" max="14846" width="36.7109375" style="11" customWidth="1"/>
    <col min="14847" max="14847" width="12.7109375" style="11" customWidth="1"/>
    <col min="14848" max="14848" width="10.7109375" style="11" customWidth="1"/>
    <col min="14849" max="14849" width="12.7109375" style="11" customWidth="1"/>
    <col min="14850" max="14851" width="10.7109375" style="11" customWidth="1"/>
    <col min="14852" max="14858" width="11.42578125" style="11"/>
    <col min="14859" max="14859" width="13.28515625" style="11" customWidth="1"/>
    <col min="14860" max="15101" width="11.42578125" style="11"/>
    <col min="15102" max="15102" width="36.7109375" style="11" customWidth="1"/>
    <col min="15103" max="15103" width="12.7109375" style="11" customWidth="1"/>
    <col min="15104" max="15104" width="10.7109375" style="11" customWidth="1"/>
    <col min="15105" max="15105" width="12.7109375" style="11" customWidth="1"/>
    <col min="15106" max="15107" width="10.7109375" style="11" customWidth="1"/>
    <col min="15108" max="15114" width="11.42578125" style="11"/>
    <col min="15115" max="15115" width="13.28515625" style="11" customWidth="1"/>
    <col min="15116" max="15357" width="11.42578125" style="11"/>
    <col min="15358" max="15358" width="36.7109375" style="11" customWidth="1"/>
    <col min="15359" max="15359" width="12.7109375" style="11" customWidth="1"/>
    <col min="15360" max="15360" width="10.7109375" style="11" customWidth="1"/>
    <col min="15361" max="15361" width="12.7109375" style="11" customWidth="1"/>
    <col min="15362" max="15363" width="10.7109375" style="11" customWidth="1"/>
    <col min="15364" max="15370" width="11.42578125" style="11"/>
    <col min="15371" max="15371" width="13.28515625" style="11" customWidth="1"/>
    <col min="15372" max="15613" width="11.42578125" style="11"/>
    <col min="15614" max="15614" width="36.7109375" style="11" customWidth="1"/>
    <col min="15615" max="15615" width="12.7109375" style="11" customWidth="1"/>
    <col min="15616" max="15616" width="10.7109375" style="11" customWidth="1"/>
    <col min="15617" max="15617" width="12.7109375" style="11" customWidth="1"/>
    <col min="15618" max="15619" width="10.7109375" style="11" customWidth="1"/>
    <col min="15620" max="15626" width="11.42578125" style="11"/>
    <col min="15627" max="15627" width="13.28515625" style="11" customWidth="1"/>
    <col min="15628" max="15869" width="11.42578125" style="11"/>
    <col min="15870" max="15870" width="36.7109375" style="11" customWidth="1"/>
    <col min="15871" max="15871" width="12.7109375" style="11" customWidth="1"/>
    <col min="15872" max="15872" width="10.7109375" style="11" customWidth="1"/>
    <col min="15873" max="15873" width="12.7109375" style="11" customWidth="1"/>
    <col min="15874" max="15875" width="10.7109375" style="11" customWidth="1"/>
    <col min="15876" max="15882" width="11.42578125" style="11"/>
    <col min="15883" max="15883" width="13.28515625" style="11" customWidth="1"/>
    <col min="15884" max="16125" width="11.42578125" style="11"/>
    <col min="16126" max="16126" width="36.7109375" style="11" customWidth="1"/>
    <col min="16127" max="16127" width="12.7109375" style="11" customWidth="1"/>
    <col min="16128" max="16128" width="10.7109375" style="11" customWidth="1"/>
    <col min="16129" max="16129" width="12.7109375" style="11" customWidth="1"/>
    <col min="16130" max="16131" width="10.7109375" style="11" customWidth="1"/>
    <col min="16132" max="16138" width="11.42578125" style="11"/>
    <col min="16139" max="16139" width="13.28515625" style="11" customWidth="1"/>
    <col min="16140" max="16384" width="11.42578125" style="11"/>
  </cols>
  <sheetData>
    <row r="1" spans="2:10" ht="26.25">
      <c r="B1" s="20"/>
    </row>
    <row r="7" spans="2:10" ht="52.5" customHeight="1">
      <c r="B7" s="599" t="s">
        <v>323</v>
      </c>
      <c r="C7" s="600"/>
      <c r="D7" s="600"/>
      <c r="E7" s="601"/>
      <c r="G7" s="599" t="s">
        <v>324</v>
      </c>
      <c r="H7" s="600"/>
      <c r="I7" s="600"/>
      <c r="J7" s="601"/>
    </row>
    <row r="8" spans="2:10" ht="41.25" customHeight="1">
      <c r="B8" s="21" t="s">
        <v>244</v>
      </c>
      <c r="C8" s="236" t="str">
        <f>actualizaciones!$A$3</f>
        <v>acumulado agosto 2009</v>
      </c>
      <c r="D8" s="236" t="str">
        <f>actualizaciones!$A$2</f>
        <v xml:space="preserve">acumulado agosto 2010 </v>
      </c>
      <c r="E8" s="237" t="s">
        <v>325</v>
      </c>
      <c r="G8" s="21" t="s">
        <v>244</v>
      </c>
      <c r="H8" s="236" t="str">
        <f>actualizaciones!$A$3</f>
        <v>acumulado agosto 2009</v>
      </c>
      <c r="I8" s="236" t="str">
        <f>actualizaciones!$A$2</f>
        <v xml:space="preserve">acumulado agosto 2010 </v>
      </c>
      <c r="J8" s="237" t="s">
        <v>325</v>
      </c>
    </row>
    <row r="9" spans="2:10">
      <c r="B9" s="72" t="s">
        <v>245</v>
      </c>
      <c r="C9" s="73"/>
      <c r="D9" s="73"/>
      <c r="E9" s="74"/>
      <c r="G9" s="72" t="s">
        <v>245</v>
      </c>
      <c r="H9" s="73"/>
      <c r="I9" s="73"/>
      <c r="J9" s="74"/>
    </row>
    <row r="10" spans="2:10">
      <c r="B10" s="24" t="s">
        <v>326</v>
      </c>
      <c r="C10" s="357">
        <v>8.1610270782673204</v>
      </c>
      <c r="D10" s="357">
        <v>7.9442044815796811</v>
      </c>
      <c r="E10" s="371">
        <f>(D10-C10)</f>
        <v>-0.21682259668763937</v>
      </c>
      <c r="G10" s="24" t="s">
        <v>326</v>
      </c>
      <c r="H10" s="357">
        <v>8.1465201853526459</v>
      </c>
      <c r="I10" s="357">
        <v>7.9862856641189621</v>
      </c>
      <c r="J10" s="372">
        <f>(I10-H10)</f>
        <v>-0.16023452123368376</v>
      </c>
    </row>
    <row r="11" spans="2:10">
      <c r="B11" s="72" t="s">
        <v>247</v>
      </c>
      <c r="C11" s="73"/>
      <c r="D11" s="73"/>
      <c r="E11" s="373"/>
      <c r="G11" s="72" t="s">
        <v>247</v>
      </c>
      <c r="H11" s="73"/>
      <c r="I11" s="73"/>
      <c r="J11" s="359"/>
    </row>
    <row r="12" spans="2:10">
      <c r="B12" s="85" t="s">
        <v>248</v>
      </c>
      <c r="C12" s="360">
        <v>7.8948323882364733</v>
      </c>
      <c r="D12" s="360">
        <v>7.6109931659722809</v>
      </c>
      <c r="E12" s="374">
        <f>(D12-C12)</f>
        <v>-0.28383922226419234</v>
      </c>
      <c r="G12" s="85" t="s">
        <v>248</v>
      </c>
      <c r="H12" s="360">
        <v>8.0438882554729627</v>
      </c>
      <c r="I12" s="360">
        <v>7.7574415113682127</v>
      </c>
      <c r="J12" s="375">
        <f t="shared" ref="J12:J16" si="0">(I12-H12)</f>
        <v>-0.28644674410475002</v>
      </c>
    </row>
    <row r="13" spans="2:10">
      <c r="B13" s="85" t="s">
        <v>249</v>
      </c>
      <c r="C13" s="362">
        <v>7.0690239517245654</v>
      </c>
      <c r="D13" s="362">
        <v>6.8482342649293244</v>
      </c>
      <c r="E13" s="376">
        <f t="shared" ref="E13:E16" si="1">(D13-C13)</f>
        <v>-0.22078968679524102</v>
      </c>
      <c r="G13" s="85" t="s">
        <v>249</v>
      </c>
      <c r="H13" s="362">
        <v>7.9493676222596967</v>
      </c>
      <c r="I13" s="362">
        <v>7.89465797411696</v>
      </c>
      <c r="J13" s="377">
        <f t="shared" si="0"/>
        <v>-5.4709648142736711E-2</v>
      </c>
    </row>
    <row r="14" spans="2:10">
      <c r="B14" s="85" t="s">
        <v>250</v>
      </c>
      <c r="C14" s="362">
        <v>7.8846140046894755</v>
      </c>
      <c r="D14" s="362">
        <v>7.6919594648302922</v>
      </c>
      <c r="E14" s="376">
        <f t="shared" si="1"/>
        <v>-0.19265453985918324</v>
      </c>
      <c r="G14" s="85" t="s">
        <v>250</v>
      </c>
      <c r="H14" s="362">
        <v>8.1886525139664812</v>
      </c>
      <c r="I14" s="362">
        <v>7.8374811254377716</v>
      </c>
      <c r="J14" s="377">
        <f t="shared" si="0"/>
        <v>-0.35117138852870955</v>
      </c>
    </row>
    <row r="15" spans="2:10">
      <c r="B15" s="85" t="s">
        <v>251</v>
      </c>
      <c r="C15" s="362">
        <v>8.6268356388141445</v>
      </c>
      <c r="D15" s="362">
        <v>8.0265151839453424</v>
      </c>
      <c r="E15" s="376">
        <f t="shared" si="1"/>
        <v>-0.60032045486880214</v>
      </c>
      <c r="G15" s="85" t="s">
        <v>251</v>
      </c>
      <c r="H15" s="362">
        <v>7.8411345306564488</v>
      </c>
      <c r="I15" s="362">
        <v>7.6245512233469217</v>
      </c>
      <c r="J15" s="377">
        <f t="shared" si="0"/>
        <v>-0.21658330730952713</v>
      </c>
    </row>
    <row r="16" spans="2:10">
      <c r="B16" s="85" t="s">
        <v>252</v>
      </c>
      <c r="C16" s="362">
        <v>7.1713226652201429</v>
      </c>
      <c r="D16" s="362">
        <v>6.9624641584846643</v>
      </c>
      <c r="E16" s="378">
        <f t="shared" si="1"/>
        <v>-0.20885850673547868</v>
      </c>
      <c r="G16" s="85" t="s">
        <v>252</v>
      </c>
      <c r="H16" s="362">
        <v>7.6736585931162358</v>
      </c>
      <c r="I16" s="362">
        <v>6.5783041315163313</v>
      </c>
      <c r="J16" s="379">
        <f t="shared" si="0"/>
        <v>-1.0953544615999045</v>
      </c>
    </row>
    <row r="17" spans="2:12">
      <c r="B17" s="72" t="s">
        <v>253</v>
      </c>
      <c r="C17" s="81"/>
      <c r="D17" s="81"/>
      <c r="E17" s="380"/>
      <c r="G17" s="72" t="s">
        <v>253</v>
      </c>
      <c r="H17" s="81"/>
      <c r="I17" s="81"/>
      <c r="J17" s="366"/>
    </row>
    <row r="18" spans="2:12">
      <c r="B18" s="244" t="s">
        <v>254</v>
      </c>
      <c r="C18" s="364">
        <v>8.6235439840080446</v>
      </c>
      <c r="D18" s="364">
        <v>8.5852953430652086</v>
      </c>
      <c r="E18" s="378">
        <f>(D18-C18)</f>
        <v>-3.8248640942835976E-2</v>
      </c>
      <c r="G18" s="244" t="s">
        <v>254</v>
      </c>
      <c r="H18" s="364">
        <v>8.2226444428441905</v>
      </c>
      <c r="I18" s="364">
        <v>8.1786799178916549</v>
      </c>
      <c r="J18" s="379">
        <f>(I18-H18)</f>
        <v>-4.3964524952535555E-2</v>
      </c>
    </row>
    <row r="19" spans="2:12">
      <c r="B19" s="587" t="s">
        <v>119</v>
      </c>
      <c r="C19" s="588"/>
      <c r="D19" s="588"/>
      <c r="E19" s="589"/>
      <c r="G19" s="587" t="s">
        <v>119</v>
      </c>
      <c r="H19" s="588"/>
      <c r="I19" s="588"/>
      <c r="J19" s="589"/>
    </row>
    <row r="20" spans="2:12" ht="20.100000000000001" customHeight="1" thickBot="1"/>
    <row r="21" spans="2:12" ht="51.75" customHeight="1" thickBot="1">
      <c r="B21" s="599" t="s">
        <v>327</v>
      </c>
      <c r="C21" s="600"/>
      <c r="D21" s="600"/>
      <c r="E21" s="601"/>
      <c r="G21" s="599" t="s">
        <v>328</v>
      </c>
      <c r="H21" s="600"/>
      <c r="I21" s="600"/>
      <c r="J21" s="601"/>
      <c r="L21" s="50" t="s">
        <v>84</v>
      </c>
    </row>
    <row r="22" spans="2:12" ht="33.75" customHeight="1">
      <c r="B22" s="21" t="s">
        <v>244</v>
      </c>
      <c r="C22" s="236" t="str">
        <f>actualizaciones!$A$3</f>
        <v>acumulado agosto 2009</v>
      </c>
      <c r="D22" s="236" t="str">
        <f>actualizaciones!$A$2</f>
        <v xml:space="preserve">acumulado agosto 2010 </v>
      </c>
      <c r="E22" s="237" t="s">
        <v>325</v>
      </c>
      <c r="G22" s="21" t="s">
        <v>244</v>
      </c>
      <c r="H22" s="236" t="str">
        <f>actualizaciones!$A$3</f>
        <v>acumulado agosto 2009</v>
      </c>
      <c r="I22" s="236" t="str">
        <f>actualizaciones!$A$2</f>
        <v xml:space="preserve">acumulado agosto 2010 </v>
      </c>
      <c r="J22" s="237" t="s">
        <v>325</v>
      </c>
    </row>
    <row r="23" spans="2:12">
      <c r="B23" s="72" t="s">
        <v>245</v>
      </c>
      <c r="C23" s="73"/>
      <c r="D23" s="73"/>
      <c r="E23" s="74"/>
      <c r="G23" s="72" t="s">
        <v>245</v>
      </c>
      <c r="H23" s="73"/>
      <c r="I23" s="73"/>
      <c r="J23" s="74"/>
    </row>
    <row r="24" spans="2:12">
      <c r="B24" s="24" t="s">
        <v>326</v>
      </c>
      <c r="C24" s="357">
        <v>7.3937042291467661</v>
      </c>
      <c r="D24" s="357">
        <v>7.2610026419889433</v>
      </c>
      <c r="E24" s="372">
        <f>(D24-C24)</f>
        <v>-0.13270158715782276</v>
      </c>
      <c r="G24" s="24" t="s">
        <v>326</v>
      </c>
      <c r="H24" s="357">
        <v>2.3764330285880133</v>
      </c>
      <c r="I24" s="357">
        <v>2.1079577018663809</v>
      </c>
      <c r="J24" s="372">
        <f>(I24-H24)</f>
        <v>-0.26847532672163243</v>
      </c>
    </row>
    <row r="25" spans="2:12">
      <c r="B25" s="72" t="s">
        <v>247</v>
      </c>
      <c r="C25" s="73"/>
      <c r="D25" s="73"/>
      <c r="E25" s="359"/>
      <c r="G25" s="72" t="s">
        <v>247</v>
      </c>
      <c r="H25" s="73"/>
      <c r="I25" s="73"/>
      <c r="J25" s="359"/>
    </row>
    <row r="26" spans="2:12">
      <c r="B26" s="85" t="s">
        <v>248</v>
      </c>
      <c r="C26" s="360">
        <v>7.1488384803035521</v>
      </c>
      <c r="D26" s="360">
        <v>7.1274322572956548</v>
      </c>
      <c r="E26" s="375">
        <f t="shared" ref="E26:E29" si="2">(D26-C26)</f>
        <v>-2.1406223007897296E-2</v>
      </c>
      <c r="G26" s="85" t="s">
        <v>248</v>
      </c>
      <c r="H26" s="360">
        <v>2.3764330285880133</v>
      </c>
      <c r="I26" s="360">
        <v>2.1079577018663809</v>
      </c>
      <c r="J26" s="375">
        <f t="shared" ref="J26:J30" si="3">(I26-H26)</f>
        <v>-0.26847532672163243</v>
      </c>
    </row>
    <row r="27" spans="2:12">
      <c r="B27" s="85" t="s">
        <v>301</v>
      </c>
      <c r="C27" s="362">
        <v>7.2826367190236656</v>
      </c>
      <c r="D27" s="362">
        <v>7.1896645998248845</v>
      </c>
      <c r="E27" s="377">
        <f t="shared" si="2"/>
        <v>-9.2972119198781122E-2</v>
      </c>
      <c r="G27" s="85" t="s">
        <v>301</v>
      </c>
      <c r="H27" s="362">
        <v>2.2757094506638897</v>
      </c>
      <c r="I27" s="362">
        <v>1.8700301778441886</v>
      </c>
      <c r="J27" s="377">
        <f t="shared" si="3"/>
        <v>-0.40567927281970118</v>
      </c>
    </row>
    <row r="28" spans="2:12">
      <c r="B28" s="85" t="s">
        <v>251</v>
      </c>
      <c r="C28" s="362">
        <v>6.8438039669366058</v>
      </c>
      <c r="D28" s="362">
        <v>7.226000162298142</v>
      </c>
      <c r="E28" s="377">
        <f t="shared" si="2"/>
        <v>0.38219619536153626</v>
      </c>
      <c r="G28" s="85" t="s">
        <v>251</v>
      </c>
      <c r="H28" s="362">
        <v>2.1939873637436644</v>
      </c>
      <c r="I28" s="362">
        <v>2.1350024707626423</v>
      </c>
      <c r="J28" s="377">
        <f t="shared" si="3"/>
        <v>-5.8984892981022163E-2</v>
      </c>
    </row>
    <row r="29" spans="2:12">
      <c r="B29" s="85" t="s">
        <v>252</v>
      </c>
      <c r="C29" s="362">
        <v>3.9162895927601808</v>
      </c>
      <c r="D29" s="362">
        <v>3.7208626491281738</v>
      </c>
      <c r="E29" s="379">
        <f t="shared" si="2"/>
        <v>-0.19542694363200708</v>
      </c>
      <c r="G29" s="85" t="s">
        <v>302</v>
      </c>
      <c r="H29" s="362">
        <v>2.5041835855789345</v>
      </c>
      <c r="I29" s="362">
        <v>2.0613135567356404</v>
      </c>
      <c r="J29" s="377">
        <f t="shared" si="3"/>
        <v>-0.44287002884329407</v>
      </c>
    </row>
    <row r="30" spans="2:12">
      <c r="B30" s="72" t="s">
        <v>253</v>
      </c>
      <c r="C30" s="81"/>
      <c r="D30" s="81"/>
      <c r="E30" s="366"/>
      <c r="G30" s="85" t="s">
        <v>303</v>
      </c>
      <c r="H30" s="362">
        <v>2.9891740176423416</v>
      </c>
      <c r="I30" s="362">
        <v>3.7571455258733422</v>
      </c>
      <c r="J30" s="377">
        <f t="shared" si="3"/>
        <v>0.76797150823100058</v>
      </c>
    </row>
    <row r="31" spans="2:12">
      <c r="B31" s="244" t="s">
        <v>254</v>
      </c>
      <c r="C31" s="364">
        <v>7.873042761141634</v>
      </c>
      <c r="D31" s="364">
        <v>7.5569484051542037</v>
      </c>
      <c r="E31" s="379">
        <f>(D31-C31)</f>
        <v>-0.3160943559874303</v>
      </c>
      <c r="G31" s="72" t="s">
        <v>253</v>
      </c>
      <c r="H31" s="81"/>
      <c r="I31" s="81"/>
      <c r="J31" s="366"/>
    </row>
    <row r="32" spans="2:12">
      <c r="B32" s="587" t="s">
        <v>119</v>
      </c>
      <c r="C32" s="588"/>
      <c r="D32" s="588"/>
      <c r="E32" s="589"/>
      <c r="G32" s="244" t="s">
        <v>254</v>
      </c>
      <c r="H32" s="86" t="s">
        <v>232</v>
      </c>
      <c r="I32" s="86" t="s">
        <v>232</v>
      </c>
      <c r="J32" s="367" t="str">
        <f>IFERROR((I32-H32)/H32,"-")</f>
        <v>-</v>
      </c>
    </row>
    <row r="33" spans="2:11">
      <c r="G33" s="587" t="s">
        <v>119</v>
      </c>
      <c r="H33" s="588"/>
      <c r="I33" s="588"/>
      <c r="J33" s="589"/>
    </row>
    <row r="37" spans="2:11" ht="32.25" customHeight="1">
      <c r="B37" s="590" t="s">
        <v>329</v>
      </c>
      <c r="C37" s="591"/>
      <c r="D37" s="591"/>
      <c r="E37" s="592"/>
      <c r="G37" s="602" t="s">
        <v>330</v>
      </c>
      <c r="H37" s="603"/>
      <c r="I37" s="603"/>
      <c r="J37" s="603"/>
      <c r="K37" s="604"/>
    </row>
    <row r="38" spans="2:11" ht="21" customHeight="1">
      <c r="B38" s="593"/>
      <c r="C38" s="554"/>
      <c r="D38" s="554"/>
      <c r="E38" s="594"/>
      <c r="G38" s="605" t="str">
        <f>actualizaciones!$A$2</f>
        <v xml:space="preserve">acumulado agosto 2010 </v>
      </c>
      <c r="H38" s="606"/>
      <c r="I38" s="606"/>
      <c r="J38" s="606"/>
      <c r="K38" s="607"/>
    </row>
    <row r="39" spans="2:11" ht="25.5">
      <c r="B39" s="21" t="s">
        <v>244</v>
      </c>
      <c r="C39" s="236" t="str">
        <f>actualizaciones!$A$3</f>
        <v>acumulado agosto 2009</v>
      </c>
      <c r="D39" s="236" t="str">
        <f>actualizaciones!$A$2</f>
        <v xml:space="preserve">acumulado agosto 2010 </v>
      </c>
      <c r="E39" s="237" t="s">
        <v>325</v>
      </c>
      <c r="G39" s="21" t="s">
        <v>244</v>
      </c>
      <c r="H39" s="236" t="s">
        <v>118</v>
      </c>
      <c r="I39" s="237" t="s">
        <v>325</v>
      </c>
      <c r="J39" s="236" t="s">
        <v>270</v>
      </c>
      <c r="K39" s="237" t="s">
        <v>325</v>
      </c>
    </row>
    <row r="40" spans="2:11">
      <c r="B40" s="72" t="s">
        <v>245</v>
      </c>
      <c r="C40" s="73"/>
      <c r="D40" s="73"/>
      <c r="E40" s="74"/>
      <c r="G40" s="72" t="s">
        <v>245</v>
      </c>
      <c r="H40" s="73"/>
      <c r="I40" s="73"/>
      <c r="J40" s="73"/>
      <c r="K40" s="74"/>
    </row>
    <row r="41" spans="2:11">
      <c r="B41" s="24" t="s">
        <v>326</v>
      </c>
      <c r="C41" s="357">
        <v>7.668701574094178</v>
      </c>
      <c r="D41" s="357">
        <v>7.4696014812196978</v>
      </c>
      <c r="E41" s="371">
        <f>($D$41-$C$41)</f>
        <v>-0.19910009287448016</v>
      </c>
      <c r="G41" s="24" t="s">
        <v>326</v>
      </c>
      <c r="H41" s="357">
        <v>8.1610270782673204</v>
      </c>
      <c r="I41" s="372">
        <f>D10-C10</f>
        <v>-0.21682259668763937</v>
      </c>
      <c r="J41" s="357">
        <v>7.4696014812196978</v>
      </c>
      <c r="K41" s="371">
        <f>($D$41-$C$41)</f>
        <v>-0.19910009287448016</v>
      </c>
    </row>
    <row r="42" spans="2:11">
      <c r="B42" s="72" t="s">
        <v>247</v>
      </c>
      <c r="C42" s="73"/>
      <c r="D42" s="73"/>
      <c r="E42" s="373"/>
      <c r="G42" s="72" t="s">
        <v>247</v>
      </c>
      <c r="H42" s="73"/>
      <c r="I42" s="73"/>
      <c r="J42" s="73"/>
      <c r="K42" s="373"/>
    </row>
    <row r="43" spans="2:11">
      <c r="B43" s="85" t="s">
        <v>248</v>
      </c>
      <c r="C43" s="360">
        <v>7.2058174479730237</v>
      </c>
      <c r="D43" s="360">
        <v>6.9941533826857318</v>
      </c>
      <c r="E43" s="374">
        <f>($D$43-$C$43)</f>
        <v>-0.21166406528729187</v>
      </c>
      <c r="G43" s="85" t="s">
        <v>248</v>
      </c>
      <c r="H43" s="360">
        <v>7.8948323882364733</v>
      </c>
      <c r="I43" s="381">
        <f>D12-C12</f>
        <v>-0.28383922226419234</v>
      </c>
      <c r="J43" s="360">
        <v>6.9941533826857318</v>
      </c>
      <c r="K43" s="374">
        <f>($D$43-$C$43)</f>
        <v>-0.21166406528729187</v>
      </c>
    </row>
    <row r="44" spans="2:11">
      <c r="B44" s="85" t="s">
        <v>249</v>
      </c>
      <c r="C44" s="362">
        <v>6.8065057879483355</v>
      </c>
      <c r="D44" s="362">
        <v>6.6003191413351541</v>
      </c>
      <c r="E44" s="376">
        <f>($D$44-$C$44)</f>
        <v>-0.20618664661318142</v>
      </c>
      <c r="G44" s="85" t="s">
        <v>249</v>
      </c>
      <c r="H44" s="362">
        <v>7.0690239517245654</v>
      </c>
      <c r="I44" s="382">
        <f>D13-C13</f>
        <v>-0.22078968679524102</v>
      </c>
      <c r="J44" s="362">
        <v>6.6003191413351541</v>
      </c>
      <c r="K44" s="376">
        <f>($D$44-$C$44)</f>
        <v>-0.20618664661318142</v>
      </c>
    </row>
    <row r="45" spans="2:11">
      <c r="B45" s="85" t="s">
        <v>250</v>
      </c>
      <c r="C45" s="362">
        <v>7.552476255446039</v>
      </c>
      <c r="D45" s="362">
        <v>7.3608076378719334</v>
      </c>
      <c r="E45" s="376">
        <f>($D$45-$C$45)</f>
        <v>-0.19166861757410558</v>
      </c>
      <c r="G45" s="85" t="s">
        <v>250</v>
      </c>
      <c r="H45" s="362">
        <v>7.8846140046894755</v>
      </c>
      <c r="I45" s="382">
        <f>D14-C14</f>
        <v>-0.19265453985918324</v>
      </c>
      <c r="J45" s="362">
        <v>7.3608076378719334</v>
      </c>
      <c r="K45" s="376">
        <f>($D$45-$C$45)</f>
        <v>-0.19166861757410558</v>
      </c>
    </row>
    <row r="46" spans="2:11">
      <c r="B46" s="85" t="s">
        <v>251</v>
      </c>
      <c r="C46" s="362">
        <v>7.1512995374589812</v>
      </c>
      <c r="D46" s="362">
        <v>6.8062739691690686</v>
      </c>
      <c r="E46" s="376">
        <f>($D$46-$C$46)</f>
        <v>-0.3450255682899126</v>
      </c>
      <c r="G46" s="85" t="s">
        <v>251</v>
      </c>
      <c r="H46" s="362">
        <v>8.6268356388141445</v>
      </c>
      <c r="I46" s="382">
        <f>D15-C15</f>
        <v>-0.60032045486880214</v>
      </c>
      <c r="J46" s="362">
        <v>6.8062739691690686</v>
      </c>
      <c r="K46" s="376">
        <f>($D$46-$C$46)</f>
        <v>-0.3450255682899126</v>
      </c>
    </row>
    <row r="47" spans="2:11">
      <c r="B47" s="85" t="s">
        <v>302</v>
      </c>
      <c r="C47" s="362">
        <v>3.6567182472805269</v>
      </c>
      <c r="D47" s="362">
        <v>3.3121422482036293</v>
      </c>
      <c r="E47" s="376">
        <f>($D$47-$C$47)</f>
        <v>-0.34457599907689751</v>
      </c>
      <c r="G47" s="85" t="s">
        <v>302</v>
      </c>
      <c r="H47" s="609">
        <v>7.1713226652201429</v>
      </c>
      <c r="I47" s="613">
        <f>D16-C16</f>
        <v>-0.20885850673547868</v>
      </c>
      <c r="J47" s="362">
        <v>3.3121422482036293</v>
      </c>
      <c r="K47" s="376">
        <f>($D$47-$C$47)</f>
        <v>-0.34457599907689751</v>
      </c>
    </row>
    <row r="48" spans="2:11">
      <c r="B48" s="28" t="s">
        <v>303</v>
      </c>
      <c r="C48" s="362">
        <v>5.4203973194813431</v>
      </c>
      <c r="D48" s="362">
        <v>5.5491456834532373</v>
      </c>
      <c r="E48" s="378">
        <f>($D$48-$C$48)</f>
        <v>0.12874836397189426</v>
      </c>
      <c r="G48" s="28" t="s">
        <v>303</v>
      </c>
      <c r="H48" s="610"/>
      <c r="I48" s="614">
        <f t="shared" ref="I48" si="4">D17-C17</f>
        <v>0</v>
      </c>
      <c r="J48" s="362">
        <v>5.5491456834532373</v>
      </c>
      <c r="K48" s="378">
        <f>($D$48-$C$48)</f>
        <v>0.12874836397189426</v>
      </c>
    </row>
    <row r="49" spans="2:11">
      <c r="B49" s="72" t="s">
        <v>253</v>
      </c>
      <c r="C49" s="81"/>
      <c r="D49" s="81"/>
      <c r="E49" s="380"/>
      <c r="G49" s="72" t="s">
        <v>253</v>
      </c>
      <c r="H49" s="81"/>
      <c r="I49" s="81"/>
      <c r="J49" s="81"/>
      <c r="K49" s="380"/>
    </row>
    <row r="50" spans="2:11">
      <c r="B50" s="244" t="s">
        <v>254</v>
      </c>
      <c r="C50" s="364">
        <v>8.3264088123290207</v>
      </c>
      <c r="D50" s="364">
        <v>8.2036398933444179</v>
      </c>
      <c r="E50" s="378">
        <f>($D$50-$C$50)</f>
        <v>-0.12276891898460285</v>
      </c>
      <c r="G50" s="244" t="s">
        <v>254</v>
      </c>
      <c r="H50" s="364">
        <v>8.6235439840080446</v>
      </c>
      <c r="I50" s="379">
        <f>D18-C18</f>
        <v>-3.8248640942835976E-2</v>
      </c>
      <c r="J50" s="364">
        <v>8.2036398933444179</v>
      </c>
      <c r="K50" s="378">
        <f>($D$50-$C$50)</f>
        <v>-0.12276891898460285</v>
      </c>
    </row>
    <row r="51" spans="2:11">
      <c r="B51" s="587" t="s">
        <v>119</v>
      </c>
      <c r="C51" s="588"/>
      <c r="D51" s="588"/>
      <c r="E51" s="589"/>
      <c r="G51" s="587" t="s">
        <v>119</v>
      </c>
      <c r="H51" s="588"/>
      <c r="I51" s="588"/>
      <c r="J51" s="588"/>
      <c r="K51" s="589"/>
    </row>
  </sheetData>
  <mergeCells count="15">
    <mergeCell ref="B7:E7"/>
    <mergeCell ref="G7:J7"/>
    <mergeCell ref="B19:E19"/>
    <mergeCell ref="G19:J19"/>
    <mergeCell ref="B21:E21"/>
    <mergeCell ref="G21:J21"/>
    <mergeCell ref="B51:E51"/>
    <mergeCell ref="G51:K51"/>
    <mergeCell ref="B32:E32"/>
    <mergeCell ref="G33:J33"/>
    <mergeCell ref="B37:E38"/>
    <mergeCell ref="G37:K37"/>
    <mergeCell ref="G38:K38"/>
    <mergeCell ref="H47:H48"/>
    <mergeCell ref="I47:I48"/>
  </mergeCells>
  <hyperlinks>
    <hyperlink ref="L21" location="'Gráfico EM munic y ca 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6" orientation="landscape" r:id="rId1"/>
  <headerFooter scaleWithDoc="0" alignWithMargins="0">
    <oddHeader>&amp;RTurismo en Cifras (acumulado agosto 2010)</oddHeader>
    <oddFooter>&amp;CTurismo de Tenerife&amp;R&amp;P</oddFooter>
  </headerFooter>
  <colBreaks count="1" manualBreakCount="1">
    <brk id="5" min="6" max="50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3:L20"/>
  <sheetViews>
    <sheetView showGridLines="0" showRowColHeaders="0" showOutlineSymbols="0" zoomScaleNormal="100" workbookViewId="0">
      <selection activeCell="A3" sqref="A3"/>
    </sheetView>
  </sheetViews>
  <sheetFormatPr baseColWidth="10" defaultRowHeight="12.75"/>
  <cols>
    <col min="1" max="2" width="11.42578125" style="11"/>
    <col min="3" max="3" width="36.7109375" style="11" customWidth="1"/>
    <col min="4" max="4" width="12.7109375" style="11" customWidth="1"/>
    <col min="5" max="5" width="10.7109375" style="11" customWidth="1"/>
    <col min="6" max="6" width="12.7109375" style="11" customWidth="1"/>
    <col min="7" max="8" width="10.7109375" style="11" customWidth="1"/>
    <col min="9" max="15" width="11.42578125" style="11"/>
    <col min="16" max="16" width="13.28515625" style="11" customWidth="1"/>
    <col min="17" max="258" width="11.42578125" style="11"/>
    <col min="259" max="259" width="36.7109375" style="11" customWidth="1"/>
    <col min="260" max="260" width="12.7109375" style="11" customWidth="1"/>
    <col min="261" max="261" width="10.7109375" style="11" customWidth="1"/>
    <col min="262" max="262" width="12.7109375" style="11" customWidth="1"/>
    <col min="263" max="264" width="10.7109375" style="11" customWidth="1"/>
    <col min="265" max="271" width="11.42578125" style="11"/>
    <col min="272" max="272" width="13.28515625" style="11" customWidth="1"/>
    <col min="273" max="514" width="11.42578125" style="11"/>
    <col min="515" max="515" width="36.7109375" style="11" customWidth="1"/>
    <col min="516" max="516" width="12.7109375" style="11" customWidth="1"/>
    <col min="517" max="517" width="10.7109375" style="11" customWidth="1"/>
    <col min="518" max="518" width="12.7109375" style="11" customWidth="1"/>
    <col min="519" max="520" width="10.7109375" style="11" customWidth="1"/>
    <col min="521" max="527" width="11.42578125" style="11"/>
    <col min="528" max="528" width="13.28515625" style="11" customWidth="1"/>
    <col min="529" max="770" width="11.42578125" style="11"/>
    <col min="771" max="771" width="36.7109375" style="11" customWidth="1"/>
    <col min="772" max="772" width="12.7109375" style="11" customWidth="1"/>
    <col min="773" max="773" width="10.7109375" style="11" customWidth="1"/>
    <col min="774" max="774" width="12.7109375" style="11" customWidth="1"/>
    <col min="775" max="776" width="10.7109375" style="11" customWidth="1"/>
    <col min="777" max="783" width="11.42578125" style="11"/>
    <col min="784" max="784" width="13.28515625" style="11" customWidth="1"/>
    <col min="785" max="1026" width="11.42578125" style="11"/>
    <col min="1027" max="1027" width="36.7109375" style="11" customWidth="1"/>
    <col min="1028" max="1028" width="12.7109375" style="11" customWidth="1"/>
    <col min="1029" max="1029" width="10.7109375" style="11" customWidth="1"/>
    <col min="1030" max="1030" width="12.7109375" style="11" customWidth="1"/>
    <col min="1031" max="1032" width="10.7109375" style="11" customWidth="1"/>
    <col min="1033" max="1039" width="11.42578125" style="11"/>
    <col min="1040" max="1040" width="13.28515625" style="11" customWidth="1"/>
    <col min="1041" max="1282" width="11.42578125" style="11"/>
    <col min="1283" max="1283" width="36.7109375" style="11" customWidth="1"/>
    <col min="1284" max="1284" width="12.7109375" style="11" customWidth="1"/>
    <col min="1285" max="1285" width="10.7109375" style="11" customWidth="1"/>
    <col min="1286" max="1286" width="12.7109375" style="11" customWidth="1"/>
    <col min="1287" max="1288" width="10.7109375" style="11" customWidth="1"/>
    <col min="1289" max="1295" width="11.42578125" style="11"/>
    <col min="1296" max="1296" width="13.28515625" style="11" customWidth="1"/>
    <col min="1297" max="1538" width="11.42578125" style="11"/>
    <col min="1539" max="1539" width="36.7109375" style="11" customWidth="1"/>
    <col min="1540" max="1540" width="12.7109375" style="11" customWidth="1"/>
    <col min="1541" max="1541" width="10.7109375" style="11" customWidth="1"/>
    <col min="1542" max="1542" width="12.7109375" style="11" customWidth="1"/>
    <col min="1543" max="1544" width="10.7109375" style="11" customWidth="1"/>
    <col min="1545" max="1551" width="11.42578125" style="11"/>
    <col min="1552" max="1552" width="13.28515625" style="11" customWidth="1"/>
    <col min="1553" max="1794" width="11.42578125" style="11"/>
    <col min="1795" max="1795" width="36.7109375" style="11" customWidth="1"/>
    <col min="1796" max="1796" width="12.7109375" style="11" customWidth="1"/>
    <col min="1797" max="1797" width="10.7109375" style="11" customWidth="1"/>
    <col min="1798" max="1798" width="12.7109375" style="11" customWidth="1"/>
    <col min="1799" max="1800" width="10.7109375" style="11" customWidth="1"/>
    <col min="1801" max="1807" width="11.42578125" style="11"/>
    <col min="1808" max="1808" width="13.28515625" style="11" customWidth="1"/>
    <col min="1809" max="2050" width="11.42578125" style="11"/>
    <col min="2051" max="2051" width="36.7109375" style="11" customWidth="1"/>
    <col min="2052" max="2052" width="12.7109375" style="11" customWidth="1"/>
    <col min="2053" max="2053" width="10.7109375" style="11" customWidth="1"/>
    <col min="2054" max="2054" width="12.7109375" style="11" customWidth="1"/>
    <col min="2055" max="2056" width="10.7109375" style="11" customWidth="1"/>
    <col min="2057" max="2063" width="11.42578125" style="11"/>
    <col min="2064" max="2064" width="13.28515625" style="11" customWidth="1"/>
    <col min="2065" max="2306" width="11.42578125" style="11"/>
    <col min="2307" max="2307" width="36.7109375" style="11" customWidth="1"/>
    <col min="2308" max="2308" width="12.7109375" style="11" customWidth="1"/>
    <col min="2309" max="2309" width="10.7109375" style="11" customWidth="1"/>
    <col min="2310" max="2310" width="12.7109375" style="11" customWidth="1"/>
    <col min="2311" max="2312" width="10.7109375" style="11" customWidth="1"/>
    <col min="2313" max="2319" width="11.42578125" style="11"/>
    <col min="2320" max="2320" width="13.28515625" style="11" customWidth="1"/>
    <col min="2321" max="2562" width="11.42578125" style="11"/>
    <col min="2563" max="2563" width="36.7109375" style="11" customWidth="1"/>
    <col min="2564" max="2564" width="12.7109375" style="11" customWidth="1"/>
    <col min="2565" max="2565" width="10.7109375" style="11" customWidth="1"/>
    <col min="2566" max="2566" width="12.7109375" style="11" customWidth="1"/>
    <col min="2567" max="2568" width="10.7109375" style="11" customWidth="1"/>
    <col min="2569" max="2575" width="11.42578125" style="11"/>
    <col min="2576" max="2576" width="13.28515625" style="11" customWidth="1"/>
    <col min="2577" max="2818" width="11.42578125" style="11"/>
    <col min="2819" max="2819" width="36.7109375" style="11" customWidth="1"/>
    <col min="2820" max="2820" width="12.7109375" style="11" customWidth="1"/>
    <col min="2821" max="2821" width="10.7109375" style="11" customWidth="1"/>
    <col min="2822" max="2822" width="12.7109375" style="11" customWidth="1"/>
    <col min="2823" max="2824" width="10.7109375" style="11" customWidth="1"/>
    <col min="2825" max="2831" width="11.42578125" style="11"/>
    <col min="2832" max="2832" width="13.28515625" style="11" customWidth="1"/>
    <col min="2833" max="3074" width="11.42578125" style="11"/>
    <col min="3075" max="3075" width="36.7109375" style="11" customWidth="1"/>
    <col min="3076" max="3076" width="12.7109375" style="11" customWidth="1"/>
    <col min="3077" max="3077" width="10.7109375" style="11" customWidth="1"/>
    <col min="3078" max="3078" width="12.7109375" style="11" customWidth="1"/>
    <col min="3079" max="3080" width="10.7109375" style="11" customWidth="1"/>
    <col min="3081" max="3087" width="11.42578125" style="11"/>
    <col min="3088" max="3088" width="13.28515625" style="11" customWidth="1"/>
    <col min="3089" max="3330" width="11.42578125" style="11"/>
    <col min="3331" max="3331" width="36.7109375" style="11" customWidth="1"/>
    <col min="3332" max="3332" width="12.7109375" style="11" customWidth="1"/>
    <col min="3333" max="3333" width="10.7109375" style="11" customWidth="1"/>
    <col min="3334" max="3334" width="12.7109375" style="11" customWidth="1"/>
    <col min="3335" max="3336" width="10.7109375" style="11" customWidth="1"/>
    <col min="3337" max="3343" width="11.42578125" style="11"/>
    <col min="3344" max="3344" width="13.28515625" style="11" customWidth="1"/>
    <col min="3345" max="3586" width="11.42578125" style="11"/>
    <col min="3587" max="3587" width="36.7109375" style="11" customWidth="1"/>
    <col min="3588" max="3588" width="12.7109375" style="11" customWidth="1"/>
    <col min="3589" max="3589" width="10.7109375" style="11" customWidth="1"/>
    <col min="3590" max="3590" width="12.7109375" style="11" customWidth="1"/>
    <col min="3591" max="3592" width="10.7109375" style="11" customWidth="1"/>
    <col min="3593" max="3599" width="11.42578125" style="11"/>
    <col min="3600" max="3600" width="13.28515625" style="11" customWidth="1"/>
    <col min="3601" max="3842" width="11.42578125" style="11"/>
    <col min="3843" max="3843" width="36.7109375" style="11" customWidth="1"/>
    <col min="3844" max="3844" width="12.7109375" style="11" customWidth="1"/>
    <col min="3845" max="3845" width="10.7109375" style="11" customWidth="1"/>
    <col min="3846" max="3846" width="12.7109375" style="11" customWidth="1"/>
    <col min="3847" max="3848" width="10.7109375" style="11" customWidth="1"/>
    <col min="3849" max="3855" width="11.42578125" style="11"/>
    <col min="3856" max="3856" width="13.28515625" style="11" customWidth="1"/>
    <col min="3857" max="4098" width="11.42578125" style="11"/>
    <col min="4099" max="4099" width="36.7109375" style="11" customWidth="1"/>
    <col min="4100" max="4100" width="12.7109375" style="11" customWidth="1"/>
    <col min="4101" max="4101" width="10.7109375" style="11" customWidth="1"/>
    <col min="4102" max="4102" width="12.7109375" style="11" customWidth="1"/>
    <col min="4103" max="4104" width="10.7109375" style="11" customWidth="1"/>
    <col min="4105" max="4111" width="11.42578125" style="11"/>
    <col min="4112" max="4112" width="13.28515625" style="11" customWidth="1"/>
    <col min="4113" max="4354" width="11.42578125" style="11"/>
    <col min="4355" max="4355" width="36.7109375" style="11" customWidth="1"/>
    <col min="4356" max="4356" width="12.7109375" style="11" customWidth="1"/>
    <col min="4357" max="4357" width="10.7109375" style="11" customWidth="1"/>
    <col min="4358" max="4358" width="12.7109375" style="11" customWidth="1"/>
    <col min="4359" max="4360" width="10.7109375" style="11" customWidth="1"/>
    <col min="4361" max="4367" width="11.42578125" style="11"/>
    <col min="4368" max="4368" width="13.28515625" style="11" customWidth="1"/>
    <col min="4369" max="4610" width="11.42578125" style="11"/>
    <col min="4611" max="4611" width="36.7109375" style="11" customWidth="1"/>
    <col min="4612" max="4612" width="12.7109375" style="11" customWidth="1"/>
    <col min="4613" max="4613" width="10.7109375" style="11" customWidth="1"/>
    <col min="4614" max="4614" width="12.7109375" style="11" customWidth="1"/>
    <col min="4615" max="4616" width="10.7109375" style="11" customWidth="1"/>
    <col min="4617" max="4623" width="11.42578125" style="11"/>
    <col min="4624" max="4624" width="13.28515625" style="11" customWidth="1"/>
    <col min="4625" max="4866" width="11.42578125" style="11"/>
    <col min="4867" max="4867" width="36.7109375" style="11" customWidth="1"/>
    <col min="4868" max="4868" width="12.7109375" style="11" customWidth="1"/>
    <col min="4869" max="4869" width="10.7109375" style="11" customWidth="1"/>
    <col min="4870" max="4870" width="12.7109375" style="11" customWidth="1"/>
    <col min="4871" max="4872" width="10.7109375" style="11" customWidth="1"/>
    <col min="4873" max="4879" width="11.42578125" style="11"/>
    <col min="4880" max="4880" width="13.28515625" style="11" customWidth="1"/>
    <col min="4881" max="5122" width="11.42578125" style="11"/>
    <col min="5123" max="5123" width="36.7109375" style="11" customWidth="1"/>
    <col min="5124" max="5124" width="12.7109375" style="11" customWidth="1"/>
    <col min="5125" max="5125" width="10.7109375" style="11" customWidth="1"/>
    <col min="5126" max="5126" width="12.7109375" style="11" customWidth="1"/>
    <col min="5127" max="5128" width="10.7109375" style="11" customWidth="1"/>
    <col min="5129" max="5135" width="11.42578125" style="11"/>
    <col min="5136" max="5136" width="13.28515625" style="11" customWidth="1"/>
    <col min="5137" max="5378" width="11.42578125" style="11"/>
    <col min="5379" max="5379" width="36.7109375" style="11" customWidth="1"/>
    <col min="5380" max="5380" width="12.7109375" style="11" customWidth="1"/>
    <col min="5381" max="5381" width="10.7109375" style="11" customWidth="1"/>
    <col min="5382" max="5382" width="12.7109375" style="11" customWidth="1"/>
    <col min="5383" max="5384" width="10.7109375" style="11" customWidth="1"/>
    <col min="5385" max="5391" width="11.42578125" style="11"/>
    <col min="5392" max="5392" width="13.28515625" style="11" customWidth="1"/>
    <col min="5393" max="5634" width="11.42578125" style="11"/>
    <col min="5635" max="5635" width="36.7109375" style="11" customWidth="1"/>
    <col min="5636" max="5636" width="12.7109375" style="11" customWidth="1"/>
    <col min="5637" max="5637" width="10.7109375" style="11" customWidth="1"/>
    <col min="5638" max="5638" width="12.7109375" style="11" customWidth="1"/>
    <col min="5639" max="5640" width="10.7109375" style="11" customWidth="1"/>
    <col min="5641" max="5647" width="11.42578125" style="11"/>
    <col min="5648" max="5648" width="13.28515625" style="11" customWidth="1"/>
    <col min="5649" max="5890" width="11.42578125" style="11"/>
    <col min="5891" max="5891" width="36.7109375" style="11" customWidth="1"/>
    <col min="5892" max="5892" width="12.7109375" style="11" customWidth="1"/>
    <col min="5893" max="5893" width="10.7109375" style="11" customWidth="1"/>
    <col min="5894" max="5894" width="12.7109375" style="11" customWidth="1"/>
    <col min="5895" max="5896" width="10.7109375" style="11" customWidth="1"/>
    <col min="5897" max="5903" width="11.42578125" style="11"/>
    <col min="5904" max="5904" width="13.28515625" style="11" customWidth="1"/>
    <col min="5905" max="6146" width="11.42578125" style="11"/>
    <col min="6147" max="6147" width="36.7109375" style="11" customWidth="1"/>
    <col min="6148" max="6148" width="12.7109375" style="11" customWidth="1"/>
    <col min="6149" max="6149" width="10.7109375" style="11" customWidth="1"/>
    <col min="6150" max="6150" width="12.7109375" style="11" customWidth="1"/>
    <col min="6151" max="6152" width="10.7109375" style="11" customWidth="1"/>
    <col min="6153" max="6159" width="11.42578125" style="11"/>
    <col min="6160" max="6160" width="13.28515625" style="11" customWidth="1"/>
    <col min="6161" max="6402" width="11.42578125" style="11"/>
    <col min="6403" max="6403" width="36.7109375" style="11" customWidth="1"/>
    <col min="6404" max="6404" width="12.7109375" style="11" customWidth="1"/>
    <col min="6405" max="6405" width="10.7109375" style="11" customWidth="1"/>
    <col min="6406" max="6406" width="12.7109375" style="11" customWidth="1"/>
    <col min="6407" max="6408" width="10.7109375" style="11" customWidth="1"/>
    <col min="6409" max="6415" width="11.42578125" style="11"/>
    <col min="6416" max="6416" width="13.28515625" style="11" customWidth="1"/>
    <col min="6417" max="6658" width="11.42578125" style="11"/>
    <col min="6659" max="6659" width="36.7109375" style="11" customWidth="1"/>
    <col min="6660" max="6660" width="12.7109375" style="11" customWidth="1"/>
    <col min="6661" max="6661" width="10.7109375" style="11" customWidth="1"/>
    <col min="6662" max="6662" width="12.7109375" style="11" customWidth="1"/>
    <col min="6663" max="6664" width="10.7109375" style="11" customWidth="1"/>
    <col min="6665" max="6671" width="11.42578125" style="11"/>
    <col min="6672" max="6672" width="13.28515625" style="11" customWidth="1"/>
    <col min="6673" max="6914" width="11.42578125" style="11"/>
    <col min="6915" max="6915" width="36.7109375" style="11" customWidth="1"/>
    <col min="6916" max="6916" width="12.7109375" style="11" customWidth="1"/>
    <col min="6917" max="6917" width="10.7109375" style="11" customWidth="1"/>
    <col min="6918" max="6918" width="12.7109375" style="11" customWidth="1"/>
    <col min="6919" max="6920" width="10.7109375" style="11" customWidth="1"/>
    <col min="6921" max="6927" width="11.42578125" style="11"/>
    <col min="6928" max="6928" width="13.28515625" style="11" customWidth="1"/>
    <col min="6929" max="7170" width="11.42578125" style="11"/>
    <col min="7171" max="7171" width="36.7109375" style="11" customWidth="1"/>
    <col min="7172" max="7172" width="12.7109375" style="11" customWidth="1"/>
    <col min="7173" max="7173" width="10.7109375" style="11" customWidth="1"/>
    <col min="7174" max="7174" width="12.7109375" style="11" customWidth="1"/>
    <col min="7175" max="7176" width="10.7109375" style="11" customWidth="1"/>
    <col min="7177" max="7183" width="11.42578125" style="11"/>
    <col min="7184" max="7184" width="13.28515625" style="11" customWidth="1"/>
    <col min="7185" max="7426" width="11.42578125" style="11"/>
    <col min="7427" max="7427" width="36.7109375" style="11" customWidth="1"/>
    <col min="7428" max="7428" width="12.7109375" style="11" customWidth="1"/>
    <col min="7429" max="7429" width="10.7109375" style="11" customWidth="1"/>
    <col min="7430" max="7430" width="12.7109375" style="11" customWidth="1"/>
    <col min="7431" max="7432" width="10.7109375" style="11" customWidth="1"/>
    <col min="7433" max="7439" width="11.42578125" style="11"/>
    <col min="7440" max="7440" width="13.28515625" style="11" customWidth="1"/>
    <col min="7441" max="7682" width="11.42578125" style="11"/>
    <col min="7683" max="7683" width="36.7109375" style="11" customWidth="1"/>
    <col min="7684" max="7684" width="12.7109375" style="11" customWidth="1"/>
    <col min="7685" max="7685" width="10.7109375" style="11" customWidth="1"/>
    <col min="7686" max="7686" width="12.7109375" style="11" customWidth="1"/>
    <col min="7687" max="7688" width="10.7109375" style="11" customWidth="1"/>
    <col min="7689" max="7695" width="11.42578125" style="11"/>
    <col min="7696" max="7696" width="13.28515625" style="11" customWidth="1"/>
    <col min="7697" max="7938" width="11.42578125" style="11"/>
    <col min="7939" max="7939" width="36.7109375" style="11" customWidth="1"/>
    <col min="7940" max="7940" width="12.7109375" style="11" customWidth="1"/>
    <col min="7941" max="7941" width="10.7109375" style="11" customWidth="1"/>
    <col min="7942" max="7942" width="12.7109375" style="11" customWidth="1"/>
    <col min="7943" max="7944" width="10.7109375" style="11" customWidth="1"/>
    <col min="7945" max="7951" width="11.42578125" style="11"/>
    <col min="7952" max="7952" width="13.28515625" style="11" customWidth="1"/>
    <col min="7953" max="8194" width="11.42578125" style="11"/>
    <col min="8195" max="8195" width="36.7109375" style="11" customWidth="1"/>
    <col min="8196" max="8196" width="12.7109375" style="11" customWidth="1"/>
    <col min="8197" max="8197" width="10.7109375" style="11" customWidth="1"/>
    <col min="8198" max="8198" width="12.7109375" style="11" customWidth="1"/>
    <col min="8199" max="8200" width="10.7109375" style="11" customWidth="1"/>
    <col min="8201" max="8207" width="11.42578125" style="11"/>
    <col min="8208" max="8208" width="13.28515625" style="11" customWidth="1"/>
    <col min="8209" max="8450" width="11.42578125" style="11"/>
    <col min="8451" max="8451" width="36.7109375" style="11" customWidth="1"/>
    <col min="8452" max="8452" width="12.7109375" style="11" customWidth="1"/>
    <col min="8453" max="8453" width="10.7109375" style="11" customWidth="1"/>
    <col min="8454" max="8454" width="12.7109375" style="11" customWidth="1"/>
    <col min="8455" max="8456" width="10.7109375" style="11" customWidth="1"/>
    <col min="8457" max="8463" width="11.42578125" style="11"/>
    <col min="8464" max="8464" width="13.28515625" style="11" customWidth="1"/>
    <col min="8465" max="8706" width="11.42578125" style="11"/>
    <col min="8707" max="8707" width="36.7109375" style="11" customWidth="1"/>
    <col min="8708" max="8708" width="12.7109375" style="11" customWidth="1"/>
    <col min="8709" max="8709" width="10.7109375" style="11" customWidth="1"/>
    <col min="8710" max="8710" width="12.7109375" style="11" customWidth="1"/>
    <col min="8711" max="8712" width="10.7109375" style="11" customWidth="1"/>
    <col min="8713" max="8719" width="11.42578125" style="11"/>
    <col min="8720" max="8720" width="13.28515625" style="11" customWidth="1"/>
    <col min="8721" max="8962" width="11.42578125" style="11"/>
    <col min="8963" max="8963" width="36.7109375" style="11" customWidth="1"/>
    <col min="8964" max="8964" width="12.7109375" style="11" customWidth="1"/>
    <col min="8965" max="8965" width="10.7109375" style="11" customWidth="1"/>
    <col min="8966" max="8966" width="12.7109375" style="11" customWidth="1"/>
    <col min="8967" max="8968" width="10.7109375" style="11" customWidth="1"/>
    <col min="8969" max="8975" width="11.42578125" style="11"/>
    <col min="8976" max="8976" width="13.28515625" style="11" customWidth="1"/>
    <col min="8977" max="9218" width="11.42578125" style="11"/>
    <col min="9219" max="9219" width="36.7109375" style="11" customWidth="1"/>
    <col min="9220" max="9220" width="12.7109375" style="11" customWidth="1"/>
    <col min="9221" max="9221" width="10.7109375" style="11" customWidth="1"/>
    <col min="9222" max="9222" width="12.7109375" style="11" customWidth="1"/>
    <col min="9223" max="9224" width="10.7109375" style="11" customWidth="1"/>
    <col min="9225" max="9231" width="11.42578125" style="11"/>
    <col min="9232" max="9232" width="13.28515625" style="11" customWidth="1"/>
    <col min="9233" max="9474" width="11.42578125" style="11"/>
    <col min="9475" max="9475" width="36.7109375" style="11" customWidth="1"/>
    <col min="9476" max="9476" width="12.7109375" style="11" customWidth="1"/>
    <col min="9477" max="9477" width="10.7109375" style="11" customWidth="1"/>
    <col min="9478" max="9478" width="12.7109375" style="11" customWidth="1"/>
    <col min="9479" max="9480" width="10.7109375" style="11" customWidth="1"/>
    <col min="9481" max="9487" width="11.42578125" style="11"/>
    <col min="9488" max="9488" width="13.28515625" style="11" customWidth="1"/>
    <col min="9489" max="9730" width="11.42578125" style="11"/>
    <col min="9731" max="9731" width="36.7109375" style="11" customWidth="1"/>
    <col min="9732" max="9732" width="12.7109375" style="11" customWidth="1"/>
    <col min="9733" max="9733" width="10.7109375" style="11" customWidth="1"/>
    <col min="9734" max="9734" width="12.7109375" style="11" customWidth="1"/>
    <col min="9735" max="9736" width="10.7109375" style="11" customWidth="1"/>
    <col min="9737" max="9743" width="11.42578125" style="11"/>
    <col min="9744" max="9744" width="13.28515625" style="11" customWidth="1"/>
    <col min="9745" max="9986" width="11.42578125" style="11"/>
    <col min="9987" max="9987" width="36.7109375" style="11" customWidth="1"/>
    <col min="9988" max="9988" width="12.7109375" style="11" customWidth="1"/>
    <col min="9989" max="9989" width="10.7109375" style="11" customWidth="1"/>
    <col min="9990" max="9990" width="12.7109375" style="11" customWidth="1"/>
    <col min="9991" max="9992" width="10.7109375" style="11" customWidth="1"/>
    <col min="9993" max="9999" width="11.42578125" style="11"/>
    <col min="10000" max="10000" width="13.28515625" style="11" customWidth="1"/>
    <col min="10001" max="10242" width="11.42578125" style="11"/>
    <col min="10243" max="10243" width="36.7109375" style="11" customWidth="1"/>
    <col min="10244" max="10244" width="12.7109375" style="11" customWidth="1"/>
    <col min="10245" max="10245" width="10.7109375" style="11" customWidth="1"/>
    <col min="10246" max="10246" width="12.7109375" style="11" customWidth="1"/>
    <col min="10247" max="10248" width="10.7109375" style="11" customWidth="1"/>
    <col min="10249" max="10255" width="11.42578125" style="11"/>
    <col min="10256" max="10256" width="13.28515625" style="11" customWidth="1"/>
    <col min="10257" max="10498" width="11.42578125" style="11"/>
    <col min="10499" max="10499" width="36.7109375" style="11" customWidth="1"/>
    <col min="10500" max="10500" width="12.7109375" style="11" customWidth="1"/>
    <col min="10501" max="10501" width="10.7109375" style="11" customWidth="1"/>
    <col min="10502" max="10502" width="12.7109375" style="11" customWidth="1"/>
    <col min="10503" max="10504" width="10.7109375" style="11" customWidth="1"/>
    <col min="10505" max="10511" width="11.42578125" style="11"/>
    <col min="10512" max="10512" width="13.28515625" style="11" customWidth="1"/>
    <col min="10513" max="10754" width="11.42578125" style="11"/>
    <col min="10755" max="10755" width="36.7109375" style="11" customWidth="1"/>
    <col min="10756" max="10756" width="12.7109375" style="11" customWidth="1"/>
    <col min="10757" max="10757" width="10.7109375" style="11" customWidth="1"/>
    <col min="10758" max="10758" width="12.7109375" style="11" customWidth="1"/>
    <col min="10759" max="10760" width="10.7109375" style="11" customWidth="1"/>
    <col min="10761" max="10767" width="11.42578125" style="11"/>
    <col min="10768" max="10768" width="13.28515625" style="11" customWidth="1"/>
    <col min="10769" max="11010" width="11.42578125" style="11"/>
    <col min="11011" max="11011" width="36.7109375" style="11" customWidth="1"/>
    <col min="11012" max="11012" width="12.7109375" style="11" customWidth="1"/>
    <col min="11013" max="11013" width="10.7109375" style="11" customWidth="1"/>
    <col min="11014" max="11014" width="12.7109375" style="11" customWidth="1"/>
    <col min="11015" max="11016" width="10.7109375" style="11" customWidth="1"/>
    <col min="11017" max="11023" width="11.42578125" style="11"/>
    <col min="11024" max="11024" width="13.28515625" style="11" customWidth="1"/>
    <col min="11025" max="11266" width="11.42578125" style="11"/>
    <col min="11267" max="11267" width="36.7109375" style="11" customWidth="1"/>
    <col min="11268" max="11268" width="12.7109375" style="11" customWidth="1"/>
    <col min="11269" max="11269" width="10.7109375" style="11" customWidth="1"/>
    <col min="11270" max="11270" width="12.7109375" style="11" customWidth="1"/>
    <col min="11271" max="11272" width="10.7109375" style="11" customWidth="1"/>
    <col min="11273" max="11279" width="11.42578125" style="11"/>
    <col min="11280" max="11280" width="13.28515625" style="11" customWidth="1"/>
    <col min="11281" max="11522" width="11.42578125" style="11"/>
    <col min="11523" max="11523" width="36.7109375" style="11" customWidth="1"/>
    <col min="11524" max="11524" width="12.7109375" style="11" customWidth="1"/>
    <col min="11525" max="11525" width="10.7109375" style="11" customWidth="1"/>
    <col min="11526" max="11526" width="12.7109375" style="11" customWidth="1"/>
    <col min="11527" max="11528" width="10.7109375" style="11" customWidth="1"/>
    <col min="11529" max="11535" width="11.42578125" style="11"/>
    <col min="11536" max="11536" width="13.28515625" style="11" customWidth="1"/>
    <col min="11537" max="11778" width="11.42578125" style="11"/>
    <col min="11779" max="11779" width="36.7109375" style="11" customWidth="1"/>
    <col min="11780" max="11780" width="12.7109375" style="11" customWidth="1"/>
    <col min="11781" max="11781" width="10.7109375" style="11" customWidth="1"/>
    <col min="11782" max="11782" width="12.7109375" style="11" customWidth="1"/>
    <col min="11783" max="11784" width="10.7109375" style="11" customWidth="1"/>
    <col min="11785" max="11791" width="11.42578125" style="11"/>
    <col min="11792" max="11792" width="13.28515625" style="11" customWidth="1"/>
    <col min="11793" max="12034" width="11.42578125" style="11"/>
    <col min="12035" max="12035" width="36.7109375" style="11" customWidth="1"/>
    <col min="12036" max="12036" width="12.7109375" style="11" customWidth="1"/>
    <col min="12037" max="12037" width="10.7109375" style="11" customWidth="1"/>
    <col min="12038" max="12038" width="12.7109375" style="11" customWidth="1"/>
    <col min="12039" max="12040" width="10.7109375" style="11" customWidth="1"/>
    <col min="12041" max="12047" width="11.42578125" style="11"/>
    <col min="12048" max="12048" width="13.28515625" style="11" customWidth="1"/>
    <col min="12049" max="12290" width="11.42578125" style="11"/>
    <col min="12291" max="12291" width="36.7109375" style="11" customWidth="1"/>
    <col min="12292" max="12292" width="12.7109375" style="11" customWidth="1"/>
    <col min="12293" max="12293" width="10.7109375" style="11" customWidth="1"/>
    <col min="12294" max="12294" width="12.7109375" style="11" customWidth="1"/>
    <col min="12295" max="12296" width="10.7109375" style="11" customWidth="1"/>
    <col min="12297" max="12303" width="11.42578125" style="11"/>
    <col min="12304" max="12304" width="13.28515625" style="11" customWidth="1"/>
    <col min="12305" max="12546" width="11.42578125" style="11"/>
    <col min="12547" max="12547" width="36.7109375" style="11" customWidth="1"/>
    <col min="12548" max="12548" width="12.7109375" style="11" customWidth="1"/>
    <col min="12549" max="12549" width="10.7109375" style="11" customWidth="1"/>
    <col min="12550" max="12550" width="12.7109375" style="11" customWidth="1"/>
    <col min="12551" max="12552" width="10.7109375" style="11" customWidth="1"/>
    <col min="12553" max="12559" width="11.42578125" style="11"/>
    <col min="12560" max="12560" width="13.28515625" style="11" customWidth="1"/>
    <col min="12561" max="12802" width="11.42578125" style="11"/>
    <col min="12803" max="12803" width="36.7109375" style="11" customWidth="1"/>
    <col min="12804" max="12804" width="12.7109375" style="11" customWidth="1"/>
    <col min="12805" max="12805" width="10.7109375" style="11" customWidth="1"/>
    <col min="12806" max="12806" width="12.7109375" style="11" customWidth="1"/>
    <col min="12807" max="12808" width="10.7109375" style="11" customWidth="1"/>
    <col min="12809" max="12815" width="11.42578125" style="11"/>
    <col min="12816" max="12816" width="13.28515625" style="11" customWidth="1"/>
    <col min="12817" max="13058" width="11.42578125" style="11"/>
    <col min="13059" max="13059" width="36.7109375" style="11" customWidth="1"/>
    <col min="13060" max="13060" width="12.7109375" style="11" customWidth="1"/>
    <col min="13061" max="13061" width="10.7109375" style="11" customWidth="1"/>
    <col min="13062" max="13062" width="12.7109375" style="11" customWidth="1"/>
    <col min="13063" max="13064" width="10.7109375" style="11" customWidth="1"/>
    <col min="13065" max="13071" width="11.42578125" style="11"/>
    <col min="13072" max="13072" width="13.28515625" style="11" customWidth="1"/>
    <col min="13073" max="13314" width="11.42578125" style="11"/>
    <col min="13315" max="13315" width="36.7109375" style="11" customWidth="1"/>
    <col min="13316" max="13316" width="12.7109375" style="11" customWidth="1"/>
    <col min="13317" max="13317" width="10.7109375" style="11" customWidth="1"/>
    <col min="13318" max="13318" width="12.7109375" style="11" customWidth="1"/>
    <col min="13319" max="13320" width="10.7109375" style="11" customWidth="1"/>
    <col min="13321" max="13327" width="11.42578125" style="11"/>
    <col min="13328" max="13328" width="13.28515625" style="11" customWidth="1"/>
    <col min="13329" max="13570" width="11.42578125" style="11"/>
    <col min="13571" max="13571" width="36.7109375" style="11" customWidth="1"/>
    <col min="13572" max="13572" width="12.7109375" style="11" customWidth="1"/>
    <col min="13573" max="13573" width="10.7109375" style="11" customWidth="1"/>
    <col min="13574" max="13574" width="12.7109375" style="11" customWidth="1"/>
    <col min="13575" max="13576" width="10.7109375" style="11" customWidth="1"/>
    <col min="13577" max="13583" width="11.42578125" style="11"/>
    <col min="13584" max="13584" width="13.28515625" style="11" customWidth="1"/>
    <col min="13585" max="13826" width="11.42578125" style="11"/>
    <col min="13827" max="13827" width="36.7109375" style="11" customWidth="1"/>
    <col min="13828" max="13828" width="12.7109375" style="11" customWidth="1"/>
    <col min="13829" max="13829" width="10.7109375" style="11" customWidth="1"/>
    <col min="13830" max="13830" width="12.7109375" style="11" customWidth="1"/>
    <col min="13831" max="13832" width="10.7109375" style="11" customWidth="1"/>
    <col min="13833" max="13839" width="11.42578125" style="11"/>
    <col min="13840" max="13840" width="13.28515625" style="11" customWidth="1"/>
    <col min="13841" max="14082" width="11.42578125" style="11"/>
    <col min="14083" max="14083" width="36.7109375" style="11" customWidth="1"/>
    <col min="14084" max="14084" width="12.7109375" style="11" customWidth="1"/>
    <col min="14085" max="14085" width="10.7109375" style="11" customWidth="1"/>
    <col min="14086" max="14086" width="12.7109375" style="11" customWidth="1"/>
    <col min="14087" max="14088" width="10.7109375" style="11" customWidth="1"/>
    <col min="14089" max="14095" width="11.42578125" style="11"/>
    <col min="14096" max="14096" width="13.28515625" style="11" customWidth="1"/>
    <col min="14097" max="14338" width="11.42578125" style="11"/>
    <col min="14339" max="14339" width="36.7109375" style="11" customWidth="1"/>
    <col min="14340" max="14340" width="12.7109375" style="11" customWidth="1"/>
    <col min="14341" max="14341" width="10.7109375" style="11" customWidth="1"/>
    <col min="14342" max="14342" width="12.7109375" style="11" customWidth="1"/>
    <col min="14343" max="14344" width="10.7109375" style="11" customWidth="1"/>
    <col min="14345" max="14351" width="11.42578125" style="11"/>
    <col min="14352" max="14352" width="13.28515625" style="11" customWidth="1"/>
    <col min="14353" max="14594" width="11.42578125" style="11"/>
    <col min="14595" max="14595" width="36.7109375" style="11" customWidth="1"/>
    <col min="14596" max="14596" width="12.7109375" style="11" customWidth="1"/>
    <col min="14597" max="14597" width="10.7109375" style="11" customWidth="1"/>
    <col min="14598" max="14598" width="12.7109375" style="11" customWidth="1"/>
    <col min="14599" max="14600" width="10.7109375" style="11" customWidth="1"/>
    <col min="14601" max="14607" width="11.42578125" style="11"/>
    <col min="14608" max="14608" width="13.28515625" style="11" customWidth="1"/>
    <col min="14609" max="14850" width="11.42578125" style="11"/>
    <col min="14851" max="14851" width="36.7109375" style="11" customWidth="1"/>
    <col min="14852" max="14852" width="12.7109375" style="11" customWidth="1"/>
    <col min="14853" max="14853" width="10.7109375" style="11" customWidth="1"/>
    <col min="14854" max="14854" width="12.7109375" style="11" customWidth="1"/>
    <col min="14855" max="14856" width="10.7109375" style="11" customWidth="1"/>
    <col min="14857" max="14863" width="11.42578125" style="11"/>
    <col min="14864" max="14864" width="13.28515625" style="11" customWidth="1"/>
    <col min="14865" max="15106" width="11.42578125" style="11"/>
    <col min="15107" max="15107" width="36.7109375" style="11" customWidth="1"/>
    <col min="15108" max="15108" width="12.7109375" style="11" customWidth="1"/>
    <col min="15109" max="15109" width="10.7109375" style="11" customWidth="1"/>
    <col min="15110" max="15110" width="12.7109375" style="11" customWidth="1"/>
    <col min="15111" max="15112" width="10.7109375" style="11" customWidth="1"/>
    <col min="15113" max="15119" width="11.42578125" style="11"/>
    <col min="15120" max="15120" width="13.28515625" style="11" customWidth="1"/>
    <col min="15121" max="15362" width="11.42578125" style="11"/>
    <col min="15363" max="15363" width="36.7109375" style="11" customWidth="1"/>
    <col min="15364" max="15364" width="12.7109375" style="11" customWidth="1"/>
    <col min="15365" max="15365" width="10.7109375" style="11" customWidth="1"/>
    <col min="15366" max="15366" width="12.7109375" style="11" customWidth="1"/>
    <col min="15367" max="15368" width="10.7109375" style="11" customWidth="1"/>
    <col min="15369" max="15375" width="11.42578125" style="11"/>
    <col min="15376" max="15376" width="13.28515625" style="11" customWidth="1"/>
    <col min="15377" max="15618" width="11.42578125" style="11"/>
    <col min="15619" max="15619" width="36.7109375" style="11" customWidth="1"/>
    <col min="15620" max="15620" width="12.7109375" style="11" customWidth="1"/>
    <col min="15621" max="15621" width="10.7109375" style="11" customWidth="1"/>
    <col min="15622" max="15622" width="12.7109375" style="11" customWidth="1"/>
    <col min="15623" max="15624" width="10.7109375" style="11" customWidth="1"/>
    <col min="15625" max="15631" width="11.42578125" style="11"/>
    <col min="15632" max="15632" width="13.28515625" style="11" customWidth="1"/>
    <col min="15633" max="15874" width="11.42578125" style="11"/>
    <col min="15875" max="15875" width="36.7109375" style="11" customWidth="1"/>
    <col min="15876" max="15876" width="12.7109375" style="11" customWidth="1"/>
    <col min="15877" max="15877" width="10.7109375" style="11" customWidth="1"/>
    <col min="15878" max="15878" width="12.7109375" style="11" customWidth="1"/>
    <col min="15879" max="15880" width="10.7109375" style="11" customWidth="1"/>
    <col min="15881" max="15887" width="11.42578125" style="11"/>
    <col min="15888" max="15888" width="13.28515625" style="11" customWidth="1"/>
    <col min="15889" max="16130" width="11.42578125" style="11"/>
    <col min="16131" max="16131" width="36.7109375" style="11" customWidth="1"/>
    <col min="16132" max="16132" width="12.7109375" style="11" customWidth="1"/>
    <col min="16133" max="16133" width="10.7109375" style="11" customWidth="1"/>
    <col min="16134" max="16134" width="12.7109375" style="11" customWidth="1"/>
    <col min="16135" max="16136" width="10.7109375" style="11" customWidth="1"/>
    <col min="16137" max="16143" width="11.42578125" style="11"/>
    <col min="16144" max="16144" width="13.28515625" style="11" customWidth="1"/>
    <col min="16145" max="16384" width="11.42578125" style="11"/>
  </cols>
  <sheetData>
    <row r="3" spans="3:8" ht="24" customHeight="1">
      <c r="C3" s="503" t="s">
        <v>114</v>
      </c>
      <c r="D3" s="504"/>
      <c r="E3" s="504"/>
      <c r="F3" s="504"/>
      <c r="G3" s="504"/>
      <c r="H3" s="505"/>
    </row>
    <row r="4" spans="3:8" ht="22.5">
      <c r="C4" s="21" t="s">
        <v>115</v>
      </c>
      <c r="D4" s="22" t="str">
        <f>actualizaciones!A3</f>
        <v>acumulado agosto 2009</v>
      </c>
      <c r="E4" s="23" t="s">
        <v>62</v>
      </c>
      <c r="F4" s="22" t="str">
        <f>actualizaciones!A2</f>
        <v xml:space="preserve">acumulado agosto 2010 </v>
      </c>
      <c r="G4" s="23" t="s">
        <v>62</v>
      </c>
      <c r="H4" s="23" t="s">
        <v>63</v>
      </c>
    </row>
    <row r="5" spans="3:8" ht="15" customHeight="1">
      <c r="C5" s="72" t="s">
        <v>116</v>
      </c>
      <c r="D5" s="73"/>
      <c r="E5" s="73"/>
      <c r="F5" s="73"/>
      <c r="G5" s="73"/>
      <c r="H5" s="74"/>
    </row>
    <row r="6" spans="3:8" ht="15" customHeight="1">
      <c r="C6" s="75" t="s">
        <v>64</v>
      </c>
      <c r="D6" s="25">
        <v>3196378</v>
      </c>
      <c r="E6" s="26">
        <f>D6/D6</f>
        <v>1</v>
      </c>
      <c r="F6" s="25">
        <v>3231391</v>
      </c>
      <c r="G6" s="26">
        <f>F6/F6</f>
        <v>1</v>
      </c>
      <c r="H6" s="76">
        <f>(F6-D6)/D6</f>
        <v>1.0953961014623427E-2</v>
      </c>
    </row>
    <row r="7" spans="3:8">
      <c r="C7" s="77" t="s">
        <v>65</v>
      </c>
      <c r="D7" s="78">
        <v>1876046</v>
      </c>
      <c r="E7" s="79">
        <f>D7/D6</f>
        <v>0.58692870492789029</v>
      </c>
      <c r="F7" s="78">
        <v>1961134</v>
      </c>
      <c r="G7" s="79">
        <f>F7/F6</f>
        <v>0.60690086714978164</v>
      </c>
      <c r="H7" s="80">
        <f>(F7-D7)/D7</f>
        <v>4.5354964643724086E-2</v>
      </c>
    </row>
    <row r="8" spans="3:8">
      <c r="C8" s="77" t="s">
        <v>66</v>
      </c>
      <c r="D8" s="78">
        <v>1320332</v>
      </c>
      <c r="E8" s="79">
        <f>D8/D6</f>
        <v>0.41307129507210977</v>
      </c>
      <c r="F8" s="78">
        <v>1270257</v>
      </c>
      <c r="G8" s="79">
        <f>F8/F6</f>
        <v>0.39309913285021836</v>
      </c>
      <c r="H8" s="80">
        <f>(F8-D8)/D8</f>
        <v>-3.7926067080098033E-2</v>
      </c>
    </row>
    <row r="9" spans="3:8" ht="15" customHeight="1">
      <c r="C9" s="72" t="s">
        <v>117</v>
      </c>
      <c r="D9" s="81"/>
      <c r="E9" s="81"/>
      <c r="F9" s="81"/>
      <c r="G9" s="81"/>
      <c r="H9" s="82"/>
    </row>
    <row r="10" spans="3:8">
      <c r="C10" s="83" t="s">
        <v>64</v>
      </c>
      <c r="D10" s="29">
        <v>2480999</v>
      </c>
      <c r="E10" s="84">
        <f>D10/D10</f>
        <v>1</v>
      </c>
      <c r="F10" s="29">
        <v>2560602</v>
      </c>
      <c r="G10" s="84">
        <f>F10/F10</f>
        <v>1</v>
      </c>
      <c r="H10" s="31">
        <f>(F10-D10)/D10</f>
        <v>3.2085059284586569E-2</v>
      </c>
    </row>
    <row r="11" spans="3:8">
      <c r="C11" s="85" t="s">
        <v>65</v>
      </c>
      <c r="D11" s="29">
        <v>1366384</v>
      </c>
      <c r="E11" s="30">
        <f>D11/D10</f>
        <v>0.55073944004008057</v>
      </c>
      <c r="F11" s="29">
        <v>1464721</v>
      </c>
      <c r="G11" s="30">
        <f>F11/F10</f>
        <v>0.57202212604692182</v>
      </c>
      <c r="H11" s="31">
        <f>(F11-D11)/D11</f>
        <v>7.1968787690722374E-2</v>
      </c>
    </row>
    <row r="12" spans="3:8">
      <c r="C12" s="85" t="s">
        <v>66</v>
      </c>
      <c r="D12" s="86">
        <v>1114615</v>
      </c>
      <c r="E12" s="32">
        <f>D12/D10</f>
        <v>0.44926055995991937</v>
      </c>
      <c r="F12" s="86">
        <v>1095881</v>
      </c>
      <c r="G12" s="32">
        <f>F12/F10</f>
        <v>0.42797787395307824</v>
      </c>
      <c r="H12" s="31">
        <f>(F12-D12)/D12</f>
        <v>-1.6807597242097048E-2</v>
      </c>
    </row>
    <row r="13" spans="3:8" ht="15" customHeight="1">
      <c r="C13" s="72" t="s">
        <v>118</v>
      </c>
      <c r="D13" s="81"/>
      <c r="E13" s="81"/>
      <c r="F13" s="81"/>
      <c r="G13" s="81"/>
      <c r="H13" s="82"/>
    </row>
    <row r="14" spans="3:8">
      <c r="C14" s="85" t="s">
        <v>64</v>
      </c>
      <c r="D14" s="29">
        <v>1116098</v>
      </c>
      <c r="E14" s="84">
        <f>D14/D14</f>
        <v>1</v>
      </c>
      <c r="F14" s="29">
        <v>1143927</v>
      </c>
      <c r="G14" s="84">
        <f>F14/F14</f>
        <v>1</v>
      </c>
      <c r="H14" s="87">
        <f>(F14-D14)/D14</f>
        <v>2.4934190366795748E-2</v>
      </c>
    </row>
    <row r="15" spans="3:8">
      <c r="C15" s="85" t="s">
        <v>65</v>
      </c>
      <c r="D15" s="29">
        <v>708393</v>
      </c>
      <c r="E15" s="30">
        <f>D15/D14</f>
        <v>0.63470501694295667</v>
      </c>
      <c r="F15" s="29">
        <v>752704</v>
      </c>
      <c r="G15" s="30">
        <f>F15/F14</f>
        <v>0.65800002972217631</v>
      </c>
      <c r="H15" s="87">
        <f>(F15-D15)/D15</f>
        <v>6.2551436843672939E-2</v>
      </c>
    </row>
    <row r="16" spans="3:8">
      <c r="C16" s="85" t="s">
        <v>66</v>
      </c>
      <c r="D16" s="86">
        <v>407705</v>
      </c>
      <c r="E16" s="32">
        <f>D16/D14</f>
        <v>0.36529498305704339</v>
      </c>
      <c r="F16" s="86">
        <v>391223</v>
      </c>
      <c r="G16" s="32">
        <f>F16/F14</f>
        <v>0.34199997027782369</v>
      </c>
      <c r="H16" s="87">
        <f>(F16-D16)/D16</f>
        <v>-4.04262886155431E-2</v>
      </c>
    </row>
    <row r="17" spans="2:12">
      <c r="C17" s="523" t="s">
        <v>119</v>
      </c>
      <c r="D17" s="524"/>
      <c r="E17" s="524"/>
      <c r="F17" s="524"/>
      <c r="G17" s="524"/>
      <c r="H17" s="525"/>
    </row>
    <row r="18" spans="2:12" ht="15" customHeight="1" thickBot="1"/>
    <row r="19" spans="2:12" ht="30" customHeight="1" thickBot="1">
      <c r="H19" s="50" t="s">
        <v>84</v>
      </c>
    </row>
    <row r="20" spans="2:12" ht="24.95" customHeight="1">
      <c r="B20" s="37"/>
      <c r="C20" s="88"/>
      <c r="D20" s="37"/>
      <c r="E20" s="37"/>
      <c r="F20" s="37"/>
      <c r="G20" s="37"/>
      <c r="H20" s="37"/>
      <c r="I20" s="37"/>
      <c r="J20" s="37"/>
      <c r="K20" s="37"/>
      <c r="L20" s="37"/>
    </row>
  </sheetData>
  <mergeCells count="2">
    <mergeCell ref="C3:H3"/>
    <mergeCell ref="C17:H17"/>
  </mergeCells>
  <hyperlinks>
    <hyperlink ref="H19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colBreaks count="1" manualBreakCount="1">
    <brk id="8" min="2" max="45" man="1"/>
  </colBreaks>
  <drawing r:id="rId2"/>
  <legacyDrawingHF r:id="rId3"/>
</worksheet>
</file>

<file path=xl/worksheets/sheet80.xml><?xml version="1.0" encoding="utf-8"?>
<worksheet xmlns="http://schemas.openxmlformats.org/spreadsheetml/2006/main" xmlns:r="http://schemas.openxmlformats.org/officeDocument/2006/relationships">
  <sheetPr codeName="Hoja48">
    <tabColor rgb="FF000099"/>
    <pageSetUpPr autoPageBreaks="0" fitToPage="1"/>
  </sheetPr>
  <dimension ref="B6:S44"/>
  <sheetViews>
    <sheetView showGridLines="0" showRowColHeaders="0" showOutlineSymbols="0" zoomScaleNormal="100" workbookViewId="0">
      <selection activeCell="A3" sqref="A3"/>
    </sheetView>
  </sheetViews>
  <sheetFormatPr baseColWidth="10" defaultRowHeight="12.75"/>
  <cols>
    <col min="1" max="1" width="1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50" t="s">
        <v>86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EM municipio y categ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1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81.xml><?xml version="1.0" encoding="utf-8"?>
<worksheet xmlns="http://schemas.openxmlformats.org/spreadsheetml/2006/main" xmlns:r="http://schemas.openxmlformats.org/officeDocument/2006/relationships">
  <sheetPr codeName="Hoja93">
    <tabColor rgb="FF000099"/>
    <pageSetUpPr autoPageBreaks="0" fitToPage="1"/>
  </sheetPr>
  <dimension ref="B1:K34"/>
  <sheetViews>
    <sheetView showGridLines="0" showRowColHeaders="0" showOutlineSymbols="0" zoomScaleNormal="100" workbookViewId="0">
      <selection activeCell="A3" sqref="A3"/>
    </sheetView>
  </sheetViews>
  <sheetFormatPr baseColWidth="10" defaultRowHeight="12"/>
  <cols>
    <col min="1" max="1" width="13.5703125" style="383" customWidth="1"/>
    <col min="2" max="2" width="23.7109375" style="383" customWidth="1"/>
    <col min="3" max="3" width="10.7109375" style="383" customWidth="1"/>
    <col min="4" max="4" width="9.85546875" style="383" customWidth="1"/>
    <col min="5" max="7" width="10.7109375" style="383" customWidth="1"/>
    <col min="8" max="256" width="11.42578125" style="383"/>
    <col min="257" max="257" width="13.5703125" style="383" customWidth="1"/>
    <col min="258" max="258" width="23.7109375" style="383" customWidth="1"/>
    <col min="259" max="263" width="10.7109375" style="383" customWidth="1"/>
    <col min="264" max="512" width="11.42578125" style="383"/>
    <col min="513" max="513" width="13.5703125" style="383" customWidth="1"/>
    <col min="514" max="514" width="23.7109375" style="383" customWidth="1"/>
    <col min="515" max="519" width="10.7109375" style="383" customWidth="1"/>
    <col min="520" max="768" width="11.42578125" style="383"/>
    <col min="769" max="769" width="13.5703125" style="383" customWidth="1"/>
    <col min="770" max="770" width="23.7109375" style="383" customWidth="1"/>
    <col min="771" max="775" width="10.7109375" style="383" customWidth="1"/>
    <col min="776" max="1024" width="11.42578125" style="383"/>
    <col min="1025" max="1025" width="13.5703125" style="383" customWidth="1"/>
    <col min="1026" max="1026" width="23.7109375" style="383" customWidth="1"/>
    <col min="1027" max="1031" width="10.7109375" style="383" customWidth="1"/>
    <col min="1032" max="1280" width="11.42578125" style="383"/>
    <col min="1281" max="1281" width="13.5703125" style="383" customWidth="1"/>
    <col min="1282" max="1282" width="23.7109375" style="383" customWidth="1"/>
    <col min="1283" max="1287" width="10.7109375" style="383" customWidth="1"/>
    <col min="1288" max="1536" width="11.42578125" style="383"/>
    <col min="1537" max="1537" width="13.5703125" style="383" customWidth="1"/>
    <col min="1538" max="1538" width="23.7109375" style="383" customWidth="1"/>
    <col min="1539" max="1543" width="10.7109375" style="383" customWidth="1"/>
    <col min="1544" max="1792" width="11.42578125" style="383"/>
    <col min="1793" max="1793" width="13.5703125" style="383" customWidth="1"/>
    <col min="1794" max="1794" width="23.7109375" style="383" customWidth="1"/>
    <col min="1795" max="1799" width="10.7109375" style="383" customWidth="1"/>
    <col min="1800" max="2048" width="11.42578125" style="383"/>
    <col min="2049" max="2049" width="13.5703125" style="383" customWidth="1"/>
    <col min="2050" max="2050" width="23.7109375" style="383" customWidth="1"/>
    <col min="2051" max="2055" width="10.7109375" style="383" customWidth="1"/>
    <col min="2056" max="2304" width="11.42578125" style="383"/>
    <col min="2305" max="2305" width="13.5703125" style="383" customWidth="1"/>
    <col min="2306" max="2306" width="23.7109375" style="383" customWidth="1"/>
    <col min="2307" max="2311" width="10.7109375" style="383" customWidth="1"/>
    <col min="2312" max="2560" width="11.42578125" style="383"/>
    <col min="2561" max="2561" width="13.5703125" style="383" customWidth="1"/>
    <col min="2562" max="2562" width="23.7109375" style="383" customWidth="1"/>
    <col min="2563" max="2567" width="10.7109375" style="383" customWidth="1"/>
    <col min="2568" max="2816" width="11.42578125" style="383"/>
    <col min="2817" max="2817" width="13.5703125" style="383" customWidth="1"/>
    <col min="2818" max="2818" width="23.7109375" style="383" customWidth="1"/>
    <col min="2819" max="2823" width="10.7109375" style="383" customWidth="1"/>
    <col min="2824" max="3072" width="11.42578125" style="383"/>
    <col min="3073" max="3073" width="13.5703125" style="383" customWidth="1"/>
    <col min="3074" max="3074" width="23.7109375" style="383" customWidth="1"/>
    <col min="3075" max="3079" width="10.7109375" style="383" customWidth="1"/>
    <col min="3080" max="3328" width="11.42578125" style="383"/>
    <col min="3329" max="3329" width="13.5703125" style="383" customWidth="1"/>
    <col min="3330" max="3330" width="23.7109375" style="383" customWidth="1"/>
    <col min="3331" max="3335" width="10.7109375" style="383" customWidth="1"/>
    <col min="3336" max="3584" width="11.42578125" style="383"/>
    <col min="3585" max="3585" width="13.5703125" style="383" customWidth="1"/>
    <col min="3586" max="3586" width="23.7109375" style="383" customWidth="1"/>
    <col min="3587" max="3591" width="10.7109375" style="383" customWidth="1"/>
    <col min="3592" max="3840" width="11.42578125" style="383"/>
    <col min="3841" max="3841" width="13.5703125" style="383" customWidth="1"/>
    <col min="3842" max="3842" width="23.7109375" style="383" customWidth="1"/>
    <col min="3843" max="3847" width="10.7109375" style="383" customWidth="1"/>
    <col min="3848" max="4096" width="11.42578125" style="383"/>
    <col min="4097" max="4097" width="13.5703125" style="383" customWidth="1"/>
    <col min="4098" max="4098" width="23.7109375" style="383" customWidth="1"/>
    <col min="4099" max="4103" width="10.7109375" style="383" customWidth="1"/>
    <col min="4104" max="4352" width="11.42578125" style="383"/>
    <col min="4353" max="4353" width="13.5703125" style="383" customWidth="1"/>
    <col min="4354" max="4354" width="23.7109375" style="383" customWidth="1"/>
    <col min="4355" max="4359" width="10.7109375" style="383" customWidth="1"/>
    <col min="4360" max="4608" width="11.42578125" style="383"/>
    <col min="4609" max="4609" width="13.5703125" style="383" customWidth="1"/>
    <col min="4610" max="4610" width="23.7109375" style="383" customWidth="1"/>
    <col min="4611" max="4615" width="10.7109375" style="383" customWidth="1"/>
    <col min="4616" max="4864" width="11.42578125" style="383"/>
    <col min="4865" max="4865" width="13.5703125" style="383" customWidth="1"/>
    <col min="4866" max="4866" width="23.7109375" style="383" customWidth="1"/>
    <col min="4867" max="4871" width="10.7109375" style="383" customWidth="1"/>
    <col min="4872" max="5120" width="11.42578125" style="383"/>
    <col min="5121" max="5121" width="13.5703125" style="383" customWidth="1"/>
    <col min="5122" max="5122" width="23.7109375" style="383" customWidth="1"/>
    <col min="5123" max="5127" width="10.7109375" style="383" customWidth="1"/>
    <col min="5128" max="5376" width="11.42578125" style="383"/>
    <col min="5377" max="5377" width="13.5703125" style="383" customWidth="1"/>
    <col min="5378" max="5378" width="23.7109375" style="383" customWidth="1"/>
    <col min="5379" max="5383" width="10.7109375" style="383" customWidth="1"/>
    <col min="5384" max="5632" width="11.42578125" style="383"/>
    <col min="5633" max="5633" width="13.5703125" style="383" customWidth="1"/>
    <col min="5634" max="5634" width="23.7109375" style="383" customWidth="1"/>
    <col min="5635" max="5639" width="10.7109375" style="383" customWidth="1"/>
    <col min="5640" max="5888" width="11.42578125" style="383"/>
    <col min="5889" max="5889" width="13.5703125" style="383" customWidth="1"/>
    <col min="5890" max="5890" width="23.7109375" style="383" customWidth="1"/>
    <col min="5891" max="5895" width="10.7109375" style="383" customWidth="1"/>
    <col min="5896" max="6144" width="11.42578125" style="383"/>
    <col min="6145" max="6145" width="13.5703125" style="383" customWidth="1"/>
    <col min="6146" max="6146" width="23.7109375" style="383" customWidth="1"/>
    <col min="6147" max="6151" width="10.7109375" style="383" customWidth="1"/>
    <col min="6152" max="6400" width="11.42578125" style="383"/>
    <col min="6401" max="6401" width="13.5703125" style="383" customWidth="1"/>
    <col min="6402" max="6402" width="23.7109375" style="383" customWidth="1"/>
    <col min="6403" max="6407" width="10.7109375" style="383" customWidth="1"/>
    <col min="6408" max="6656" width="11.42578125" style="383"/>
    <col min="6657" max="6657" width="13.5703125" style="383" customWidth="1"/>
    <col min="6658" max="6658" width="23.7109375" style="383" customWidth="1"/>
    <col min="6659" max="6663" width="10.7109375" style="383" customWidth="1"/>
    <col min="6664" max="6912" width="11.42578125" style="383"/>
    <col min="6913" max="6913" width="13.5703125" style="383" customWidth="1"/>
    <col min="6914" max="6914" width="23.7109375" style="383" customWidth="1"/>
    <col min="6915" max="6919" width="10.7109375" style="383" customWidth="1"/>
    <col min="6920" max="7168" width="11.42578125" style="383"/>
    <col min="7169" max="7169" width="13.5703125" style="383" customWidth="1"/>
    <col min="7170" max="7170" width="23.7109375" style="383" customWidth="1"/>
    <col min="7171" max="7175" width="10.7109375" style="383" customWidth="1"/>
    <col min="7176" max="7424" width="11.42578125" style="383"/>
    <col min="7425" max="7425" width="13.5703125" style="383" customWidth="1"/>
    <col min="7426" max="7426" width="23.7109375" style="383" customWidth="1"/>
    <col min="7427" max="7431" width="10.7109375" style="383" customWidth="1"/>
    <col min="7432" max="7680" width="11.42578125" style="383"/>
    <col min="7681" max="7681" width="13.5703125" style="383" customWidth="1"/>
    <col min="7682" max="7682" width="23.7109375" style="383" customWidth="1"/>
    <col min="7683" max="7687" width="10.7109375" style="383" customWidth="1"/>
    <col min="7688" max="7936" width="11.42578125" style="383"/>
    <col min="7937" max="7937" width="13.5703125" style="383" customWidth="1"/>
    <col min="7938" max="7938" width="23.7109375" style="383" customWidth="1"/>
    <col min="7939" max="7943" width="10.7109375" style="383" customWidth="1"/>
    <col min="7944" max="8192" width="11.42578125" style="383"/>
    <col min="8193" max="8193" width="13.5703125" style="383" customWidth="1"/>
    <col min="8194" max="8194" width="23.7109375" style="383" customWidth="1"/>
    <col min="8195" max="8199" width="10.7109375" style="383" customWidth="1"/>
    <col min="8200" max="8448" width="11.42578125" style="383"/>
    <col min="8449" max="8449" width="13.5703125" style="383" customWidth="1"/>
    <col min="8450" max="8450" width="23.7109375" style="383" customWidth="1"/>
    <col min="8451" max="8455" width="10.7109375" style="383" customWidth="1"/>
    <col min="8456" max="8704" width="11.42578125" style="383"/>
    <col min="8705" max="8705" width="13.5703125" style="383" customWidth="1"/>
    <col min="8706" max="8706" width="23.7109375" style="383" customWidth="1"/>
    <col min="8707" max="8711" width="10.7109375" style="383" customWidth="1"/>
    <col min="8712" max="8960" width="11.42578125" style="383"/>
    <col min="8961" max="8961" width="13.5703125" style="383" customWidth="1"/>
    <col min="8962" max="8962" width="23.7109375" style="383" customWidth="1"/>
    <col min="8963" max="8967" width="10.7109375" style="383" customWidth="1"/>
    <col min="8968" max="9216" width="11.42578125" style="383"/>
    <col min="9217" max="9217" width="13.5703125" style="383" customWidth="1"/>
    <col min="9218" max="9218" width="23.7109375" style="383" customWidth="1"/>
    <col min="9219" max="9223" width="10.7109375" style="383" customWidth="1"/>
    <col min="9224" max="9472" width="11.42578125" style="383"/>
    <col min="9473" max="9473" width="13.5703125" style="383" customWidth="1"/>
    <col min="9474" max="9474" width="23.7109375" style="383" customWidth="1"/>
    <col min="9475" max="9479" width="10.7109375" style="383" customWidth="1"/>
    <col min="9480" max="9728" width="11.42578125" style="383"/>
    <col min="9729" max="9729" width="13.5703125" style="383" customWidth="1"/>
    <col min="9730" max="9730" width="23.7109375" style="383" customWidth="1"/>
    <col min="9731" max="9735" width="10.7109375" style="383" customWidth="1"/>
    <col min="9736" max="9984" width="11.42578125" style="383"/>
    <col min="9985" max="9985" width="13.5703125" style="383" customWidth="1"/>
    <col min="9986" max="9986" width="23.7109375" style="383" customWidth="1"/>
    <col min="9987" max="9991" width="10.7109375" style="383" customWidth="1"/>
    <col min="9992" max="10240" width="11.42578125" style="383"/>
    <col min="10241" max="10241" width="13.5703125" style="383" customWidth="1"/>
    <col min="10242" max="10242" width="23.7109375" style="383" customWidth="1"/>
    <col min="10243" max="10247" width="10.7109375" style="383" customWidth="1"/>
    <col min="10248" max="10496" width="11.42578125" style="383"/>
    <col min="10497" max="10497" width="13.5703125" style="383" customWidth="1"/>
    <col min="10498" max="10498" width="23.7109375" style="383" customWidth="1"/>
    <col min="10499" max="10503" width="10.7109375" style="383" customWidth="1"/>
    <col min="10504" max="10752" width="11.42578125" style="383"/>
    <col min="10753" max="10753" width="13.5703125" style="383" customWidth="1"/>
    <col min="10754" max="10754" width="23.7109375" style="383" customWidth="1"/>
    <col min="10755" max="10759" width="10.7109375" style="383" customWidth="1"/>
    <col min="10760" max="11008" width="11.42578125" style="383"/>
    <col min="11009" max="11009" width="13.5703125" style="383" customWidth="1"/>
    <col min="11010" max="11010" width="23.7109375" style="383" customWidth="1"/>
    <col min="11011" max="11015" width="10.7109375" style="383" customWidth="1"/>
    <col min="11016" max="11264" width="11.42578125" style="383"/>
    <col min="11265" max="11265" width="13.5703125" style="383" customWidth="1"/>
    <col min="11266" max="11266" width="23.7109375" style="383" customWidth="1"/>
    <col min="11267" max="11271" width="10.7109375" style="383" customWidth="1"/>
    <col min="11272" max="11520" width="11.42578125" style="383"/>
    <col min="11521" max="11521" width="13.5703125" style="383" customWidth="1"/>
    <col min="11522" max="11522" width="23.7109375" style="383" customWidth="1"/>
    <col min="11523" max="11527" width="10.7109375" style="383" customWidth="1"/>
    <col min="11528" max="11776" width="11.42578125" style="383"/>
    <col min="11777" max="11777" width="13.5703125" style="383" customWidth="1"/>
    <col min="11778" max="11778" width="23.7109375" style="383" customWidth="1"/>
    <col min="11779" max="11783" width="10.7109375" style="383" customWidth="1"/>
    <col min="11784" max="12032" width="11.42578125" style="383"/>
    <col min="12033" max="12033" width="13.5703125" style="383" customWidth="1"/>
    <col min="12034" max="12034" width="23.7109375" style="383" customWidth="1"/>
    <col min="12035" max="12039" width="10.7109375" style="383" customWidth="1"/>
    <col min="12040" max="12288" width="11.42578125" style="383"/>
    <col min="12289" max="12289" width="13.5703125" style="383" customWidth="1"/>
    <col min="12290" max="12290" width="23.7109375" style="383" customWidth="1"/>
    <col min="12291" max="12295" width="10.7109375" style="383" customWidth="1"/>
    <col min="12296" max="12544" width="11.42578125" style="383"/>
    <col min="12545" max="12545" width="13.5703125" style="383" customWidth="1"/>
    <col min="12546" max="12546" width="23.7109375" style="383" customWidth="1"/>
    <col min="12547" max="12551" width="10.7109375" style="383" customWidth="1"/>
    <col min="12552" max="12800" width="11.42578125" style="383"/>
    <col min="12801" max="12801" width="13.5703125" style="383" customWidth="1"/>
    <col min="12802" max="12802" width="23.7109375" style="383" customWidth="1"/>
    <col min="12803" max="12807" width="10.7109375" style="383" customWidth="1"/>
    <col min="12808" max="13056" width="11.42578125" style="383"/>
    <col min="13057" max="13057" width="13.5703125" style="383" customWidth="1"/>
    <col min="13058" max="13058" width="23.7109375" style="383" customWidth="1"/>
    <col min="13059" max="13063" width="10.7109375" style="383" customWidth="1"/>
    <col min="13064" max="13312" width="11.42578125" style="383"/>
    <col min="13313" max="13313" width="13.5703125" style="383" customWidth="1"/>
    <col min="13314" max="13314" width="23.7109375" style="383" customWidth="1"/>
    <col min="13315" max="13319" width="10.7109375" style="383" customWidth="1"/>
    <col min="13320" max="13568" width="11.42578125" style="383"/>
    <col min="13569" max="13569" width="13.5703125" style="383" customWidth="1"/>
    <col min="13570" max="13570" width="23.7109375" style="383" customWidth="1"/>
    <col min="13571" max="13575" width="10.7109375" style="383" customWidth="1"/>
    <col min="13576" max="13824" width="11.42578125" style="383"/>
    <col min="13825" max="13825" width="13.5703125" style="383" customWidth="1"/>
    <col min="13826" max="13826" width="23.7109375" style="383" customWidth="1"/>
    <col min="13827" max="13831" width="10.7109375" style="383" customWidth="1"/>
    <col min="13832" max="14080" width="11.42578125" style="383"/>
    <col min="14081" max="14081" width="13.5703125" style="383" customWidth="1"/>
    <col min="14082" max="14082" width="23.7109375" style="383" customWidth="1"/>
    <col min="14083" max="14087" width="10.7109375" style="383" customWidth="1"/>
    <col min="14088" max="14336" width="11.42578125" style="383"/>
    <col min="14337" max="14337" width="13.5703125" style="383" customWidth="1"/>
    <col min="14338" max="14338" width="23.7109375" style="383" customWidth="1"/>
    <col min="14339" max="14343" width="10.7109375" style="383" customWidth="1"/>
    <col min="14344" max="14592" width="11.42578125" style="383"/>
    <col min="14593" max="14593" width="13.5703125" style="383" customWidth="1"/>
    <col min="14594" max="14594" width="23.7109375" style="383" customWidth="1"/>
    <col min="14595" max="14599" width="10.7109375" style="383" customWidth="1"/>
    <col min="14600" max="14848" width="11.42578125" style="383"/>
    <col min="14849" max="14849" width="13.5703125" style="383" customWidth="1"/>
    <col min="14850" max="14850" width="23.7109375" style="383" customWidth="1"/>
    <col min="14851" max="14855" width="10.7109375" style="383" customWidth="1"/>
    <col min="14856" max="15104" width="11.42578125" style="383"/>
    <col min="15105" max="15105" width="13.5703125" style="383" customWidth="1"/>
    <col min="15106" max="15106" width="23.7109375" style="383" customWidth="1"/>
    <col min="15107" max="15111" width="10.7109375" style="383" customWidth="1"/>
    <col min="15112" max="15360" width="11.42578125" style="383"/>
    <col min="15361" max="15361" width="13.5703125" style="383" customWidth="1"/>
    <col min="15362" max="15362" width="23.7109375" style="383" customWidth="1"/>
    <col min="15363" max="15367" width="10.7109375" style="383" customWidth="1"/>
    <col min="15368" max="15616" width="11.42578125" style="383"/>
    <col min="15617" max="15617" width="13.5703125" style="383" customWidth="1"/>
    <col min="15618" max="15618" width="23.7109375" style="383" customWidth="1"/>
    <col min="15619" max="15623" width="10.7109375" style="383" customWidth="1"/>
    <col min="15624" max="15872" width="11.42578125" style="383"/>
    <col min="15873" max="15873" width="13.5703125" style="383" customWidth="1"/>
    <col min="15874" max="15874" width="23.7109375" style="383" customWidth="1"/>
    <col min="15875" max="15879" width="10.7109375" style="383" customWidth="1"/>
    <col min="15880" max="16128" width="11.42578125" style="383"/>
    <col min="16129" max="16129" width="13.5703125" style="383" customWidth="1"/>
    <col min="16130" max="16130" width="23.7109375" style="383" customWidth="1"/>
    <col min="16131" max="16135" width="10.7109375" style="383" customWidth="1"/>
    <col min="16136" max="16384" width="11.42578125" style="383"/>
  </cols>
  <sheetData>
    <row r="1" spans="2:7" ht="12.75">
      <c r="B1" s="89"/>
    </row>
    <row r="2" spans="2:7" ht="12.75">
      <c r="B2" s="89"/>
    </row>
    <row r="3" spans="2:7" ht="12.75">
      <c r="B3" s="89"/>
    </row>
    <row r="4" spans="2:7" ht="12.75">
      <c r="B4" s="89"/>
    </row>
    <row r="5" spans="2:7" ht="12.75">
      <c r="B5" s="89"/>
    </row>
    <row r="6" spans="2:7" ht="18.75" customHeight="1">
      <c r="B6" s="615" t="s">
        <v>331</v>
      </c>
      <c r="C6" s="567"/>
      <c r="D6" s="567"/>
      <c r="E6" s="567"/>
      <c r="F6" s="567"/>
      <c r="G6" s="568"/>
    </row>
    <row r="7" spans="2:7" ht="12.75">
      <c r="B7" s="569" t="str">
        <f>actualizaciones!$A$2</f>
        <v xml:space="preserve">acumulado agosto 2010 </v>
      </c>
      <c r="C7" s="570"/>
      <c r="D7" s="570"/>
      <c r="E7" s="570"/>
      <c r="F7" s="570"/>
      <c r="G7" s="571"/>
    </row>
    <row r="8" spans="2:7" ht="29.25" customHeight="1">
      <c r="B8" s="384" t="s">
        <v>174</v>
      </c>
      <c r="C8" s="385" t="s">
        <v>122</v>
      </c>
      <c r="D8" s="386" t="s">
        <v>296</v>
      </c>
      <c r="E8" s="386" t="s">
        <v>295</v>
      </c>
      <c r="F8" s="387" t="s">
        <v>332</v>
      </c>
      <c r="G8" s="387" t="s">
        <v>294</v>
      </c>
    </row>
    <row r="9" spans="2:7">
      <c r="B9" s="388" t="s">
        <v>175</v>
      </c>
      <c r="C9" s="389">
        <v>1053927</v>
      </c>
      <c r="D9" s="389">
        <v>83868</v>
      </c>
      <c r="E9" s="389">
        <v>313515</v>
      </c>
      <c r="F9" s="389">
        <v>275603</v>
      </c>
      <c r="G9" s="389">
        <v>181636</v>
      </c>
    </row>
    <row r="10" spans="2:7">
      <c r="B10" s="390" t="s">
        <v>177</v>
      </c>
      <c r="C10" s="391">
        <v>94004</v>
      </c>
      <c r="D10" s="391">
        <v>521</v>
      </c>
      <c r="E10" s="391">
        <v>2014</v>
      </c>
      <c r="F10" s="391">
        <v>39541</v>
      </c>
      <c r="G10" s="391">
        <v>44584</v>
      </c>
    </row>
    <row r="11" spans="2:7">
      <c r="B11" s="390" t="s">
        <v>178</v>
      </c>
      <c r="C11" s="391">
        <v>83301</v>
      </c>
      <c r="D11" s="391">
        <v>389</v>
      </c>
      <c r="E11" s="391">
        <v>1622</v>
      </c>
      <c r="F11" s="391">
        <v>43488</v>
      </c>
      <c r="G11" s="391">
        <v>31861</v>
      </c>
    </row>
    <row r="12" spans="2:7">
      <c r="B12" s="390" t="s">
        <v>179</v>
      </c>
      <c r="C12" s="391">
        <v>341878</v>
      </c>
      <c r="D12" s="391">
        <v>2126</v>
      </c>
      <c r="E12" s="391">
        <v>82786</v>
      </c>
      <c r="F12" s="391">
        <v>149622</v>
      </c>
      <c r="G12" s="391">
        <v>53592</v>
      </c>
    </row>
    <row r="13" spans="2:7">
      <c r="B13" s="390" t="s">
        <v>180</v>
      </c>
      <c r="C13" s="391">
        <v>77090</v>
      </c>
      <c r="D13" s="391">
        <v>1590</v>
      </c>
      <c r="E13" s="391">
        <v>9918</v>
      </c>
      <c r="F13" s="391">
        <v>28419</v>
      </c>
      <c r="G13" s="391">
        <v>20568</v>
      </c>
    </row>
    <row r="14" spans="2:7">
      <c r="B14" s="390" t="s">
        <v>181</v>
      </c>
      <c r="C14" s="391">
        <v>982116</v>
      </c>
      <c r="D14" s="391">
        <v>1870</v>
      </c>
      <c r="E14" s="391">
        <v>27492</v>
      </c>
      <c r="F14" s="391">
        <v>370653</v>
      </c>
      <c r="G14" s="391">
        <v>395820</v>
      </c>
    </row>
    <row r="15" spans="2:7">
      <c r="B15" s="390" t="s">
        <v>182</v>
      </c>
      <c r="C15" s="391">
        <v>48149</v>
      </c>
      <c r="D15" s="391">
        <v>254</v>
      </c>
      <c r="E15" s="391">
        <v>1020</v>
      </c>
      <c r="F15" s="391">
        <v>17549</v>
      </c>
      <c r="G15" s="391">
        <v>25751</v>
      </c>
    </row>
    <row r="16" spans="2:7">
      <c r="B16" s="390" t="s">
        <v>183</v>
      </c>
      <c r="C16" s="391">
        <v>65105</v>
      </c>
      <c r="D16" s="391">
        <v>1915</v>
      </c>
      <c r="E16" s="391">
        <v>3777</v>
      </c>
      <c r="F16" s="391">
        <v>29504</v>
      </c>
      <c r="G16" s="391">
        <v>23499</v>
      </c>
    </row>
    <row r="17" spans="2:11">
      <c r="B17" s="390" t="s">
        <v>184</v>
      </c>
      <c r="C17" s="391">
        <f>SUM(C18:C21)</f>
        <v>218308</v>
      </c>
      <c r="D17" s="391">
        <f>SUM(D18:D21)</f>
        <v>1047</v>
      </c>
      <c r="E17" s="391">
        <f>SUM(E18:E21)</f>
        <v>24511</v>
      </c>
      <c r="F17" s="391">
        <f>SUM(F18:F21)</f>
        <v>66220</v>
      </c>
      <c r="G17" s="391">
        <f>SUM(G18:G21)</f>
        <v>111264</v>
      </c>
    </row>
    <row r="18" spans="2:11">
      <c r="B18" s="392" t="s">
        <v>185</v>
      </c>
      <c r="C18" s="391">
        <v>67292</v>
      </c>
      <c r="D18" s="391">
        <v>282</v>
      </c>
      <c r="E18" s="391">
        <v>5525</v>
      </c>
      <c r="F18" s="391">
        <v>22726</v>
      </c>
      <c r="G18" s="391">
        <v>33345</v>
      </c>
    </row>
    <row r="19" spans="2:11">
      <c r="B19" s="392" t="s">
        <v>186</v>
      </c>
      <c r="C19" s="391">
        <v>46042</v>
      </c>
      <c r="D19" s="391">
        <v>191</v>
      </c>
      <c r="E19" s="391">
        <v>2417</v>
      </c>
      <c r="F19" s="391">
        <v>12634</v>
      </c>
      <c r="G19" s="391">
        <v>28379</v>
      </c>
    </row>
    <row r="20" spans="2:11">
      <c r="B20" s="392" t="s">
        <v>187</v>
      </c>
      <c r="C20" s="391">
        <v>48627</v>
      </c>
      <c r="D20" s="391">
        <v>234</v>
      </c>
      <c r="E20" s="391">
        <v>3425</v>
      </c>
      <c r="F20" s="391">
        <v>18335</v>
      </c>
      <c r="G20" s="391">
        <v>22930</v>
      </c>
    </row>
    <row r="21" spans="2:11">
      <c r="B21" s="392" t="s">
        <v>188</v>
      </c>
      <c r="C21" s="391">
        <v>56347</v>
      </c>
      <c r="D21" s="391">
        <v>340</v>
      </c>
      <c r="E21" s="391">
        <v>13144</v>
      </c>
      <c r="F21" s="391">
        <v>12525</v>
      </c>
      <c r="G21" s="391">
        <v>26610</v>
      </c>
    </row>
    <row r="22" spans="2:11">
      <c r="B22" s="390" t="s">
        <v>189</v>
      </c>
      <c r="C22" s="391">
        <v>19073</v>
      </c>
      <c r="D22" s="391">
        <v>353</v>
      </c>
      <c r="E22" s="391">
        <v>1576</v>
      </c>
      <c r="F22" s="391">
        <v>8144</v>
      </c>
      <c r="G22" s="391">
        <v>6454</v>
      </c>
    </row>
    <row r="23" spans="2:11">
      <c r="B23" s="390" t="s">
        <v>190</v>
      </c>
      <c r="C23" s="391">
        <v>19245</v>
      </c>
      <c r="D23" s="391">
        <v>231</v>
      </c>
      <c r="E23" s="391">
        <v>2513</v>
      </c>
      <c r="F23" s="391">
        <v>8897</v>
      </c>
      <c r="G23" s="391">
        <v>5553</v>
      </c>
    </row>
    <row r="24" spans="2:11">
      <c r="B24" s="390" t="s">
        <v>191</v>
      </c>
      <c r="C24" s="391">
        <v>52994</v>
      </c>
      <c r="D24" s="391">
        <v>279</v>
      </c>
      <c r="E24" s="391">
        <v>993</v>
      </c>
      <c r="F24" s="391">
        <v>33059</v>
      </c>
      <c r="G24" s="391">
        <v>12383</v>
      </c>
    </row>
    <row r="25" spans="2:11">
      <c r="B25" s="390" t="s">
        <v>192</v>
      </c>
      <c r="C25" s="391">
        <v>51942</v>
      </c>
      <c r="D25" s="391">
        <v>495</v>
      </c>
      <c r="E25" s="391">
        <v>1556</v>
      </c>
      <c r="F25" s="391">
        <v>30648</v>
      </c>
      <c r="G25" s="391">
        <v>13939</v>
      </c>
    </row>
    <row r="26" spans="2:11">
      <c r="B26" s="390" t="s">
        <v>193</v>
      </c>
      <c r="C26" s="391">
        <v>62133</v>
      </c>
      <c r="D26" s="391">
        <v>1093</v>
      </c>
      <c r="E26" s="391">
        <v>5848</v>
      </c>
      <c r="F26" s="391">
        <v>30804</v>
      </c>
      <c r="G26" s="391">
        <v>16044</v>
      </c>
    </row>
    <row r="27" spans="2:11">
      <c r="B27" s="390" t="s">
        <v>194</v>
      </c>
      <c r="C27" s="391">
        <v>8623</v>
      </c>
      <c r="D27" s="391">
        <v>836</v>
      </c>
      <c r="E27" s="391">
        <v>1439</v>
      </c>
      <c r="F27" s="391">
        <v>2124</v>
      </c>
      <c r="G27" s="391">
        <v>1850</v>
      </c>
    </row>
    <row r="28" spans="2:11">
      <c r="B28" s="390" t="s">
        <v>195</v>
      </c>
      <c r="C28" s="391">
        <v>13331</v>
      </c>
      <c r="D28" s="391">
        <v>3177</v>
      </c>
      <c r="E28" s="391">
        <v>3247</v>
      </c>
      <c r="F28" s="391">
        <v>2023</v>
      </c>
      <c r="G28" s="391">
        <v>2498</v>
      </c>
    </row>
    <row r="29" spans="2:11" ht="12.75">
      <c r="B29" s="196" t="s">
        <v>196</v>
      </c>
      <c r="C29" s="391">
        <v>40172</v>
      </c>
      <c r="D29" s="391">
        <v>2561</v>
      </c>
      <c r="E29" s="391">
        <v>3306</v>
      </c>
      <c r="F29" s="391">
        <v>7629</v>
      </c>
      <c r="G29" s="391">
        <v>9513</v>
      </c>
    </row>
    <row r="30" spans="2:11" ht="12.75">
      <c r="B30" s="198" t="s">
        <v>333</v>
      </c>
      <c r="C30" s="393">
        <f>C31-C9</f>
        <v>2177464</v>
      </c>
      <c r="D30" s="393">
        <f t="shared" ref="D30:G30" si="0">D31-D9</f>
        <v>18737</v>
      </c>
      <c r="E30" s="393">
        <f t="shared" si="0"/>
        <v>173618</v>
      </c>
      <c r="F30" s="393">
        <f t="shared" si="0"/>
        <v>868324</v>
      </c>
      <c r="G30" s="393">
        <f t="shared" si="0"/>
        <v>775173</v>
      </c>
    </row>
    <row r="31" spans="2:11">
      <c r="B31" s="394" t="s">
        <v>136</v>
      </c>
      <c r="C31" s="395">
        <v>3231391</v>
      </c>
      <c r="D31" s="395">
        <v>102605</v>
      </c>
      <c r="E31" s="395">
        <v>487133</v>
      </c>
      <c r="F31" s="395">
        <v>1143927</v>
      </c>
      <c r="G31" s="395">
        <v>956809</v>
      </c>
      <c r="H31" s="212"/>
      <c r="I31" s="212"/>
      <c r="J31" s="212"/>
      <c r="K31" s="212"/>
    </row>
    <row r="32" spans="2:11" ht="24" customHeight="1">
      <c r="B32" s="563" t="s">
        <v>233</v>
      </c>
      <c r="C32" s="616"/>
      <c r="D32" s="616"/>
      <c r="E32" s="616"/>
      <c r="F32" s="616"/>
      <c r="G32" s="617"/>
    </row>
    <row r="33" ht="14.25" customHeight="1"/>
    <row r="34" ht="35.25" customHeight="1"/>
  </sheetData>
  <mergeCells count="3">
    <mergeCell ref="B6:G6"/>
    <mergeCell ref="B7:G7"/>
    <mergeCell ref="B32:G3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ignoredErrors>
    <ignoredError sqref="C17:G17" formulaRange="1"/>
  </ignoredErrors>
  <drawing r:id="rId2"/>
  <legacyDrawingHF r:id="rId3"/>
</worksheet>
</file>

<file path=xl/worksheets/sheet82.xml><?xml version="1.0" encoding="utf-8"?>
<worksheet xmlns="http://schemas.openxmlformats.org/spreadsheetml/2006/main" xmlns:r="http://schemas.openxmlformats.org/officeDocument/2006/relationships">
  <sheetPr codeName="Hoja145">
    <tabColor rgb="FF000099"/>
    <pageSetUpPr fitToPage="1"/>
  </sheetPr>
  <dimension ref="B5:G31"/>
  <sheetViews>
    <sheetView showGridLines="0" showRowColHeaders="0" zoomScaleNormal="100" workbookViewId="0">
      <selection activeCell="A3" sqref="A3"/>
    </sheetView>
  </sheetViews>
  <sheetFormatPr baseColWidth="10" defaultRowHeight="15"/>
  <cols>
    <col min="1" max="1" width="15.42578125" customWidth="1"/>
    <col min="2" max="2" width="17.28515625" customWidth="1"/>
    <col min="3" max="3" width="12" bestFit="1" customWidth="1"/>
    <col min="5" max="5" width="11.5703125" bestFit="1" customWidth="1"/>
    <col min="6" max="7" width="12" bestFit="1" customWidth="1"/>
  </cols>
  <sheetData>
    <row r="5" spans="2:7" ht="25.5" customHeight="1">
      <c r="B5" s="615" t="s">
        <v>334</v>
      </c>
      <c r="C5" s="567"/>
      <c r="D5" s="567"/>
      <c r="E5" s="567"/>
      <c r="F5" s="567"/>
      <c r="G5" s="568"/>
    </row>
    <row r="6" spans="2:7">
      <c r="B6" s="569" t="str">
        <f>actualizaciones!$A$2</f>
        <v xml:space="preserve">acumulado agosto 2010 </v>
      </c>
      <c r="C6" s="570"/>
      <c r="D6" s="570"/>
      <c r="E6" s="570"/>
      <c r="F6" s="570"/>
      <c r="G6" s="571"/>
    </row>
    <row r="7" spans="2:7" ht="24">
      <c r="B7" s="384" t="s">
        <v>174</v>
      </c>
      <c r="C7" s="385" t="s">
        <v>122</v>
      </c>
      <c r="D7" s="386" t="s">
        <v>296</v>
      </c>
      <c r="E7" s="386" t="s">
        <v>295</v>
      </c>
      <c r="F7" s="387" t="s">
        <v>332</v>
      </c>
      <c r="G7" s="387" t="s">
        <v>294</v>
      </c>
    </row>
    <row r="8" spans="2:7">
      <c r="B8" s="388" t="s">
        <v>175</v>
      </c>
      <c r="C8" s="396">
        <v>3.3102747910370711E-2</v>
      </c>
      <c r="D8" s="396">
        <v>-2.2357960506376284E-2</v>
      </c>
      <c r="E8" s="396">
        <v>-6.7147303336685726E-2</v>
      </c>
      <c r="F8" s="396">
        <v>5.3826388198496611E-2</v>
      </c>
      <c r="G8" s="396">
        <v>0.10550084600309195</v>
      </c>
    </row>
    <row r="9" spans="2:7">
      <c r="B9" s="390" t="s">
        <v>177</v>
      </c>
      <c r="C9" s="397">
        <v>-4.7472362674664814E-2</v>
      </c>
      <c r="D9" s="397">
        <v>0.19770114942528738</v>
      </c>
      <c r="E9" s="397">
        <v>-7.8260869565217384E-2</v>
      </c>
      <c r="F9" s="397">
        <v>-4.9974772350496188E-2</v>
      </c>
      <c r="G9" s="397">
        <v>-7.1011835305884285E-2</v>
      </c>
    </row>
    <row r="10" spans="2:7">
      <c r="B10" s="390" t="s">
        <v>178</v>
      </c>
      <c r="C10" s="397">
        <v>5.5017287890877231E-2</v>
      </c>
      <c r="D10" s="397">
        <v>5.9945504087193457E-2</v>
      </c>
      <c r="E10" s="397">
        <v>0.53889943074003788</v>
      </c>
      <c r="F10" s="397">
        <v>7.6702153998514433E-2</v>
      </c>
      <c r="G10" s="397">
        <v>3.8798865377718261E-2</v>
      </c>
    </row>
    <row r="11" spans="2:7">
      <c r="B11" s="390" t="s">
        <v>179</v>
      </c>
      <c r="C11" s="397">
        <v>-7.4179884041308819E-3</v>
      </c>
      <c r="D11" s="397">
        <v>6.6733567486201739E-2</v>
      </c>
      <c r="E11" s="397">
        <v>-0.1229274597675577</v>
      </c>
      <c r="F11" s="397">
        <v>5.349800033797103E-2</v>
      </c>
      <c r="G11" s="397">
        <v>2.6430705584923109E-2</v>
      </c>
    </row>
    <row r="12" spans="2:7">
      <c r="B12" s="390" t="s">
        <v>180</v>
      </c>
      <c r="C12" s="397">
        <v>5.524680373422397E-2</v>
      </c>
      <c r="D12" s="397">
        <v>-0.10321489001692052</v>
      </c>
      <c r="E12" s="397">
        <v>0.25607902735562305</v>
      </c>
      <c r="F12" s="397">
        <v>-3.687260650015256E-2</v>
      </c>
      <c r="G12" s="397">
        <v>0.28517870532366918</v>
      </c>
    </row>
    <row r="13" spans="2:7">
      <c r="B13" s="390" t="s">
        <v>181</v>
      </c>
      <c r="C13" s="397">
        <v>3.5678167804336969E-2</v>
      </c>
      <c r="D13" s="397">
        <v>8.092485549132955E-2</v>
      </c>
      <c r="E13" s="397">
        <v>-4.7962045918897411E-2</v>
      </c>
      <c r="F13" s="397">
        <v>3.4101498200485469E-2</v>
      </c>
      <c r="G13" s="397">
        <v>1.5727845908681592E-2</v>
      </c>
    </row>
    <row r="14" spans="2:7">
      <c r="B14" s="390" t="s">
        <v>182</v>
      </c>
      <c r="C14" s="397">
        <v>-0.14852868359623683</v>
      </c>
      <c r="D14" s="397">
        <v>0</v>
      </c>
      <c r="E14" s="397">
        <v>1.9646365422396617E-3</v>
      </c>
      <c r="F14" s="397">
        <v>-0.27498450733319557</v>
      </c>
      <c r="G14" s="397">
        <v>-3.0970121171069454E-2</v>
      </c>
    </row>
    <row r="15" spans="2:7">
      <c r="B15" s="390" t="s">
        <v>183</v>
      </c>
      <c r="C15" s="397">
        <v>3.0566372241745077E-2</v>
      </c>
      <c r="D15" s="397">
        <v>5.3355335533553427E-2</v>
      </c>
      <c r="E15" s="397">
        <v>7.3011363636363624E-2</v>
      </c>
      <c r="F15" s="397">
        <v>-5.7586125131259269E-4</v>
      </c>
      <c r="G15" s="397">
        <v>5.0610274064470051E-2</v>
      </c>
    </row>
    <row r="16" spans="2:7">
      <c r="B16" s="390" t="s">
        <v>184</v>
      </c>
      <c r="C16" s="397">
        <v>-0.1803255298777855</v>
      </c>
      <c r="D16" s="397">
        <v>-2.695167286245348E-2</v>
      </c>
      <c r="E16" s="397">
        <v>-0.27525133057362505</v>
      </c>
      <c r="F16" s="397">
        <v>-0.12442152584953059</v>
      </c>
      <c r="G16" s="397">
        <v>-0.12756014176834052</v>
      </c>
    </row>
    <row r="17" spans="2:7">
      <c r="B17" s="392" t="s">
        <v>185</v>
      </c>
      <c r="C17" s="397">
        <v>-0.16674509026969464</v>
      </c>
      <c r="D17" s="397">
        <v>0.17991631799163188</v>
      </c>
      <c r="E17" s="397">
        <v>-0.19764740052279983</v>
      </c>
      <c r="F17" s="397">
        <v>-9.8782567315699676E-2</v>
      </c>
      <c r="G17" s="397">
        <v>-0.16903409090909094</v>
      </c>
    </row>
    <row r="18" spans="2:7">
      <c r="B18" s="392" t="s">
        <v>186</v>
      </c>
      <c r="C18" s="397">
        <v>-5.9945281554983909E-2</v>
      </c>
      <c r="D18" s="397">
        <v>-0.23293172690763053</v>
      </c>
      <c r="E18" s="397">
        <v>-0.26890502117362369</v>
      </c>
      <c r="F18" s="397">
        <v>-8.8455988455988455E-2</v>
      </c>
      <c r="G18" s="397">
        <v>3.7813128542695251E-2</v>
      </c>
    </row>
    <row r="19" spans="2:7">
      <c r="B19" s="392" t="s">
        <v>187</v>
      </c>
      <c r="C19" s="397">
        <v>-0.24520365081336148</v>
      </c>
      <c r="D19" s="397">
        <v>-4.4897959183673453E-2</v>
      </c>
      <c r="E19" s="397">
        <v>-9.96319663512093E-2</v>
      </c>
      <c r="F19" s="397">
        <v>-0.2478565861262666</v>
      </c>
      <c r="G19" s="397">
        <v>-0.21649695892844945</v>
      </c>
    </row>
    <row r="20" spans="2:7">
      <c r="B20" s="392" t="s">
        <v>188</v>
      </c>
      <c r="C20" s="397">
        <v>-0.21930031174229303</v>
      </c>
      <c r="D20" s="397">
        <v>-8.7463556851311575E-3</v>
      </c>
      <c r="E20" s="397">
        <v>-0.3369652945924132</v>
      </c>
      <c r="F20" s="397">
        <v>2.8662943495400883E-2</v>
      </c>
      <c r="G20" s="397">
        <v>-0.13584256162114772</v>
      </c>
    </row>
    <row r="21" spans="2:7">
      <c r="B21" s="390" t="s">
        <v>189</v>
      </c>
      <c r="C21" s="397">
        <v>-3.3495490017229179E-2</v>
      </c>
      <c r="D21" s="397">
        <v>5.37313432835822E-2</v>
      </c>
      <c r="E21" s="397">
        <v>-6.3576945929887052E-2</v>
      </c>
      <c r="F21" s="397">
        <v>-2.2446284959788732E-2</v>
      </c>
      <c r="G21" s="397">
        <v>-2.5222776015707549E-2</v>
      </c>
    </row>
    <row r="22" spans="2:7">
      <c r="B22" s="390" t="s">
        <v>190</v>
      </c>
      <c r="C22" s="397">
        <v>6.7269299023957396E-2</v>
      </c>
      <c r="D22" s="397">
        <v>0.11057692307692313</v>
      </c>
      <c r="E22" s="397">
        <v>-0.1295462417734673</v>
      </c>
      <c r="F22" s="397">
        <v>0.30665295931854897</v>
      </c>
      <c r="G22" s="397">
        <v>-3.9439543331603488E-2</v>
      </c>
    </row>
    <row r="23" spans="2:7">
      <c r="B23" s="390" t="s">
        <v>191</v>
      </c>
      <c r="C23" s="397">
        <v>0.12705231816248408</v>
      </c>
      <c r="D23" s="397">
        <v>-2.1052631578947323E-2</v>
      </c>
      <c r="E23" s="397">
        <v>7.4675324675324672E-2</v>
      </c>
      <c r="F23" s="397">
        <v>0.2024952713516659</v>
      </c>
      <c r="G23" s="397">
        <v>0.17910874119215392</v>
      </c>
    </row>
    <row r="24" spans="2:7">
      <c r="B24" s="390" t="s">
        <v>192</v>
      </c>
      <c r="C24" s="397">
        <v>-4.0935024649642715E-2</v>
      </c>
      <c r="D24" s="397">
        <v>-0.19773095623987036</v>
      </c>
      <c r="E24" s="397">
        <v>-0.36124794745484401</v>
      </c>
      <c r="F24" s="397">
        <v>-7.8975838442120416E-2</v>
      </c>
      <c r="G24" s="397">
        <v>0.17559247701779546</v>
      </c>
    </row>
    <row r="25" spans="2:7">
      <c r="B25" s="390" t="s">
        <v>193</v>
      </c>
      <c r="C25" s="397">
        <v>4.3235165720809876E-2</v>
      </c>
      <c r="D25" s="397">
        <v>-6.3410454155955476E-2</v>
      </c>
      <c r="E25" s="397">
        <v>-2.6631158455392767E-2</v>
      </c>
      <c r="F25" s="397">
        <v>9.5019729124453445E-2</v>
      </c>
      <c r="G25" s="397">
        <v>-7.5540190146931696E-2</v>
      </c>
    </row>
    <row r="26" spans="2:7">
      <c r="B26" s="390" t="s">
        <v>194</v>
      </c>
      <c r="C26" s="397">
        <v>7.3447030997136897E-2</v>
      </c>
      <c r="D26" s="397">
        <v>0.36378466557911904</v>
      </c>
      <c r="E26" s="397">
        <v>6.2776957163958702E-2</v>
      </c>
      <c r="F26" s="397">
        <v>-3.7523452157598447E-3</v>
      </c>
      <c r="G26" s="397">
        <v>-0.20838682071031234</v>
      </c>
    </row>
    <row r="27" spans="2:7">
      <c r="B27" s="390" t="s">
        <v>195</v>
      </c>
      <c r="C27" s="397">
        <v>5.784796064116815E-2</v>
      </c>
      <c r="D27" s="397">
        <v>0.13464285714285706</v>
      </c>
      <c r="E27" s="397">
        <v>-8.3027393391697291E-2</v>
      </c>
      <c r="F27" s="397">
        <v>-0.12424242424242427</v>
      </c>
      <c r="G27" s="397">
        <v>9.5133713283647614E-2</v>
      </c>
    </row>
    <row r="28" spans="2:7">
      <c r="B28" s="196" t="s">
        <v>196</v>
      </c>
      <c r="C28" s="397">
        <v>0.45498007968127485</v>
      </c>
      <c r="D28" s="397">
        <v>0.21489563567362424</v>
      </c>
      <c r="E28" s="397">
        <v>6.8174474959612263E-2</v>
      </c>
      <c r="F28" s="397">
        <v>0.60172160403107289</v>
      </c>
      <c r="G28" s="397">
        <v>3.3572359843546229E-2</v>
      </c>
    </row>
    <row r="29" spans="2:7" ht="25.5">
      <c r="B29" s="198" t="s">
        <v>333</v>
      </c>
      <c r="C29" s="398">
        <v>5.7117360782754645E-4</v>
      </c>
      <c r="D29" s="398">
        <v>6.5874054269298599E-2</v>
      </c>
      <c r="E29" s="398">
        <v>-0.1082198605967527</v>
      </c>
      <c r="F29" s="398">
        <v>1.6092266070032668E-2</v>
      </c>
      <c r="G29" s="398">
        <v>-4.8884375870528185E-3</v>
      </c>
    </row>
    <row r="30" spans="2:7">
      <c r="B30" s="394" t="s">
        <v>136</v>
      </c>
      <c r="C30" s="399">
        <v>1.0953961014623426E-2</v>
      </c>
      <c r="D30" s="399">
        <v>-7.3525854979925587E-3</v>
      </c>
      <c r="E30" s="399">
        <v>-8.2212789367879457E-2</v>
      </c>
      <c r="F30" s="399">
        <v>2.4934190366795672E-2</v>
      </c>
      <c r="G30" s="399">
        <v>1.4339281000505633E-2</v>
      </c>
    </row>
    <row r="31" spans="2:7" ht="24" customHeight="1">
      <c r="B31" s="563" t="s">
        <v>233</v>
      </c>
      <c r="C31" s="616"/>
      <c r="D31" s="616"/>
      <c r="E31" s="616"/>
      <c r="F31" s="616"/>
      <c r="G31" s="617"/>
    </row>
  </sheetData>
  <mergeCells count="3">
    <mergeCell ref="B5:G5"/>
    <mergeCell ref="B6:G6"/>
    <mergeCell ref="B31:G3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83.xml><?xml version="1.0" encoding="utf-8"?>
<worksheet xmlns="http://schemas.openxmlformats.org/spreadsheetml/2006/main" xmlns:r="http://schemas.openxmlformats.org/officeDocument/2006/relationships">
  <sheetPr codeName="Hoja9">
    <tabColor rgb="FF000099"/>
    <pageSetUpPr autoPageBreaks="0" fitToPage="1"/>
  </sheetPr>
  <dimension ref="B1:K34"/>
  <sheetViews>
    <sheetView showGridLines="0" showRowColHeaders="0" showOutlineSymbols="0" zoomScaleNormal="100" workbookViewId="0">
      <selection activeCell="A3" sqref="A3"/>
    </sheetView>
  </sheetViews>
  <sheetFormatPr baseColWidth="10" defaultRowHeight="12"/>
  <cols>
    <col min="1" max="1" width="13.5703125" style="383" customWidth="1"/>
    <col min="2" max="2" width="23.7109375" style="383" customWidth="1"/>
    <col min="3" max="7" width="10.7109375" style="383" customWidth="1"/>
    <col min="8" max="256" width="11.42578125" style="383"/>
    <col min="257" max="257" width="13.5703125" style="383" customWidth="1"/>
    <col min="258" max="258" width="23.7109375" style="383" customWidth="1"/>
    <col min="259" max="263" width="10.7109375" style="383" customWidth="1"/>
    <col min="264" max="512" width="11.42578125" style="383"/>
    <col min="513" max="513" width="13.5703125" style="383" customWidth="1"/>
    <col min="514" max="514" width="23.7109375" style="383" customWidth="1"/>
    <col min="515" max="519" width="10.7109375" style="383" customWidth="1"/>
    <col min="520" max="768" width="11.42578125" style="383"/>
    <col min="769" max="769" width="13.5703125" style="383" customWidth="1"/>
    <col min="770" max="770" width="23.7109375" style="383" customWidth="1"/>
    <col min="771" max="775" width="10.7109375" style="383" customWidth="1"/>
    <col min="776" max="1024" width="11.42578125" style="383"/>
    <col min="1025" max="1025" width="13.5703125" style="383" customWidth="1"/>
    <col min="1026" max="1026" width="23.7109375" style="383" customWidth="1"/>
    <col min="1027" max="1031" width="10.7109375" style="383" customWidth="1"/>
    <col min="1032" max="1280" width="11.42578125" style="383"/>
    <col min="1281" max="1281" width="13.5703125" style="383" customWidth="1"/>
    <col min="1282" max="1282" width="23.7109375" style="383" customWidth="1"/>
    <col min="1283" max="1287" width="10.7109375" style="383" customWidth="1"/>
    <col min="1288" max="1536" width="11.42578125" style="383"/>
    <col min="1537" max="1537" width="13.5703125" style="383" customWidth="1"/>
    <col min="1538" max="1538" width="23.7109375" style="383" customWidth="1"/>
    <col min="1539" max="1543" width="10.7109375" style="383" customWidth="1"/>
    <col min="1544" max="1792" width="11.42578125" style="383"/>
    <col min="1793" max="1793" width="13.5703125" style="383" customWidth="1"/>
    <col min="1794" max="1794" width="23.7109375" style="383" customWidth="1"/>
    <col min="1795" max="1799" width="10.7109375" style="383" customWidth="1"/>
    <col min="1800" max="2048" width="11.42578125" style="383"/>
    <col min="2049" max="2049" width="13.5703125" style="383" customWidth="1"/>
    <col min="2050" max="2050" width="23.7109375" style="383" customWidth="1"/>
    <col min="2051" max="2055" width="10.7109375" style="383" customWidth="1"/>
    <col min="2056" max="2304" width="11.42578125" style="383"/>
    <col min="2305" max="2305" width="13.5703125" style="383" customWidth="1"/>
    <col min="2306" max="2306" width="23.7109375" style="383" customWidth="1"/>
    <col min="2307" max="2311" width="10.7109375" style="383" customWidth="1"/>
    <col min="2312" max="2560" width="11.42578125" style="383"/>
    <col min="2561" max="2561" width="13.5703125" style="383" customWidth="1"/>
    <col min="2562" max="2562" width="23.7109375" style="383" customWidth="1"/>
    <col min="2563" max="2567" width="10.7109375" style="383" customWidth="1"/>
    <col min="2568" max="2816" width="11.42578125" style="383"/>
    <col min="2817" max="2817" width="13.5703125" style="383" customWidth="1"/>
    <col min="2818" max="2818" width="23.7109375" style="383" customWidth="1"/>
    <col min="2819" max="2823" width="10.7109375" style="383" customWidth="1"/>
    <col min="2824" max="3072" width="11.42578125" style="383"/>
    <col min="3073" max="3073" width="13.5703125" style="383" customWidth="1"/>
    <col min="3074" max="3074" width="23.7109375" style="383" customWidth="1"/>
    <col min="3075" max="3079" width="10.7109375" style="383" customWidth="1"/>
    <col min="3080" max="3328" width="11.42578125" style="383"/>
    <col min="3329" max="3329" width="13.5703125" style="383" customWidth="1"/>
    <col min="3330" max="3330" width="23.7109375" style="383" customWidth="1"/>
    <col min="3331" max="3335" width="10.7109375" style="383" customWidth="1"/>
    <col min="3336" max="3584" width="11.42578125" style="383"/>
    <col min="3585" max="3585" width="13.5703125" style="383" customWidth="1"/>
    <col min="3586" max="3586" width="23.7109375" style="383" customWidth="1"/>
    <col min="3587" max="3591" width="10.7109375" style="383" customWidth="1"/>
    <col min="3592" max="3840" width="11.42578125" style="383"/>
    <col min="3841" max="3841" width="13.5703125" style="383" customWidth="1"/>
    <col min="3842" max="3842" width="23.7109375" style="383" customWidth="1"/>
    <col min="3843" max="3847" width="10.7109375" style="383" customWidth="1"/>
    <col min="3848" max="4096" width="11.42578125" style="383"/>
    <col min="4097" max="4097" width="13.5703125" style="383" customWidth="1"/>
    <col min="4098" max="4098" width="23.7109375" style="383" customWidth="1"/>
    <col min="4099" max="4103" width="10.7109375" style="383" customWidth="1"/>
    <col min="4104" max="4352" width="11.42578125" style="383"/>
    <col min="4353" max="4353" width="13.5703125" style="383" customWidth="1"/>
    <col min="4354" max="4354" width="23.7109375" style="383" customWidth="1"/>
    <col min="4355" max="4359" width="10.7109375" style="383" customWidth="1"/>
    <col min="4360" max="4608" width="11.42578125" style="383"/>
    <col min="4609" max="4609" width="13.5703125" style="383" customWidth="1"/>
    <col min="4610" max="4610" width="23.7109375" style="383" customWidth="1"/>
    <col min="4611" max="4615" width="10.7109375" style="383" customWidth="1"/>
    <col min="4616" max="4864" width="11.42578125" style="383"/>
    <col min="4865" max="4865" width="13.5703125" style="383" customWidth="1"/>
    <col min="4866" max="4866" width="23.7109375" style="383" customWidth="1"/>
    <col min="4867" max="4871" width="10.7109375" style="383" customWidth="1"/>
    <col min="4872" max="5120" width="11.42578125" style="383"/>
    <col min="5121" max="5121" width="13.5703125" style="383" customWidth="1"/>
    <col min="5122" max="5122" width="23.7109375" style="383" customWidth="1"/>
    <col min="5123" max="5127" width="10.7109375" style="383" customWidth="1"/>
    <col min="5128" max="5376" width="11.42578125" style="383"/>
    <col min="5377" max="5377" width="13.5703125" style="383" customWidth="1"/>
    <col min="5378" max="5378" width="23.7109375" style="383" customWidth="1"/>
    <col min="5379" max="5383" width="10.7109375" style="383" customWidth="1"/>
    <col min="5384" max="5632" width="11.42578125" style="383"/>
    <col min="5633" max="5633" width="13.5703125" style="383" customWidth="1"/>
    <col min="5634" max="5634" width="23.7109375" style="383" customWidth="1"/>
    <col min="5635" max="5639" width="10.7109375" style="383" customWidth="1"/>
    <col min="5640" max="5888" width="11.42578125" style="383"/>
    <col min="5889" max="5889" width="13.5703125" style="383" customWidth="1"/>
    <col min="5890" max="5890" width="23.7109375" style="383" customWidth="1"/>
    <col min="5891" max="5895" width="10.7109375" style="383" customWidth="1"/>
    <col min="5896" max="6144" width="11.42578125" style="383"/>
    <col min="6145" max="6145" width="13.5703125" style="383" customWidth="1"/>
    <col min="6146" max="6146" width="23.7109375" style="383" customWidth="1"/>
    <col min="6147" max="6151" width="10.7109375" style="383" customWidth="1"/>
    <col min="6152" max="6400" width="11.42578125" style="383"/>
    <col min="6401" max="6401" width="13.5703125" style="383" customWidth="1"/>
    <col min="6402" max="6402" width="23.7109375" style="383" customWidth="1"/>
    <col min="6403" max="6407" width="10.7109375" style="383" customWidth="1"/>
    <col min="6408" max="6656" width="11.42578125" style="383"/>
    <col min="6657" max="6657" width="13.5703125" style="383" customWidth="1"/>
    <col min="6658" max="6658" width="23.7109375" style="383" customWidth="1"/>
    <col min="6659" max="6663" width="10.7109375" style="383" customWidth="1"/>
    <col min="6664" max="6912" width="11.42578125" style="383"/>
    <col min="6913" max="6913" width="13.5703125" style="383" customWidth="1"/>
    <col min="6914" max="6914" width="23.7109375" style="383" customWidth="1"/>
    <col min="6915" max="6919" width="10.7109375" style="383" customWidth="1"/>
    <col min="6920" max="7168" width="11.42578125" style="383"/>
    <col min="7169" max="7169" width="13.5703125" style="383" customWidth="1"/>
    <col min="7170" max="7170" width="23.7109375" style="383" customWidth="1"/>
    <col min="7171" max="7175" width="10.7109375" style="383" customWidth="1"/>
    <col min="7176" max="7424" width="11.42578125" style="383"/>
    <col min="7425" max="7425" width="13.5703125" style="383" customWidth="1"/>
    <col min="7426" max="7426" width="23.7109375" style="383" customWidth="1"/>
    <col min="7427" max="7431" width="10.7109375" style="383" customWidth="1"/>
    <col min="7432" max="7680" width="11.42578125" style="383"/>
    <col min="7681" max="7681" width="13.5703125" style="383" customWidth="1"/>
    <col min="7682" max="7682" width="23.7109375" style="383" customWidth="1"/>
    <col min="7683" max="7687" width="10.7109375" style="383" customWidth="1"/>
    <col min="7688" max="7936" width="11.42578125" style="383"/>
    <col min="7937" max="7937" width="13.5703125" style="383" customWidth="1"/>
    <col min="7938" max="7938" width="23.7109375" style="383" customWidth="1"/>
    <col min="7939" max="7943" width="10.7109375" style="383" customWidth="1"/>
    <col min="7944" max="8192" width="11.42578125" style="383"/>
    <col min="8193" max="8193" width="13.5703125" style="383" customWidth="1"/>
    <col min="8194" max="8194" width="23.7109375" style="383" customWidth="1"/>
    <col min="8195" max="8199" width="10.7109375" style="383" customWidth="1"/>
    <col min="8200" max="8448" width="11.42578125" style="383"/>
    <col min="8449" max="8449" width="13.5703125" style="383" customWidth="1"/>
    <col min="8450" max="8450" width="23.7109375" style="383" customWidth="1"/>
    <col min="8451" max="8455" width="10.7109375" style="383" customWidth="1"/>
    <col min="8456" max="8704" width="11.42578125" style="383"/>
    <col min="8705" max="8705" width="13.5703125" style="383" customWidth="1"/>
    <col min="8706" max="8706" width="23.7109375" style="383" customWidth="1"/>
    <col min="8707" max="8711" width="10.7109375" style="383" customWidth="1"/>
    <col min="8712" max="8960" width="11.42578125" style="383"/>
    <col min="8961" max="8961" width="13.5703125" style="383" customWidth="1"/>
    <col min="8962" max="8962" width="23.7109375" style="383" customWidth="1"/>
    <col min="8963" max="8967" width="10.7109375" style="383" customWidth="1"/>
    <col min="8968" max="9216" width="11.42578125" style="383"/>
    <col min="9217" max="9217" width="13.5703125" style="383" customWidth="1"/>
    <col min="9218" max="9218" width="23.7109375" style="383" customWidth="1"/>
    <col min="9219" max="9223" width="10.7109375" style="383" customWidth="1"/>
    <col min="9224" max="9472" width="11.42578125" style="383"/>
    <col min="9473" max="9473" width="13.5703125" style="383" customWidth="1"/>
    <col min="9474" max="9474" width="23.7109375" style="383" customWidth="1"/>
    <col min="9475" max="9479" width="10.7109375" style="383" customWidth="1"/>
    <col min="9480" max="9728" width="11.42578125" style="383"/>
    <col min="9729" max="9729" width="13.5703125" style="383" customWidth="1"/>
    <col min="9730" max="9730" width="23.7109375" style="383" customWidth="1"/>
    <col min="9731" max="9735" width="10.7109375" style="383" customWidth="1"/>
    <col min="9736" max="9984" width="11.42578125" style="383"/>
    <col min="9985" max="9985" width="13.5703125" style="383" customWidth="1"/>
    <col min="9986" max="9986" width="23.7109375" style="383" customWidth="1"/>
    <col min="9987" max="9991" width="10.7109375" style="383" customWidth="1"/>
    <col min="9992" max="10240" width="11.42578125" style="383"/>
    <col min="10241" max="10241" width="13.5703125" style="383" customWidth="1"/>
    <col min="10242" max="10242" width="23.7109375" style="383" customWidth="1"/>
    <col min="10243" max="10247" width="10.7109375" style="383" customWidth="1"/>
    <col min="10248" max="10496" width="11.42578125" style="383"/>
    <col min="10497" max="10497" width="13.5703125" style="383" customWidth="1"/>
    <col min="10498" max="10498" width="23.7109375" style="383" customWidth="1"/>
    <col min="10499" max="10503" width="10.7109375" style="383" customWidth="1"/>
    <col min="10504" max="10752" width="11.42578125" style="383"/>
    <col min="10753" max="10753" width="13.5703125" style="383" customWidth="1"/>
    <col min="10754" max="10754" width="23.7109375" style="383" customWidth="1"/>
    <col min="10755" max="10759" width="10.7109375" style="383" customWidth="1"/>
    <col min="10760" max="11008" width="11.42578125" style="383"/>
    <col min="11009" max="11009" width="13.5703125" style="383" customWidth="1"/>
    <col min="11010" max="11010" width="23.7109375" style="383" customWidth="1"/>
    <col min="11011" max="11015" width="10.7109375" style="383" customWidth="1"/>
    <col min="11016" max="11264" width="11.42578125" style="383"/>
    <col min="11265" max="11265" width="13.5703125" style="383" customWidth="1"/>
    <col min="11266" max="11266" width="23.7109375" style="383" customWidth="1"/>
    <col min="11267" max="11271" width="10.7109375" style="383" customWidth="1"/>
    <col min="11272" max="11520" width="11.42578125" style="383"/>
    <col min="11521" max="11521" width="13.5703125" style="383" customWidth="1"/>
    <col min="11522" max="11522" width="23.7109375" style="383" customWidth="1"/>
    <col min="11523" max="11527" width="10.7109375" style="383" customWidth="1"/>
    <col min="11528" max="11776" width="11.42578125" style="383"/>
    <col min="11777" max="11777" width="13.5703125" style="383" customWidth="1"/>
    <col min="11778" max="11778" width="23.7109375" style="383" customWidth="1"/>
    <col min="11779" max="11783" width="10.7109375" style="383" customWidth="1"/>
    <col min="11784" max="12032" width="11.42578125" style="383"/>
    <col min="12033" max="12033" width="13.5703125" style="383" customWidth="1"/>
    <col min="12034" max="12034" width="23.7109375" style="383" customWidth="1"/>
    <col min="12035" max="12039" width="10.7109375" style="383" customWidth="1"/>
    <col min="12040" max="12288" width="11.42578125" style="383"/>
    <col min="12289" max="12289" width="13.5703125" style="383" customWidth="1"/>
    <col min="12290" max="12290" width="23.7109375" style="383" customWidth="1"/>
    <col min="12291" max="12295" width="10.7109375" style="383" customWidth="1"/>
    <col min="12296" max="12544" width="11.42578125" style="383"/>
    <col min="12545" max="12545" width="13.5703125" style="383" customWidth="1"/>
    <col min="12546" max="12546" width="23.7109375" style="383" customWidth="1"/>
    <col min="12547" max="12551" width="10.7109375" style="383" customWidth="1"/>
    <col min="12552" max="12800" width="11.42578125" style="383"/>
    <col min="12801" max="12801" width="13.5703125" style="383" customWidth="1"/>
    <col min="12802" max="12802" width="23.7109375" style="383" customWidth="1"/>
    <col min="12803" max="12807" width="10.7109375" style="383" customWidth="1"/>
    <col min="12808" max="13056" width="11.42578125" style="383"/>
    <col min="13057" max="13057" width="13.5703125" style="383" customWidth="1"/>
    <col min="13058" max="13058" width="23.7109375" style="383" customWidth="1"/>
    <col min="13059" max="13063" width="10.7109375" style="383" customWidth="1"/>
    <col min="13064" max="13312" width="11.42578125" style="383"/>
    <col min="13313" max="13313" width="13.5703125" style="383" customWidth="1"/>
    <col min="13314" max="13314" width="23.7109375" style="383" customWidth="1"/>
    <col min="13315" max="13319" width="10.7109375" style="383" customWidth="1"/>
    <col min="13320" max="13568" width="11.42578125" style="383"/>
    <col min="13569" max="13569" width="13.5703125" style="383" customWidth="1"/>
    <col min="13570" max="13570" width="23.7109375" style="383" customWidth="1"/>
    <col min="13571" max="13575" width="10.7109375" style="383" customWidth="1"/>
    <col min="13576" max="13824" width="11.42578125" style="383"/>
    <col min="13825" max="13825" width="13.5703125" style="383" customWidth="1"/>
    <col min="13826" max="13826" width="23.7109375" style="383" customWidth="1"/>
    <col min="13827" max="13831" width="10.7109375" style="383" customWidth="1"/>
    <col min="13832" max="14080" width="11.42578125" style="383"/>
    <col min="14081" max="14081" width="13.5703125" style="383" customWidth="1"/>
    <col min="14082" max="14082" width="23.7109375" style="383" customWidth="1"/>
    <col min="14083" max="14087" width="10.7109375" style="383" customWidth="1"/>
    <col min="14088" max="14336" width="11.42578125" style="383"/>
    <col min="14337" max="14337" width="13.5703125" style="383" customWidth="1"/>
    <col min="14338" max="14338" width="23.7109375" style="383" customWidth="1"/>
    <col min="14339" max="14343" width="10.7109375" style="383" customWidth="1"/>
    <col min="14344" max="14592" width="11.42578125" style="383"/>
    <col min="14593" max="14593" width="13.5703125" style="383" customWidth="1"/>
    <col min="14594" max="14594" width="23.7109375" style="383" customWidth="1"/>
    <col min="14595" max="14599" width="10.7109375" style="383" customWidth="1"/>
    <col min="14600" max="14848" width="11.42578125" style="383"/>
    <col min="14849" max="14849" width="13.5703125" style="383" customWidth="1"/>
    <col min="14850" max="14850" width="23.7109375" style="383" customWidth="1"/>
    <col min="14851" max="14855" width="10.7109375" style="383" customWidth="1"/>
    <col min="14856" max="15104" width="11.42578125" style="383"/>
    <col min="15105" max="15105" width="13.5703125" style="383" customWidth="1"/>
    <col min="15106" max="15106" width="23.7109375" style="383" customWidth="1"/>
    <col min="15107" max="15111" width="10.7109375" style="383" customWidth="1"/>
    <col min="15112" max="15360" width="11.42578125" style="383"/>
    <col min="15361" max="15361" width="13.5703125" style="383" customWidth="1"/>
    <col min="15362" max="15362" width="23.7109375" style="383" customWidth="1"/>
    <col min="15363" max="15367" width="10.7109375" style="383" customWidth="1"/>
    <col min="15368" max="15616" width="11.42578125" style="383"/>
    <col min="15617" max="15617" width="13.5703125" style="383" customWidth="1"/>
    <col min="15618" max="15618" width="23.7109375" style="383" customWidth="1"/>
    <col min="15619" max="15623" width="10.7109375" style="383" customWidth="1"/>
    <col min="15624" max="15872" width="11.42578125" style="383"/>
    <col min="15873" max="15873" width="13.5703125" style="383" customWidth="1"/>
    <col min="15874" max="15874" width="23.7109375" style="383" customWidth="1"/>
    <col min="15875" max="15879" width="10.7109375" style="383" customWidth="1"/>
    <col min="15880" max="16128" width="11.42578125" style="383"/>
    <col min="16129" max="16129" width="13.5703125" style="383" customWidth="1"/>
    <col min="16130" max="16130" width="23.7109375" style="383" customWidth="1"/>
    <col min="16131" max="16135" width="10.7109375" style="383" customWidth="1"/>
    <col min="16136" max="16384" width="11.42578125" style="383"/>
  </cols>
  <sheetData>
    <row r="1" spans="2:10" ht="12.75">
      <c r="B1" s="89"/>
    </row>
    <row r="2" spans="2:10" ht="12.75">
      <c r="B2" s="89"/>
    </row>
    <row r="3" spans="2:10" ht="12.75">
      <c r="B3" s="89"/>
    </row>
    <row r="4" spans="2:10" ht="12.75">
      <c r="B4" s="89"/>
    </row>
    <row r="5" spans="2:10" ht="15" customHeight="1">
      <c r="B5" s="89"/>
    </row>
    <row r="6" spans="2:10" ht="30" customHeight="1">
      <c r="B6" s="615" t="s">
        <v>335</v>
      </c>
      <c r="C6" s="567"/>
      <c r="D6" s="567"/>
      <c r="E6" s="567"/>
      <c r="F6" s="567"/>
      <c r="G6" s="568"/>
    </row>
    <row r="7" spans="2:10" ht="12.75">
      <c r="B7" s="569" t="str">
        <f>actualizaciones!A2</f>
        <v xml:space="preserve">acumulado agosto 2010 </v>
      </c>
      <c r="C7" s="570"/>
      <c r="D7" s="570"/>
      <c r="E7" s="570"/>
      <c r="F7" s="570"/>
      <c r="G7" s="571"/>
      <c r="J7" s="400"/>
    </row>
    <row r="8" spans="2:10" ht="28.5" customHeight="1">
      <c r="B8" s="384" t="s">
        <v>174</v>
      </c>
      <c r="C8" s="385" t="s">
        <v>122</v>
      </c>
      <c r="D8" s="386" t="s">
        <v>296</v>
      </c>
      <c r="E8" s="386" t="s">
        <v>295</v>
      </c>
      <c r="F8" s="387" t="s">
        <v>332</v>
      </c>
      <c r="G8" s="387" t="s">
        <v>294</v>
      </c>
    </row>
    <row r="9" spans="2:10">
      <c r="B9" s="388" t="s">
        <v>175</v>
      </c>
      <c r="C9" s="401">
        <f>'Nacionalidad-Zona (datos)'!C9/'Nacionalidad-Zona (datos)'!C$31</f>
        <v>0.32615273113033982</v>
      </c>
      <c r="D9" s="401">
        <f>'Nacionalidad-Zona (datos)'!D9/'Nacionalidad-Zona (datos)'!D$31</f>
        <v>0.81738706690707086</v>
      </c>
      <c r="E9" s="401">
        <f>'Nacionalidad-Zona (datos)'!E9/'Nacionalidad-Zona (datos)'!E$31</f>
        <v>0.64359220171903775</v>
      </c>
      <c r="F9" s="401">
        <f>'Nacionalidad-Zona (datos)'!F9/'Nacionalidad-Zona (datos)'!F$31</f>
        <v>0.24092708713055991</v>
      </c>
      <c r="G9" s="401">
        <f>'Nacionalidad-Zona (datos)'!G9/'Nacionalidad-Zona (datos)'!G$31</f>
        <v>0.18983517086482254</v>
      </c>
    </row>
    <row r="10" spans="2:10">
      <c r="B10" s="390" t="s">
        <v>177</v>
      </c>
      <c r="C10" s="402">
        <f>'Nacionalidad-Zona (datos)'!C10/'Nacionalidad-Zona (datos)'!C$31</f>
        <v>2.9090877581821575E-2</v>
      </c>
      <c r="D10" s="402">
        <f>'Nacionalidad-Zona (datos)'!D10/'Nacionalidad-Zona (datos)'!D$31</f>
        <v>5.0777252570537498E-3</v>
      </c>
      <c r="E10" s="402">
        <f>'Nacionalidad-Zona (datos)'!E10/'Nacionalidad-Zona (datos)'!E$31</f>
        <v>4.1343945082759738E-3</v>
      </c>
      <c r="F10" s="402">
        <f>'Nacionalidad-Zona (datos)'!F10/'Nacionalidad-Zona (datos)'!F$31</f>
        <v>3.4566016887441244E-2</v>
      </c>
      <c r="G10" s="402">
        <f>'Nacionalidad-Zona (datos)'!G10/'Nacionalidad-Zona (datos)'!G$31</f>
        <v>4.6596551662871064E-2</v>
      </c>
    </row>
    <row r="11" spans="2:10">
      <c r="B11" s="390" t="s">
        <v>178</v>
      </c>
      <c r="C11" s="402">
        <f>'Nacionalidad-Zona (datos)'!C11/'Nacionalidad-Zona (datos)'!C$31</f>
        <v>2.5778681688474098E-2</v>
      </c>
      <c r="D11" s="402">
        <f>'Nacionalidad-Zona (datos)'!D11/'Nacionalidad-Zona (datos)'!D$31</f>
        <v>3.7912382437503044E-3</v>
      </c>
      <c r="E11" s="402">
        <f>'Nacionalidad-Zona (datos)'!E11/'Nacionalidad-Zona (datos)'!E$31</f>
        <v>3.3296861432093494E-3</v>
      </c>
      <c r="F11" s="402">
        <f>'Nacionalidad-Zona (datos)'!F11/'Nacionalidad-Zona (datos)'!F$31</f>
        <v>3.8016411886422824E-2</v>
      </c>
      <c r="G11" s="402">
        <f>'Nacionalidad-Zona (datos)'!G11/'Nacionalidad-Zona (datos)'!G$31</f>
        <v>3.3299226909445874E-2</v>
      </c>
    </row>
    <row r="12" spans="2:10">
      <c r="B12" s="390" t="s">
        <v>179</v>
      </c>
      <c r="C12" s="402">
        <f>'Nacionalidad-Zona (datos)'!C12/'Nacionalidad-Zona (datos)'!C$31</f>
        <v>0.10579901967914128</v>
      </c>
      <c r="D12" s="402">
        <f>'Nacionalidad-Zona (datos)'!D12/'Nacionalidad-Zona (datos)'!D$31</f>
        <v>2.0720237805175186E-2</v>
      </c>
      <c r="E12" s="402">
        <f>'Nacionalidad-Zona (datos)'!E12/'Nacionalidad-Zona (datos)'!E$31</f>
        <v>0.16994537426123871</v>
      </c>
      <c r="F12" s="402">
        <f>'Nacionalidad-Zona (datos)'!F12/'Nacionalidad-Zona (datos)'!F$31</f>
        <v>0.13079680783826242</v>
      </c>
      <c r="G12" s="402">
        <f>'Nacionalidad-Zona (datos)'!G12/'Nacionalidad-Zona (datos)'!G$31</f>
        <v>5.60111788246139E-2</v>
      </c>
    </row>
    <row r="13" spans="2:10">
      <c r="B13" s="390" t="s">
        <v>180</v>
      </c>
      <c r="C13" s="402">
        <f>'Nacionalidad-Zona (datos)'!C13/'Nacionalidad-Zona (datos)'!C$31</f>
        <v>2.3856599216869764E-2</v>
      </c>
      <c r="D13" s="402">
        <f>'Nacionalidad-Zona (datos)'!D13/'Nacionalidad-Zona (datos)'!D$31</f>
        <v>1.5496320842064227E-2</v>
      </c>
      <c r="E13" s="402">
        <f>'Nacionalidad-Zona (datos)'!E13/'Nacionalidad-Zona (datos)'!E$31</f>
        <v>2.0359942767170361E-2</v>
      </c>
      <c r="F13" s="402">
        <f>'Nacionalidad-Zona (datos)'!F13/'Nacionalidad-Zona (datos)'!F$31</f>
        <v>2.4843368501661384E-2</v>
      </c>
      <c r="G13" s="402">
        <f>'Nacionalidad-Zona (datos)'!G13/'Nacionalidad-Zona (datos)'!G$31</f>
        <v>2.1496453315133949E-2</v>
      </c>
    </row>
    <row r="14" spans="2:10">
      <c r="B14" s="390" t="s">
        <v>181</v>
      </c>
      <c r="C14" s="402">
        <f>'Nacionalidad-Zona (datos)'!C14/'Nacionalidad-Zona (datos)'!C$31</f>
        <v>0.30392979370184542</v>
      </c>
      <c r="D14" s="402">
        <f>'Nacionalidad-Zona (datos)'!D14/'Nacionalidad-Zona (datos)'!D$31</f>
        <v>1.8225232688465473E-2</v>
      </c>
      <c r="E14" s="402">
        <f>'Nacionalidad-Zona (datos)'!E14/'Nacionalidad-Zona (datos)'!E$31</f>
        <v>5.6436332582682755E-2</v>
      </c>
      <c r="F14" s="402">
        <f>'Nacionalidad-Zona (datos)'!F14/'Nacionalidad-Zona (datos)'!F$31</f>
        <v>0.32401805359957409</v>
      </c>
      <c r="G14" s="402">
        <f>'Nacionalidad-Zona (datos)'!G14/'Nacionalidad-Zona (datos)'!G$31</f>
        <v>0.41368758027986779</v>
      </c>
    </row>
    <row r="15" spans="2:10">
      <c r="B15" s="390" t="s">
        <v>182</v>
      </c>
      <c r="C15" s="402">
        <f>'Nacionalidad-Zona (datos)'!C15/'Nacionalidad-Zona (datos)'!C$31</f>
        <v>1.4900394288403972E-2</v>
      </c>
      <c r="D15" s="402">
        <f>'Nacionalidad-Zona (datos)'!D15/'Nacionalidad-Zona (datos)'!D$31</f>
        <v>2.4755128892354175E-3</v>
      </c>
      <c r="E15" s="402">
        <f>'Nacionalidad-Zona (datos)'!E15/'Nacionalidad-Zona (datos)'!E$31</f>
        <v>2.0938840111427476E-3</v>
      </c>
      <c r="F15" s="402">
        <f>'Nacionalidad-Zona (datos)'!F15/'Nacionalidad-Zona (datos)'!F$31</f>
        <v>1.534101389336907E-2</v>
      </c>
      <c r="G15" s="402">
        <f>'Nacionalidad-Zona (datos)'!G15/'Nacionalidad-Zona (datos)'!G$31</f>
        <v>2.691341741141649E-2</v>
      </c>
    </row>
    <row r="16" spans="2:10">
      <c r="B16" s="390" t="s">
        <v>183</v>
      </c>
      <c r="C16" s="402">
        <f>'Nacionalidad-Zona (datos)'!C16/'Nacionalidad-Zona (datos)'!C$31</f>
        <v>2.0147670151956232E-2</v>
      </c>
      <c r="D16" s="402">
        <f>'Nacionalidad-Zona (datos)'!D16/'Nacionalidad-Zona (datos)'!D$31</f>
        <v>1.8663807806637102E-2</v>
      </c>
      <c r="E16" s="402">
        <f>'Nacionalidad-Zona (datos)'!E16/'Nacionalidad-Zona (datos)'!E$31</f>
        <v>7.7535293236138799E-3</v>
      </c>
      <c r="F16" s="402">
        <f>'Nacionalidad-Zona (datos)'!F16/'Nacionalidad-Zona (datos)'!F$31</f>
        <v>2.5791855599177221E-2</v>
      </c>
      <c r="G16" s="402">
        <f>'Nacionalidad-Zona (datos)'!G16/'Nacionalidad-Zona (datos)'!G$31</f>
        <v>2.4559760620980781E-2</v>
      </c>
    </row>
    <row r="17" spans="2:11">
      <c r="B17" s="390" t="s">
        <v>184</v>
      </c>
      <c r="C17" s="402">
        <f>'Nacionalidad-Zona (datos)'!C17/'Nacionalidad-Zona (datos)'!C$31</f>
        <v>6.7558522011109151E-2</v>
      </c>
      <c r="D17" s="402">
        <f>'Nacionalidad-Zona (datos)'!D17/'Nacionalidad-Zona (datos)'!D$31</f>
        <v>1.0204181082793235E-2</v>
      </c>
      <c r="E17" s="402">
        <f>'Nacionalidad-Zona (datos)'!E17/'Nacionalidad-Zona (datos)'!E$31</f>
        <v>5.0316853918744985E-2</v>
      </c>
      <c r="F17" s="402">
        <f>'Nacionalidad-Zona (datos)'!F17/'Nacionalidad-Zona (datos)'!F$31</f>
        <v>5.7888309306450496E-2</v>
      </c>
      <c r="G17" s="402">
        <f>'Nacionalidad-Zona (datos)'!G17/'Nacionalidad-Zona (datos)'!G$31</f>
        <v>0.11628653158571878</v>
      </c>
    </row>
    <row r="18" spans="2:11">
      <c r="B18" s="392" t="s">
        <v>185</v>
      </c>
      <c r="C18" s="402">
        <f>'Nacionalidad-Zona (datos)'!C18/'Nacionalidad-Zona (datos)'!C$31</f>
        <v>2.0824468471936697E-2</v>
      </c>
      <c r="D18" s="402">
        <f>'Nacionalidad-Zona (datos)'!D18/'Nacionalidad-Zona (datos)'!D$31</f>
        <v>2.7484040738755423E-3</v>
      </c>
      <c r="E18" s="402">
        <f>'Nacionalidad-Zona (datos)'!E18/'Nacionalidad-Zona (datos)'!E$31</f>
        <v>1.1341871727023216E-2</v>
      </c>
      <c r="F18" s="402">
        <f>'Nacionalidad-Zona (datos)'!F18/'Nacionalidad-Zona (datos)'!F$31</f>
        <v>1.9866652330087498E-2</v>
      </c>
      <c r="G18" s="402">
        <f>'Nacionalidad-Zona (datos)'!G18/'Nacionalidad-Zona (datos)'!G$31</f>
        <v>3.4850215664777404E-2</v>
      </c>
    </row>
    <row r="19" spans="2:11">
      <c r="B19" s="392" t="s">
        <v>186</v>
      </c>
      <c r="C19" s="402">
        <f>'Nacionalidad-Zona (datos)'!C19/'Nacionalidad-Zona (datos)'!C$31</f>
        <v>1.4248353108614834E-2</v>
      </c>
      <c r="D19" s="402">
        <f>'Nacionalidad-Zona (datos)'!D19/'Nacionalidad-Zona (datos)'!D$31</f>
        <v>1.8615077237951368E-3</v>
      </c>
      <c r="E19" s="402">
        <f>'Nacionalidad-Zona (datos)'!E19/'Nacionalidad-Zona (datos)'!E$31</f>
        <v>4.9616839754235498E-3</v>
      </c>
      <c r="F19" s="402">
        <f>'Nacionalidad-Zona (datos)'!F19/'Nacionalidad-Zona (datos)'!F$31</f>
        <v>1.1044411050705159E-2</v>
      </c>
      <c r="G19" s="402">
        <f>'Nacionalidad-Zona (datos)'!G19/'Nacionalidad-Zona (datos)'!G$31</f>
        <v>2.9660047094038623E-2</v>
      </c>
    </row>
    <row r="20" spans="2:11">
      <c r="B20" s="392" t="s">
        <v>187</v>
      </c>
      <c r="C20" s="402">
        <f>'Nacionalidad-Zona (datos)'!C20/'Nacionalidad-Zona (datos)'!C$31</f>
        <v>1.5048318201047165E-2</v>
      </c>
      <c r="D20" s="402">
        <f>'Nacionalidad-Zona (datos)'!D20/'Nacionalidad-Zona (datos)'!D$31</f>
        <v>2.2805906144924711E-3</v>
      </c>
      <c r="E20" s="402">
        <f>'Nacionalidad-Zona (datos)'!E20/'Nacionalidad-Zona (datos)'!E$31</f>
        <v>7.0309340570234415E-3</v>
      </c>
      <c r="F20" s="402">
        <f>'Nacionalidad-Zona (datos)'!F20/'Nacionalidad-Zona (datos)'!F$31</f>
        <v>1.6028120675532616E-2</v>
      </c>
      <c r="G20" s="402">
        <f>'Nacionalidad-Zona (datos)'!G20/'Nacionalidad-Zona (datos)'!G$31</f>
        <v>2.3965075579347603E-2</v>
      </c>
    </row>
    <row r="21" spans="2:11">
      <c r="B21" s="392" t="s">
        <v>188</v>
      </c>
      <c r="C21" s="402">
        <f>'Nacionalidad-Zona (datos)'!C21/'Nacionalidad-Zona (datos)'!C$31</f>
        <v>1.743738222951045E-2</v>
      </c>
      <c r="D21" s="402">
        <f>'Nacionalidad-Zona (datos)'!D21/'Nacionalidad-Zona (datos)'!D$31</f>
        <v>3.3136786706300862E-3</v>
      </c>
      <c r="E21" s="402">
        <f>'Nacionalidad-Zona (datos)'!E21/'Nacionalidad-Zona (datos)'!E$31</f>
        <v>2.6982364159274776E-2</v>
      </c>
      <c r="F21" s="402">
        <f>'Nacionalidad-Zona (datos)'!F21/'Nacionalidad-Zona (datos)'!F$31</f>
        <v>1.0949125250125227E-2</v>
      </c>
      <c r="G21" s="402">
        <f>'Nacionalidad-Zona (datos)'!G21/'Nacionalidad-Zona (datos)'!G$31</f>
        <v>2.7811193247555155E-2</v>
      </c>
    </row>
    <row r="22" spans="2:11">
      <c r="B22" s="390" t="s">
        <v>189</v>
      </c>
      <c r="C22" s="402">
        <f>'Nacionalidad-Zona (datos)'!C22/'Nacionalidad-Zona (datos)'!C$31</f>
        <v>5.9024116858653131E-3</v>
      </c>
      <c r="D22" s="402">
        <f>'Nacionalidad-Zona (datos)'!D22/'Nacionalidad-Zona (datos)'!D$31</f>
        <v>3.4403781492130013E-3</v>
      </c>
      <c r="E22" s="402">
        <f>'Nacionalidad-Zona (datos)'!E22/'Nacionalidad-Zona (datos)'!E$31</f>
        <v>3.2352560799617353E-3</v>
      </c>
      <c r="F22" s="402">
        <f>'Nacionalidad-Zona (datos)'!F22/'Nacionalidad-Zona (datos)'!F$31</f>
        <v>7.1193354121373131E-3</v>
      </c>
      <c r="G22" s="402">
        <f>'Nacionalidad-Zona (datos)'!G22/'Nacionalidad-Zona (datos)'!G$31</f>
        <v>6.7453378887531367E-3</v>
      </c>
    </row>
    <row r="23" spans="2:11">
      <c r="B23" s="390" t="s">
        <v>190</v>
      </c>
      <c r="C23" s="402">
        <f>'Nacionalidad-Zona (datos)'!C23/'Nacionalidad-Zona (datos)'!C$31</f>
        <v>5.9556395372766715E-3</v>
      </c>
      <c r="D23" s="402">
        <f>'Nacionalidad-Zona (datos)'!D23/'Nacionalidad-Zona (datos)'!D$31</f>
        <v>2.2513522732810292E-3</v>
      </c>
      <c r="E23" s="402">
        <f>'Nacionalidad-Zona (datos)'!E23/'Nacionalidad-Zona (datos)'!E$31</f>
        <v>5.1587554117663963E-3</v>
      </c>
      <c r="F23" s="402">
        <f>'Nacionalidad-Zona (datos)'!F23/'Nacionalidad-Zona (datos)'!F$31</f>
        <v>7.7775941996298713E-3</v>
      </c>
      <c r="G23" s="402">
        <f>'Nacionalidad-Zona (datos)'!G23/'Nacionalidad-Zona (datos)'!G$31</f>
        <v>5.8036661444447113E-3</v>
      </c>
    </row>
    <row r="24" spans="2:11">
      <c r="B24" s="390" t="s">
        <v>191</v>
      </c>
      <c r="C24" s="402">
        <f>'Nacionalidad-Zona (datos)'!C24/'Nacionalidad-Zona (datos)'!C$31</f>
        <v>1.6399748591241357E-2</v>
      </c>
      <c r="D24" s="402">
        <f>'Nacionalidad-Zona (datos)'!D24/'Nacionalidad-Zona (datos)'!D$31</f>
        <v>2.7191657326641003E-3</v>
      </c>
      <c r="E24" s="402">
        <f>'Nacionalidad-Zona (datos)'!E24/'Nacionalidad-Zona (datos)'!E$31</f>
        <v>2.0384576696713219E-3</v>
      </c>
      <c r="F24" s="402">
        <f>'Nacionalidad-Zona (datos)'!F24/'Nacionalidad-Zona (datos)'!F$31</f>
        <v>2.8899571388733721E-2</v>
      </c>
      <c r="G24" s="402">
        <f>'Nacionalidad-Zona (datos)'!G24/'Nacionalidad-Zona (datos)'!G$31</f>
        <v>1.2941976925384272E-2</v>
      </c>
    </row>
    <row r="25" spans="2:11">
      <c r="B25" s="390" t="s">
        <v>192</v>
      </c>
      <c r="C25" s="402">
        <f>'Nacionalidad-Zona (datos)'!C25/'Nacionalidad-Zona (datos)'!C$31</f>
        <v>1.6074192197725375E-2</v>
      </c>
      <c r="D25" s="402">
        <f>'Nacionalidad-Zona (datos)'!D25/'Nacionalidad-Zona (datos)'!D$31</f>
        <v>4.8243262998879195E-3</v>
      </c>
      <c r="E25" s="402">
        <f>'Nacionalidad-Zona (datos)'!E25/'Nacionalidad-Zona (datos)'!E$31</f>
        <v>3.1941995307236421E-3</v>
      </c>
      <c r="F25" s="402">
        <f>'Nacionalidad-Zona (datos)'!F25/'Nacionalidad-Zona (datos)'!F$31</f>
        <v>2.6791919414438158E-2</v>
      </c>
      <c r="G25" s="402">
        <f>'Nacionalidad-Zona (datos)'!G25/'Nacionalidad-Zona (datos)'!G$31</f>
        <v>1.4568215809006814E-2</v>
      </c>
    </row>
    <row r="26" spans="2:11">
      <c r="B26" s="390" t="s">
        <v>193</v>
      </c>
      <c r="C26" s="402">
        <f>'Nacionalidad-Zona (datos)'!C26/'Nacionalidad-Zona (datos)'!C$31</f>
        <v>1.9227942393848344E-2</v>
      </c>
      <c r="D26" s="402">
        <f>'Nacionalidad-Zona (datos)'!D26/'Nacionalidad-Zona (datos)'!D$31</f>
        <v>1.0652502314702012E-2</v>
      </c>
      <c r="E26" s="402">
        <f>'Nacionalidad-Zona (datos)'!E26/'Nacionalidad-Zona (datos)'!E$31</f>
        <v>1.2004934997218419E-2</v>
      </c>
      <c r="F26" s="402">
        <f>'Nacionalidad-Zona (datos)'!F26/'Nacionalidad-Zona (datos)'!F$31</f>
        <v>2.6928291752882832E-2</v>
      </c>
      <c r="G26" s="402">
        <f>'Nacionalidad-Zona (datos)'!G26/'Nacionalidad-Zona (datos)'!G$31</f>
        <v>1.6768236920848362E-2</v>
      </c>
    </row>
    <row r="27" spans="2:11">
      <c r="B27" s="390" t="s">
        <v>194</v>
      </c>
      <c r="C27" s="402">
        <f>'Nacionalidad-Zona (datos)'!C27/'Nacionalidad-Zona (datos)'!C$31</f>
        <v>2.6685102483729145E-3</v>
      </c>
      <c r="D27" s="402">
        <f>'Nacionalidad-Zona (datos)'!D27/'Nacionalidad-Zona (datos)'!D$31</f>
        <v>8.1477510842551532E-3</v>
      </c>
      <c r="E27" s="402">
        <f>'Nacionalidad-Zona (datos)'!E27/'Nacionalidad-Zona (datos)'!E$31</f>
        <v>2.9540187176807977E-3</v>
      </c>
      <c r="F27" s="402">
        <f>'Nacionalidad-Zona (datos)'!F27/'Nacionalidad-Zona (datos)'!F$31</f>
        <v>1.8567618388236312E-3</v>
      </c>
      <c r="G27" s="402">
        <f>'Nacionalidad-Zona (datos)'!G27/'Nacionalidad-Zona (datos)'!G$31</f>
        <v>1.933510240810862E-3</v>
      </c>
    </row>
    <row r="28" spans="2:11">
      <c r="B28" s="390" t="s">
        <v>195</v>
      </c>
      <c r="C28" s="402">
        <f>'Nacionalidad-Zona (datos)'!C28/'Nacionalidad-Zona (datos)'!C$31</f>
        <v>4.125467948632648E-3</v>
      </c>
      <c r="D28" s="402">
        <f>'Nacionalidad-Zona (datos)'!D28/'Nacionalidad-Zona (datos)'!D$31</f>
        <v>3.0963403342917011E-2</v>
      </c>
      <c r="E28" s="402">
        <f>'Nacionalidad-Zona (datos)'!E28/'Nacionalidad-Zona (datos)'!E$31</f>
        <v>6.6655307688044127E-3</v>
      </c>
      <c r="F28" s="402">
        <f>'Nacionalidad-Zona (datos)'!F28/'Nacionalidad-Zona (datos)'!F$31</f>
        <v>1.7684694914972721E-3</v>
      </c>
      <c r="G28" s="402">
        <f>'Nacionalidad-Zona (datos)'!G28/'Nacionalidad-Zona (datos)'!G$31</f>
        <v>2.6107613954300178E-3</v>
      </c>
    </row>
    <row r="29" spans="2:11" ht="12.75">
      <c r="B29" s="196" t="s">
        <v>196</v>
      </c>
      <c r="C29" s="402">
        <f>'Nacionalidad-Zona (datos)'!C29/'Nacionalidad-Zona (datos)'!C$31</f>
        <v>1.2431797947076042E-2</v>
      </c>
      <c r="D29" s="402">
        <f>'Nacionalidad-Zona (datos)'!D29/'Nacionalidad-Zona (datos)'!D$31</f>
        <v>2.4959797280834268E-2</v>
      </c>
      <c r="E29" s="402">
        <f>'Nacionalidad-Zona (datos)'!E29/'Nacionalidad-Zona (datos)'!E$31</f>
        <v>6.7866475890567875E-3</v>
      </c>
      <c r="F29" s="402">
        <f>'Nacionalidad-Zona (datos)'!F29/'Nacionalidad-Zona (datos)'!F$31</f>
        <v>6.6691318589385514E-3</v>
      </c>
      <c r="G29" s="402">
        <f>'Nacionalidad-Zona (datos)'!G29/'Nacionalidad-Zona (datos)'!G$31</f>
        <v>9.9424232004506653E-3</v>
      </c>
    </row>
    <row r="30" spans="2:11" ht="12.75">
      <c r="B30" s="198" t="s">
        <v>333</v>
      </c>
      <c r="C30" s="403">
        <f>'Nacionalidad-Zona (datos)'!C30/'Nacionalidad-Zona (datos)'!C$31</f>
        <v>0.67384726886966018</v>
      </c>
      <c r="D30" s="403">
        <f>'Nacionalidad-Zona (datos)'!D30/'Nacionalidad-Zona (datos)'!D$31</f>
        <v>0.1826129330929292</v>
      </c>
      <c r="E30" s="403">
        <f>'Nacionalidad-Zona (datos)'!E30/'Nacionalidad-Zona (datos)'!E$31</f>
        <v>0.35640779828096231</v>
      </c>
      <c r="F30" s="403">
        <f>'Nacionalidad-Zona (datos)'!F30/'Nacionalidad-Zona (datos)'!F$31</f>
        <v>0.75907291286944012</v>
      </c>
      <c r="G30" s="403">
        <f>'Nacionalidad-Zona (datos)'!G30/'Nacionalidad-Zona (datos)'!G$31</f>
        <v>0.8101648291351774</v>
      </c>
    </row>
    <row r="31" spans="2:11">
      <c r="B31" s="404" t="s">
        <v>136</v>
      </c>
      <c r="C31" s="405">
        <f>'Nacionalidad-Zona (datos)'!C31/'Nacionalidad-Zona (datos)'!C$31</f>
        <v>1</v>
      </c>
      <c r="D31" s="405">
        <f>'Nacionalidad-Zona (datos)'!D31/'Nacionalidad-Zona (datos)'!D$31</f>
        <v>1</v>
      </c>
      <c r="E31" s="405">
        <f>'Nacionalidad-Zona (datos)'!E31/'Nacionalidad-Zona (datos)'!E$31</f>
        <v>1</v>
      </c>
      <c r="F31" s="405">
        <f>'Nacionalidad-Zona (datos)'!F31/'Nacionalidad-Zona (datos)'!F$31</f>
        <v>1</v>
      </c>
      <c r="G31" s="405">
        <f>'Nacionalidad-Zona (datos)'!G31/'Nacionalidad-Zona (datos)'!G$31</f>
        <v>1</v>
      </c>
      <c r="H31" s="212"/>
      <c r="I31" s="212"/>
      <c r="J31" s="212"/>
      <c r="K31" s="212"/>
    </row>
    <row r="32" spans="2:11" ht="25.5" customHeight="1">
      <c r="B32" s="563" t="s">
        <v>336</v>
      </c>
      <c r="C32" s="616"/>
      <c r="D32" s="616"/>
      <c r="E32" s="616"/>
      <c r="F32" s="616"/>
      <c r="G32" s="617"/>
    </row>
    <row r="33" ht="14.25" customHeight="1"/>
    <row r="34" ht="35.25" customHeight="1"/>
  </sheetData>
  <mergeCells count="3">
    <mergeCell ref="B6:G6"/>
    <mergeCell ref="B7:G7"/>
    <mergeCell ref="B32:G3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84.xml><?xml version="1.0" encoding="utf-8"?>
<worksheet xmlns="http://schemas.openxmlformats.org/spreadsheetml/2006/main" xmlns:r="http://schemas.openxmlformats.org/officeDocument/2006/relationships">
  <sheetPr codeName="Hoja10">
    <tabColor rgb="FF000099"/>
    <pageSetUpPr autoPageBreaks="0" fitToPage="1"/>
  </sheetPr>
  <dimension ref="B1:N69"/>
  <sheetViews>
    <sheetView showGridLines="0" showRowColHeaders="0" showOutlineSymbols="0" zoomScaleNormal="100" workbookViewId="0">
      <selection activeCell="A3" sqref="A3"/>
    </sheetView>
  </sheetViews>
  <sheetFormatPr baseColWidth="10" defaultRowHeight="12.75"/>
  <cols>
    <col min="1" max="1" width="14.7109375" style="2" customWidth="1"/>
    <col min="2" max="2" width="26.85546875" style="2" customWidth="1"/>
    <col min="3" max="3" width="12.7109375" style="2" customWidth="1"/>
    <col min="4" max="4" width="10.5703125" style="2" customWidth="1"/>
    <col min="5" max="5" width="12.7109375" style="2" customWidth="1"/>
    <col min="6" max="6" width="10.7109375" style="2" customWidth="1"/>
    <col min="7" max="7" width="10.5703125" style="2" customWidth="1"/>
    <col min="8" max="8" width="9.28515625" style="2" customWidth="1"/>
    <col min="9" max="9" width="25.28515625" style="2" customWidth="1"/>
    <col min="10" max="255" width="11.42578125" style="2"/>
    <col min="256" max="256" width="14.7109375" style="2" customWidth="1"/>
    <col min="257" max="257" width="26.85546875" style="2" customWidth="1"/>
    <col min="258" max="258" width="12.7109375" style="2" customWidth="1"/>
    <col min="259" max="259" width="10.5703125" style="2" customWidth="1"/>
    <col min="260" max="260" width="12.7109375" style="2" customWidth="1"/>
    <col min="261" max="261" width="10.7109375" style="2" customWidth="1"/>
    <col min="262" max="262" width="10.5703125" style="2" customWidth="1"/>
    <col min="263" max="263" width="9.28515625" style="2" customWidth="1"/>
    <col min="264" max="511" width="11.42578125" style="2"/>
    <col min="512" max="512" width="14.7109375" style="2" customWidth="1"/>
    <col min="513" max="513" width="26.85546875" style="2" customWidth="1"/>
    <col min="514" max="514" width="12.7109375" style="2" customWidth="1"/>
    <col min="515" max="515" width="10.5703125" style="2" customWidth="1"/>
    <col min="516" max="516" width="12.7109375" style="2" customWidth="1"/>
    <col min="517" max="517" width="10.7109375" style="2" customWidth="1"/>
    <col min="518" max="518" width="10.5703125" style="2" customWidth="1"/>
    <col min="519" max="519" width="9.28515625" style="2" customWidth="1"/>
    <col min="520" max="767" width="11.42578125" style="2"/>
    <col min="768" max="768" width="14.7109375" style="2" customWidth="1"/>
    <col min="769" max="769" width="26.85546875" style="2" customWidth="1"/>
    <col min="770" max="770" width="12.7109375" style="2" customWidth="1"/>
    <col min="771" max="771" width="10.5703125" style="2" customWidth="1"/>
    <col min="772" max="772" width="12.7109375" style="2" customWidth="1"/>
    <col min="773" max="773" width="10.7109375" style="2" customWidth="1"/>
    <col min="774" max="774" width="10.5703125" style="2" customWidth="1"/>
    <col min="775" max="775" width="9.28515625" style="2" customWidth="1"/>
    <col min="776" max="1023" width="11.42578125" style="2"/>
    <col min="1024" max="1024" width="14.7109375" style="2" customWidth="1"/>
    <col min="1025" max="1025" width="26.85546875" style="2" customWidth="1"/>
    <col min="1026" max="1026" width="12.7109375" style="2" customWidth="1"/>
    <col min="1027" max="1027" width="10.5703125" style="2" customWidth="1"/>
    <col min="1028" max="1028" width="12.7109375" style="2" customWidth="1"/>
    <col min="1029" max="1029" width="10.7109375" style="2" customWidth="1"/>
    <col min="1030" max="1030" width="10.5703125" style="2" customWidth="1"/>
    <col min="1031" max="1031" width="9.28515625" style="2" customWidth="1"/>
    <col min="1032" max="1279" width="11.42578125" style="2"/>
    <col min="1280" max="1280" width="14.7109375" style="2" customWidth="1"/>
    <col min="1281" max="1281" width="26.85546875" style="2" customWidth="1"/>
    <col min="1282" max="1282" width="12.7109375" style="2" customWidth="1"/>
    <col min="1283" max="1283" width="10.5703125" style="2" customWidth="1"/>
    <col min="1284" max="1284" width="12.7109375" style="2" customWidth="1"/>
    <col min="1285" max="1285" width="10.7109375" style="2" customWidth="1"/>
    <col min="1286" max="1286" width="10.5703125" style="2" customWidth="1"/>
    <col min="1287" max="1287" width="9.28515625" style="2" customWidth="1"/>
    <col min="1288" max="1535" width="11.42578125" style="2"/>
    <col min="1536" max="1536" width="14.7109375" style="2" customWidth="1"/>
    <col min="1537" max="1537" width="26.85546875" style="2" customWidth="1"/>
    <col min="1538" max="1538" width="12.7109375" style="2" customWidth="1"/>
    <col min="1539" max="1539" width="10.5703125" style="2" customWidth="1"/>
    <col min="1540" max="1540" width="12.7109375" style="2" customWidth="1"/>
    <col min="1541" max="1541" width="10.7109375" style="2" customWidth="1"/>
    <col min="1542" max="1542" width="10.5703125" style="2" customWidth="1"/>
    <col min="1543" max="1543" width="9.28515625" style="2" customWidth="1"/>
    <col min="1544" max="1791" width="11.42578125" style="2"/>
    <col min="1792" max="1792" width="14.7109375" style="2" customWidth="1"/>
    <col min="1793" max="1793" width="26.85546875" style="2" customWidth="1"/>
    <col min="1794" max="1794" width="12.7109375" style="2" customWidth="1"/>
    <col min="1795" max="1795" width="10.5703125" style="2" customWidth="1"/>
    <col min="1796" max="1796" width="12.7109375" style="2" customWidth="1"/>
    <col min="1797" max="1797" width="10.7109375" style="2" customWidth="1"/>
    <col min="1798" max="1798" width="10.5703125" style="2" customWidth="1"/>
    <col min="1799" max="1799" width="9.28515625" style="2" customWidth="1"/>
    <col min="1800" max="2047" width="11.42578125" style="2"/>
    <col min="2048" max="2048" width="14.7109375" style="2" customWidth="1"/>
    <col min="2049" max="2049" width="26.85546875" style="2" customWidth="1"/>
    <col min="2050" max="2050" width="12.7109375" style="2" customWidth="1"/>
    <col min="2051" max="2051" width="10.5703125" style="2" customWidth="1"/>
    <col min="2052" max="2052" width="12.7109375" style="2" customWidth="1"/>
    <col min="2053" max="2053" width="10.7109375" style="2" customWidth="1"/>
    <col min="2054" max="2054" width="10.5703125" style="2" customWidth="1"/>
    <col min="2055" max="2055" width="9.28515625" style="2" customWidth="1"/>
    <col min="2056" max="2303" width="11.42578125" style="2"/>
    <col min="2304" max="2304" width="14.7109375" style="2" customWidth="1"/>
    <col min="2305" max="2305" width="26.85546875" style="2" customWidth="1"/>
    <col min="2306" max="2306" width="12.7109375" style="2" customWidth="1"/>
    <col min="2307" max="2307" width="10.5703125" style="2" customWidth="1"/>
    <col min="2308" max="2308" width="12.7109375" style="2" customWidth="1"/>
    <col min="2309" max="2309" width="10.7109375" style="2" customWidth="1"/>
    <col min="2310" max="2310" width="10.5703125" style="2" customWidth="1"/>
    <col min="2311" max="2311" width="9.28515625" style="2" customWidth="1"/>
    <col min="2312" max="2559" width="11.42578125" style="2"/>
    <col min="2560" max="2560" width="14.7109375" style="2" customWidth="1"/>
    <col min="2561" max="2561" width="26.85546875" style="2" customWidth="1"/>
    <col min="2562" max="2562" width="12.7109375" style="2" customWidth="1"/>
    <col min="2563" max="2563" width="10.5703125" style="2" customWidth="1"/>
    <col min="2564" max="2564" width="12.7109375" style="2" customWidth="1"/>
    <col min="2565" max="2565" width="10.7109375" style="2" customWidth="1"/>
    <col min="2566" max="2566" width="10.5703125" style="2" customWidth="1"/>
    <col min="2567" max="2567" width="9.28515625" style="2" customWidth="1"/>
    <col min="2568" max="2815" width="11.42578125" style="2"/>
    <col min="2816" max="2816" width="14.7109375" style="2" customWidth="1"/>
    <col min="2817" max="2817" width="26.85546875" style="2" customWidth="1"/>
    <col min="2818" max="2818" width="12.7109375" style="2" customWidth="1"/>
    <col min="2819" max="2819" width="10.5703125" style="2" customWidth="1"/>
    <col min="2820" max="2820" width="12.7109375" style="2" customWidth="1"/>
    <col min="2821" max="2821" width="10.7109375" style="2" customWidth="1"/>
    <col min="2822" max="2822" width="10.5703125" style="2" customWidth="1"/>
    <col min="2823" max="2823" width="9.28515625" style="2" customWidth="1"/>
    <col min="2824" max="3071" width="11.42578125" style="2"/>
    <col min="3072" max="3072" width="14.7109375" style="2" customWidth="1"/>
    <col min="3073" max="3073" width="26.85546875" style="2" customWidth="1"/>
    <col min="3074" max="3074" width="12.7109375" style="2" customWidth="1"/>
    <col min="3075" max="3075" width="10.5703125" style="2" customWidth="1"/>
    <col min="3076" max="3076" width="12.7109375" style="2" customWidth="1"/>
    <col min="3077" max="3077" width="10.7109375" style="2" customWidth="1"/>
    <col min="3078" max="3078" width="10.5703125" style="2" customWidth="1"/>
    <col min="3079" max="3079" width="9.28515625" style="2" customWidth="1"/>
    <col min="3080" max="3327" width="11.42578125" style="2"/>
    <col min="3328" max="3328" width="14.7109375" style="2" customWidth="1"/>
    <col min="3329" max="3329" width="26.85546875" style="2" customWidth="1"/>
    <col min="3330" max="3330" width="12.7109375" style="2" customWidth="1"/>
    <col min="3331" max="3331" width="10.5703125" style="2" customWidth="1"/>
    <col min="3332" max="3332" width="12.7109375" style="2" customWidth="1"/>
    <col min="3333" max="3333" width="10.7109375" style="2" customWidth="1"/>
    <col min="3334" max="3334" width="10.5703125" style="2" customWidth="1"/>
    <col min="3335" max="3335" width="9.28515625" style="2" customWidth="1"/>
    <col min="3336" max="3583" width="11.42578125" style="2"/>
    <col min="3584" max="3584" width="14.7109375" style="2" customWidth="1"/>
    <col min="3585" max="3585" width="26.85546875" style="2" customWidth="1"/>
    <col min="3586" max="3586" width="12.7109375" style="2" customWidth="1"/>
    <col min="3587" max="3587" width="10.5703125" style="2" customWidth="1"/>
    <col min="3588" max="3588" width="12.7109375" style="2" customWidth="1"/>
    <col min="3589" max="3589" width="10.7109375" style="2" customWidth="1"/>
    <col min="3590" max="3590" width="10.5703125" style="2" customWidth="1"/>
    <col min="3591" max="3591" width="9.28515625" style="2" customWidth="1"/>
    <col min="3592" max="3839" width="11.42578125" style="2"/>
    <col min="3840" max="3840" width="14.7109375" style="2" customWidth="1"/>
    <col min="3841" max="3841" width="26.85546875" style="2" customWidth="1"/>
    <col min="3842" max="3842" width="12.7109375" style="2" customWidth="1"/>
    <col min="3843" max="3843" width="10.5703125" style="2" customWidth="1"/>
    <col min="3844" max="3844" width="12.7109375" style="2" customWidth="1"/>
    <col min="3845" max="3845" width="10.7109375" style="2" customWidth="1"/>
    <col min="3846" max="3846" width="10.5703125" style="2" customWidth="1"/>
    <col min="3847" max="3847" width="9.28515625" style="2" customWidth="1"/>
    <col min="3848" max="4095" width="11.42578125" style="2"/>
    <col min="4096" max="4096" width="14.7109375" style="2" customWidth="1"/>
    <col min="4097" max="4097" width="26.85546875" style="2" customWidth="1"/>
    <col min="4098" max="4098" width="12.7109375" style="2" customWidth="1"/>
    <col min="4099" max="4099" width="10.5703125" style="2" customWidth="1"/>
    <col min="4100" max="4100" width="12.7109375" style="2" customWidth="1"/>
    <col min="4101" max="4101" width="10.7109375" style="2" customWidth="1"/>
    <col min="4102" max="4102" width="10.5703125" style="2" customWidth="1"/>
    <col min="4103" max="4103" width="9.28515625" style="2" customWidth="1"/>
    <col min="4104" max="4351" width="11.42578125" style="2"/>
    <col min="4352" max="4352" width="14.7109375" style="2" customWidth="1"/>
    <col min="4353" max="4353" width="26.85546875" style="2" customWidth="1"/>
    <col min="4354" max="4354" width="12.7109375" style="2" customWidth="1"/>
    <col min="4355" max="4355" width="10.5703125" style="2" customWidth="1"/>
    <col min="4356" max="4356" width="12.7109375" style="2" customWidth="1"/>
    <col min="4357" max="4357" width="10.7109375" style="2" customWidth="1"/>
    <col min="4358" max="4358" width="10.5703125" style="2" customWidth="1"/>
    <col min="4359" max="4359" width="9.28515625" style="2" customWidth="1"/>
    <col min="4360" max="4607" width="11.42578125" style="2"/>
    <col min="4608" max="4608" width="14.7109375" style="2" customWidth="1"/>
    <col min="4609" max="4609" width="26.85546875" style="2" customWidth="1"/>
    <col min="4610" max="4610" width="12.7109375" style="2" customWidth="1"/>
    <col min="4611" max="4611" width="10.5703125" style="2" customWidth="1"/>
    <col min="4612" max="4612" width="12.7109375" style="2" customWidth="1"/>
    <col min="4613" max="4613" width="10.7109375" style="2" customWidth="1"/>
    <col min="4614" max="4614" width="10.5703125" style="2" customWidth="1"/>
    <col min="4615" max="4615" width="9.28515625" style="2" customWidth="1"/>
    <col min="4616" max="4863" width="11.42578125" style="2"/>
    <col min="4864" max="4864" width="14.7109375" style="2" customWidth="1"/>
    <col min="4865" max="4865" width="26.85546875" style="2" customWidth="1"/>
    <col min="4866" max="4866" width="12.7109375" style="2" customWidth="1"/>
    <col min="4867" max="4867" width="10.5703125" style="2" customWidth="1"/>
    <col min="4868" max="4868" width="12.7109375" style="2" customWidth="1"/>
    <col min="4869" max="4869" width="10.7109375" style="2" customWidth="1"/>
    <col min="4870" max="4870" width="10.5703125" style="2" customWidth="1"/>
    <col min="4871" max="4871" width="9.28515625" style="2" customWidth="1"/>
    <col min="4872" max="5119" width="11.42578125" style="2"/>
    <col min="5120" max="5120" width="14.7109375" style="2" customWidth="1"/>
    <col min="5121" max="5121" width="26.85546875" style="2" customWidth="1"/>
    <col min="5122" max="5122" width="12.7109375" style="2" customWidth="1"/>
    <col min="5123" max="5123" width="10.5703125" style="2" customWidth="1"/>
    <col min="5124" max="5124" width="12.7109375" style="2" customWidth="1"/>
    <col min="5125" max="5125" width="10.7109375" style="2" customWidth="1"/>
    <col min="5126" max="5126" width="10.5703125" style="2" customWidth="1"/>
    <col min="5127" max="5127" width="9.28515625" style="2" customWidth="1"/>
    <col min="5128" max="5375" width="11.42578125" style="2"/>
    <col min="5376" max="5376" width="14.7109375" style="2" customWidth="1"/>
    <col min="5377" max="5377" width="26.85546875" style="2" customWidth="1"/>
    <col min="5378" max="5378" width="12.7109375" style="2" customWidth="1"/>
    <col min="5379" max="5379" width="10.5703125" style="2" customWidth="1"/>
    <col min="5380" max="5380" width="12.7109375" style="2" customWidth="1"/>
    <col min="5381" max="5381" width="10.7109375" style="2" customWidth="1"/>
    <col min="5382" max="5382" width="10.5703125" style="2" customWidth="1"/>
    <col min="5383" max="5383" width="9.28515625" style="2" customWidth="1"/>
    <col min="5384" max="5631" width="11.42578125" style="2"/>
    <col min="5632" max="5632" width="14.7109375" style="2" customWidth="1"/>
    <col min="5633" max="5633" width="26.85546875" style="2" customWidth="1"/>
    <col min="5634" max="5634" width="12.7109375" style="2" customWidth="1"/>
    <col min="5635" max="5635" width="10.5703125" style="2" customWidth="1"/>
    <col min="5636" max="5636" width="12.7109375" style="2" customWidth="1"/>
    <col min="5637" max="5637" width="10.7109375" style="2" customWidth="1"/>
    <col min="5638" max="5638" width="10.5703125" style="2" customWidth="1"/>
    <col min="5639" max="5639" width="9.28515625" style="2" customWidth="1"/>
    <col min="5640" max="5887" width="11.42578125" style="2"/>
    <col min="5888" max="5888" width="14.7109375" style="2" customWidth="1"/>
    <col min="5889" max="5889" width="26.85546875" style="2" customWidth="1"/>
    <col min="5890" max="5890" width="12.7109375" style="2" customWidth="1"/>
    <col min="5891" max="5891" width="10.5703125" style="2" customWidth="1"/>
    <col min="5892" max="5892" width="12.7109375" style="2" customWidth="1"/>
    <col min="5893" max="5893" width="10.7109375" style="2" customWidth="1"/>
    <col min="5894" max="5894" width="10.5703125" style="2" customWidth="1"/>
    <col min="5895" max="5895" width="9.28515625" style="2" customWidth="1"/>
    <col min="5896" max="6143" width="11.42578125" style="2"/>
    <col min="6144" max="6144" width="14.7109375" style="2" customWidth="1"/>
    <col min="6145" max="6145" width="26.85546875" style="2" customWidth="1"/>
    <col min="6146" max="6146" width="12.7109375" style="2" customWidth="1"/>
    <col min="6147" max="6147" width="10.5703125" style="2" customWidth="1"/>
    <col min="6148" max="6148" width="12.7109375" style="2" customWidth="1"/>
    <col min="6149" max="6149" width="10.7109375" style="2" customWidth="1"/>
    <col min="6150" max="6150" width="10.5703125" style="2" customWidth="1"/>
    <col min="6151" max="6151" width="9.28515625" style="2" customWidth="1"/>
    <col min="6152" max="6399" width="11.42578125" style="2"/>
    <col min="6400" max="6400" width="14.7109375" style="2" customWidth="1"/>
    <col min="6401" max="6401" width="26.85546875" style="2" customWidth="1"/>
    <col min="6402" max="6402" width="12.7109375" style="2" customWidth="1"/>
    <col min="6403" max="6403" width="10.5703125" style="2" customWidth="1"/>
    <col min="6404" max="6404" width="12.7109375" style="2" customWidth="1"/>
    <col min="6405" max="6405" width="10.7109375" style="2" customWidth="1"/>
    <col min="6406" max="6406" width="10.5703125" style="2" customWidth="1"/>
    <col min="6407" max="6407" width="9.28515625" style="2" customWidth="1"/>
    <col min="6408" max="6655" width="11.42578125" style="2"/>
    <col min="6656" max="6656" width="14.7109375" style="2" customWidth="1"/>
    <col min="6657" max="6657" width="26.85546875" style="2" customWidth="1"/>
    <col min="6658" max="6658" width="12.7109375" style="2" customWidth="1"/>
    <col min="6659" max="6659" width="10.5703125" style="2" customWidth="1"/>
    <col min="6660" max="6660" width="12.7109375" style="2" customWidth="1"/>
    <col min="6661" max="6661" width="10.7109375" style="2" customWidth="1"/>
    <col min="6662" max="6662" width="10.5703125" style="2" customWidth="1"/>
    <col min="6663" max="6663" width="9.28515625" style="2" customWidth="1"/>
    <col min="6664" max="6911" width="11.42578125" style="2"/>
    <col min="6912" max="6912" width="14.7109375" style="2" customWidth="1"/>
    <col min="6913" max="6913" width="26.85546875" style="2" customWidth="1"/>
    <col min="6914" max="6914" width="12.7109375" style="2" customWidth="1"/>
    <col min="6915" max="6915" width="10.5703125" style="2" customWidth="1"/>
    <col min="6916" max="6916" width="12.7109375" style="2" customWidth="1"/>
    <col min="6917" max="6917" width="10.7109375" style="2" customWidth="1"/>
    <col min="6918" max="6918" width="10.5703125" style="2" customWidth="1"/>
    <col min="6919" max="6919" width="9.28515625" style="2" customWidth="1"/>
    <col min="6920" max="7167" width="11.42578125" style="2"/>
    <col min="7168" max="7168" width="14.7109375" style="2" customWidth="1"/>
    <col min="7169" max="7169" width="26.85546875" style="2" customWidth="1"/>
    <col min="7170" max="7170" width="12.7109375" style="2" customWidth="1"/>
    <col min="7171" max="7171" width="10.5703125" style="2" customWidth="1"/>
    <col min="7172" max="7172" width="12.7109375" style="2" customWidth="1"/>
    <col min="7173" max="7173" width="10.7109375" style="2" customWidth="1"/>
    <col min="7174" max="7174" width="10.5703125" style="2" customWidth="1"/>
    <col min="7175" max="7175" width="9.28515625" style="2" customWidth="1"/>
    <col min="7176" max="7423" width="11.42578125" style="2"/>
    <col min="7424" max="7424" width="14.7109375" style="2" customWidth="1"/>
    <col min="7425" max="7425" width="26.85546875" style="2" customWidth="1"/>
    <col min="7426" max="7426" width="12.7109375" style="2" customWidth="1"/>
    <col min="7427" max="7427" width="10.5703125" style="2" customWidth="1"/>
    <col min="7428" max="7428" width="12.7109375" style="2" customWidth="1"/>
    <col min="7429" max="7429" width="10.7109375" style="2" customWidth="1"/>
    <col min="7430" max="7430" width="10.5703125" style="2" customWidth="1"/>
    <col min="7431" max="7431" width="9.28515625" style="2" customWidth="1"/>
    <col min="7432" max="7679" width="11.42578125" style="2"/>
    <col min="7680" max="7680" width="14.7109375" style="2" customWidth="1"/>
    <col min="7681" max="7681" width="26.85546875" style="2" customWidth="1"/>
    <col min="7682" max="7682" width="12.7109375" style="2" customWidth="1"/>
    <col min="7683" max="7683" width="10.5703125" style="2" customWidth="1"/>
    <col min="7684" max="7684" width="12.7109375" style="2" customWidth="1"/>
    <col min="7685" max="7685" width="10.7109375" style="2" customWidth="1"/>
    <col min="7686" max="7686" width="10.5703125" style="2" customWidth="1"/>
    <col min="7687" max="7687" width="9.28515625" style="2" customWidth="1"/>
    <col min="7688" max="7935" width="11.42578125" style="2"/>
    <col min="7936" max="7936" width="14.7109375" style="2" customWidth="1"/>
    <col min="7937" max="7937" width="26.85546875" style="2" customWidth="1"/>
    <col min="7938" max="7938" width="12.7109375" style="2" customWidth="1"/>
    <col min="7939" max="7939" width="10.5703125" style="2" customWidth="1"/>
    <col min="7940" max="7940" width="12.7109375" style="2" customWidth="1"/>
    <col min="7941" max="7941" width="10.7109375" style="2" customWidth="1"/>
    <col min="7942" max="7942" width="10.5703125" style="2" customWidth="1"/>
    <col min="7943" max="7943" width="9.28515625" style="2" customWidth="1"/>
    <col min="7944" max="8191" width="11.42578125" style="2"/>
    <col min="8192" max="8192" width="14.7109375" style="2" customWidth="1"/>
    <col min="8193" max="8193" width="26.85546875" style="2" customWidth="1"/>
    <col min="8194" max="8194" width="12.7109375" style="2" customWidth="1"/>
    <col min="8195" max="8195" width="10.5703125" style="2" customWidth="1"/>
    <col min="8196" max="8196" width="12.7109375" style="2" customWidth="1"/>
    <col min="8197" max="8197" width="10.7109375" style="2" customWidth="1"/>
    <col min="8198" max="8198" width="10.5703125" style="2" customWidth="1"/>
    <col min="8199" max="8199" width="9.28515625" style="2" customWidth="1"/>
    <col min="8200" max="8447" width="11.42578125" style="2"/>
    <col min="8448" max="8448" width="14.7109375" style="2" customWidth="1"/>
    <col min="8449" max="8449" width="26.85546875" style="2" customWidth="1"/>
    <col min="8450" max="8450" width="12.7109375" style="2" customWidth="1"/>
    <col min="8451" max="8451" width="10.5703125" style="2" customWidth="1"/>
    <col min="8452" max="8452" width="12.7109375" style="2" customWidth="1"/>
    <col min="8453" max="8453" width="10.7109375" style="2" customWidth="1"/>
    <col min="8454" max="8454" width="10.5703125" style="2" customWidth="1"/>
    <col min="8455" max="8455" width="9.28515625" style="2" customWidth="1"/>
    <col min="8456" max="8703" width="11.42578125" style="2"/>
    <col min="8704" max="8704" width="14.7109375" style="2" customWidth="1"/>
    <col min="8705" max="8705" width="26.85546875" style="2" customWidth="1"/>
    <col min="8706" max="8706" width="12.7109375" style="2" customWidth="1"/>
    <col min="8707" max="8707" width="10.5703125" style="2" customWidth="1"/>
    <col min="8708" max="8708" width="12.7109375" style="2" customWidth="1"/>
    <col min="8709" max="8709" width="10.7109375" style="2" customWidth="1"/>
    <col min="8710" max="8710" width="10.5703125" style="2" customWidth="1"/>
    <col min="8711" max="8711" width="9.28515625" style="2" customWidth="1"/>
    <col min="8712" max="8959" width="11.42578125" style="2"/>
    <col min="8960" max="8960" width="14.7109375" style="2" customWidth="1"/>
    <col min="8961" max="8961" width="26.85546875" style="2" customWidth="1"/>
    <col min="8962" max="8962" width="12.7109375" style="2" customWidth="1"/>
    <col min="8963" max="8963" width="10.5703125" style="2" customWidth="1"/>
    <col min="8964" max="8964" width="12.7109375" style="2" customWidth="1"/>
    <col min="8965" max="8965" width="10.7109375" style="2" customWidth="1"/>
    <col min="8966" max="8966" width="10.5703125" style="2" customWidth="1"/>
    <col min="8967" max="8967" width="9.28515625" style="2" customWidth="1"/>
    <col min="8968" max="9215" width="11.42578125" style="2"/>
    <col min="9216" max="9216" width="14.7109375" style="2" customWidth="1"/>
    <col min="9217" max="9217" width="26.85546875" style="2" customWidth="1"/>
    <col min="9218" max="9218" width="12.7109375" style="2" customWidth="1"/>
    <col min="9219" max="9219" width="10.5703125" style="2" customWidth="1"/>
    <col min="9220" max="9220" width="12.7109375" style="2" customWidth="1"/>
    <col min="9221" max="9221" width="10.7109375" style="2" customWidth="1"/>
    <col min="9222" max="9222" width="10.5703125" style="2" customWidth="1"/>
    <col min="9223" max="9223" width="9.28515625" style="2" customWidth="1"/>
    <col min="9224" max="9471" width="11.42578125" style="2"/>
    <col min="9472" max="9472" width="14.7109375" style="2" customWidth="1"/>
    <col min="9473" max="9473" width="26.85546875" style="2" customWidth="1"/>
    <col min="9474" max="9474" width="12.7109375" style="2" customWidth="1"/>
    <col min="9475" max="9475" width="10.5703125" style="2" customWidth="1"/>
    <col min="9476" max="9476" width="12.7109375" style="2" customWidth="1"/>
    <col min="9477" max="9477" width="10.7109375" style="2" customWidth="1"/>
    <col min="9478" max="9478" width="10.5703125" style="2" customWidth="1"/>
    <col min="9479" max="9479" width="9.28515625" style="2" customWidth="1"/>
    <col min="9480" max="9727" width="11.42578125" style="2"/>
    <col min="9728" max="9728" width="14.7109375" style="2" customWidth="1"/>
    <col min="9729" max="9729" width="26.85546875" style="2" customWidth="1"/>
    <col min="9730" max="9730" width="12.7109375" style="2" customWidth="1"/>
    <col min="9731" max="9731" width="10.5703125" style="2" customWidth="1"/>
    <col min="9732" max="9732" width="12.7109375" style="2" customWidth="1"/>
    <col min="9733" max="9733" width="10.7109375" style="2" customWidth="1"/>
    <col min="9734" max="9734" width="10.5703125" style="2" customWidth="1"/>
    <col min="9735" max="9735" width="9.28515625" style="2" customWidth="1"/>
    <col min="9736" max="9983" width="11.42578125" style="2"/>
    <col min="9984" max="9984" width="14.7109375" style="2" customWidth="1"/>
    <col min="9985" max="9985" width="26.85546875" style="2" customWidth="1"/>
    <col min="9986" max="9986" width="12.7109375" style="2" customWidth="1"/>
    <col min="9987" max="9987" width="10.5703125" style="2" customWidth="1"/>
    <col min="9988" max="9988" width="12.7109375" style="2" customWidth="1"/>
    <col min="9989" max="9989" width="10.7109375" style="2" customWidth="1"/>
    <col min="9990" max="9990" width="10.5703125" style="2" customWidth="1"/>
    <col min="9991" max="9991" width="9.28515625" style="2" customWidth="1"/>
    <col min="9992" max="10239" width="11.42578125" style="2"/>
    <col min="10240" max="10240" width="14.7109375" style="2" customWidth="1"/>
    <col min="10241" max="10241" width="26.85546875" style="2" customWidth="1"/>
    <col min="10242" max="10242" width="12.7109375" style="2" customWidth="1"/>
    <col min="10243" max="10243" width="10.5703125" style="2" customWidth="1"/>
    <col min="10244" max="10244" width="12.7109375" style="2" customWidth="1"/>
    <col min="10245" max="10245" width="10.7109375" style="2" customWidth="1"/>
    <col min="10246" max="10246" width="10.5703125" style="2" customWidth="1"/>
    <col min="10247" max="10247" width="9.28515625" style="2" customWidth="1"/>
    <col min="10248" max="10495" width="11.42578125" style="2"/>
    <col min="10496" max="10496" width="14.7109375" style="2" customWidth="1"/>
    <col min="10497" max="10497" width="26.85546875" style="2" customWidth="1"/>
    <col min="10498" max="10498" width="12.7109375" style="2" customWidth="1"/>
    <col min="10499" max="10499" width="10.5703125" style="2" customWidth="1"/>
    <col min="10500" max="10500" width="12.7109375" style="2" customWidth="1"/>
    <col min="10501" max="10501" width="10.7109375" style="2" customWidth="1"/>
    <col min="10502" max="10502" width="10.5703125" style="2" customWidth="1"/>
    <col min="10503" max="10503" width="9.28515625" style="2" customWidth="1"/>
    <col min="10504" max="10751" width="11.42578125" style="2"/>
    <col min="10752" max="10752" width="14.7109375" style="2" customWidth="1"/>
    <col min="10753" max="10753" width="26.85546875" style="2" customWidth="1"/>
    <col min="10754" max="10754" width="12.7109375" style="2" customWidth="1"/>
    <col min="10755" max="10755" width="10.5703125" style="2" customWidth="1"/>
    <col min="10756" max="10756" width="12.7109375" style="2" customWidth="1"/>
    <col min="10757" max="10757" width="10.7109375" style="2" customWidth="1"/>
    <col min="10758" max="10758" width="10.5703125" style="2" customWidth="1"/>
    <col min="10759" max="10759" width="9.28515625" style="2" customWidth="1"/>
    <col min="10760" max="11007" width="11.42578125" style="2"/>
    <col min="11008" max="11008" width="14.7109375" style="2" customWidth="1"/>
    <col min="11009" max="11009" width="26.85546875" style="2" customWidth="1"/>
    <col min="11010" max="11010" width="12.7109375" style="2" customWidth="1"/>
    <col min="11011" max="11011" width="10.5703125" style="2" customWidth="1"/>
    <col min="11012" max="11012" width="12.7109375" style="2" customWidth="1"/>
    <col min="11013" max="11013" width="10.7109375" style="2" customWidth="1"/>
    <col min="11014" max="11014" width="10.5703125" style="2" customWidth="1"/>
    <col min="11015" max="11015" width="9.28515625" style="2" customWidth="1"/>
    <col min="11016" max="11263" width="11.42578125" style="2"/>
    <col min="11264" max="11264" width="14.7109375" style="2" customWidth="1"/>
    <col min="11265" max="11265" width="26.85546875" style="2" customWidth="1"/>
    <col min="11266" max="11266" width="12.7109375" style="2" customWidth="1"/>
    <col min="11267" max="11267" width="10.5703125" style="2" customWidth="1"/>
    <col min="11268" max="11268" width="12.7109375" style="2" customWidth="1"/>
    <col min="11269" max="11269" width="10.7109375" style="2" customWidth="1"/>
    <col min="11270" max="11270" width="10.5703125" style="2" customWidth="1"/>
    <col min="11271" max="11271" width="9.28515625" style="2" customWidth="1"/>
    <col min="11272" max="11519" width="11.42578125" style="2"/>
    <col min="11520" max="11520" width="14.7109375" style="2" customWidth="1"/>
    <col min="11521" max="11521" width="26.85546875" style="2" customWidth="1"/>
    <col min="11522" max="11522" width="12.7109375" style="2" customWidth="1"/>
    <col min="11523" max="11523" width="10.5703125" style="2" customWidth="1"/>
    <col min="11524" max="11524" width="12.7109375" style="2" customWidth="1"/>
    <col min="11525" max="11525" width="10.7109375" style="2" customWidth="1"/>
    <col min="11526" max="11526" width="10.5703125" style="2" customWidth="1"/>
    <col min="11527" max="11527" width="9.28515625" style="2" customWidth="1"/>
    <col min="11528" max="11775" width="11.42578125" style="2"/>
    <col min="11776" max="11776" width="14.7109375" style="2" customWidth="1"/>
    <col min="11777" max="11777" width="26.85546875" style="2" customWidth="1"/>
    <col min="11778" max="11778" width="12.7109375" style="2" customWidth="1"/>
    <col min="11779" max="11779" width="10.5703125" style="2" customWidth="1"/>
    <col min="11780" max="11780" width="12.7109375" style="2" customWidth="1"/>
    <col min="11781" max="11781" width="10.7109375" style="2" customWidth="1"/>
    <col min="11782" max="11782" width="10.5703125" style="2" customWidth="1"/>
    <col min="11783" max="11783" width="9.28515625" style="2" customWidth="1"/>
    <col min="11784" max="12031" width="11.42578125" style="2"/>
    <col min="12032" max="12032" width="14.7109375" style="2" customWidth="1"/>
    <col min="12033" max="12033" width="26.85546875" style="2" customWidth="1"/>
    <col min="12034" max="12034" width="12.7109375" style="2" customWidth="1"/>
    <col min="12035" max="12035" width="10.5703125" style="2" customWidth="1"/>
    <col min="12036" max="12036" width="12.7109375" style="2" customWidth="1"/>
    <col min="12037" max="12037" width="10.7109375" style="2" customWidth="1"/>
    <col min="12038" max="12038" width="10.5703125" style="2" customWidth="1"/>
    <col min="12039" max="12039" width="9.28515625" style="2" customWidth="1"/>
    <col min="12040" max="12287" width="11.42578125" style="2"/>
    <col min="12288" max="12288" width="14.7109375" style="2" customWidth="1"/>
    <col min="12289" max="12289" width="26.85546875" style="2" customWidth="1"/>
    <col min="12290" max="12290" width="12.7109375" style="2" customWidth="1"/>
    <col min="12291" max="12291" width="10.5703125" style="2" customWidth="1"/>
    <col min="12292" max="12292" width="12.7109375" style="2" customWidth="1"/>
    <col min="12293" max="12293" width="10.7109375" style="2" customWidth="1"/>
    <col min="12294" max="12294" width="10.5703125" style="2" customWidth="1"/>
    <col min="12295" max="12295" width="9.28515625" style="2" customWidth="1"/>
    <col min="12296" max="12543" width="11.42578125" style="2"/>
    <col min="12544" max="12544" width="14.7109375" style="2" customWidth="1"/>
    <col min="12545" max="12545" width="26.85546875" style="2" customWidth="1"/>
    <col min="12546" max="12546" width="12.7109375" style="2" customWidth="1"/>
    <col min="12547" max="12547" width="10.5703125" style="2" customWidth="1"/>
    <col min="12548" max="12548" width="12.7109375" style="2" customWidth="1"/>
    <col min="12549" max="12549" width="10.7109375" style="2" customWidth="1"/>
    <col min="12550" max="12550" width="10.5703125" style="2" customWidth="1"/>
    <col min="12551" max="12551" width="9.28515625" style="2" customWidth="1"/>
    <col min="12552" max="12799" width="11.42578125" style="2"/>
    <col min="12800" max="12800" width="14.7109375" style="2" customWidth="1"/>
    <col min="12801" max="12801" width="26.85546875" style="2" customWidth="1"/>
    <col min="12802" max="12802" width="12.7109375" style="2" customWidth="1"/>
    <col min="12803" max="12803" width="10.5703125" style="2" customWidth="1"/>
    <col min="12804" max="12804" width="12.7109375" style="2" customWidth="1"/>
    <col min="12805" max="12805" width="10.7109375" style="2" customWidth="1"/>
    <col min="12806" max="12806" width="10.5703125" style="2" customWidth="1"/>
    <col min="12807" max="12807" width="9.28515625" style="2" customWidth="1"/>
    <col min="12808" max="13055" width="11.42578125" style="2"/>
    <col min="13056" max="13056" width="14.7109375" style="2" customWidth="1"/>
    <col min="13057" max="13057" width="26.85546875" style="2" customWidth="1"/>
    <col min="13058" max="13058" width="12.7109375" style="2" customWidth="1"/>
    <col min="13059" max="13059" width="10.5703125" style="2" customWidth="1"/>
    <col min="13060" max="13060" width="12.7109375" style="2" customWidth="1"/>
    <col min="13061" max="13061" width="10.7109375" style="2" customWidth="1"/>
    <col min="13062" max="13062" width="10.5703125" style="2" customWidth="1"/>
    <col min="13063" max="13063" width="9.28515625" style="2" customWidth="1"/>
    <col min="13064" max="13311" width="11.42578125" style="2"/>
    <col min="13312" max="13312" width="14.7109375" style="2" customWidth="1"/>
    <col min="13313" max="13313" width="26.85546875" style="2" customWidth="1"/>
    <col min="13314" max="13314" width="12.7109375" style="2" customWidth="1"/>
    <col min="13315" max="13315" width="10.5703125" style="2" customWidth="1"/>
    <col min="13316" max="13316" width="12.7109375" style="2" customWidth="1"/>
    <col min="13317" max="13317" width="10.7109375" style="2" customWidth="1"/>
    <col min="13318" max="13318" width="10.5703125" style="2" customWidth="1"/>
    <col min="13319" max="13319" width="9.28515625" style="2" customWidth="1"/>
    <col min="13320" max="13567" width="11.42578125" style="2"/>
    <col min="13568" max="13568" width="14.7109375" style="2" customWidth="1"/>
    <col min="13569" max="13569" width="26.85546875" style="2" customWidth="1"/>
    <col min="13570" max="13570" width="12.7109375" style="2" customWidth="1"/>
    <col min="13571" max="13571" width="10.5703125" style="2" customWidth="1"/>
    <col min="13572" max="13572" width="12.7109375" style="2" customWidth="1"/>
    <col min="13573" max="13573" width="10.7109375" style="2" customWidth="1"/>
    <col min="13574" max="13574" width="10.5703125" style="2" customWidth="1"/>
    <col min="13575" max="13575" width="9.28515625" style="2" customWidth="1"/>
    <col min="13576" max="13823" width="11.42578125" style="2"/>
    <col min="13824" max="13824" width="14.7109375" style="2" customWidth="1"/>
    <col min="13825" max="13825" width="26.85546875" style="2" customWidth="1"/>
    <col min="13826" max="13826" width="12.7109375" style="2" customWidth="1"/>
    <col min="13827" max="13827" width="10.5703125" style="2" customWidth="1"/>
    <col min="13828" max="13828" width="12.7109375" style="2" customWidth="1"/>
    <col min="13829" max="13829" width="10.7109375" style="2" customWidth="1"/>
    <col min="13830" max="13830" width="10.5703125" style="2" customWidth="1"/>
    <col min="13831" max="13831" width="9.28515625" style="2" customWidth="1"/>
    <col min="13832" max="14079" width="11.42578125" style="2"/>
    <col min="14080" max="14080" width="14.7109375" style="2" customWidth="1"/>
    <col min="14081" max="14081" width="26.85546875" style="2" customWidth="1"/>
    <col min="14082" max="14082" width="12.7109375" style="2" customWidth="1"/>
    <col min="14083" max="14083" width="10.5703125" style="2" customWidth="1"/>
    <col min="14084" max="14084" width="12.7109375" style="2" customWidth="1"/>
    <col min="14085" max="14085" width="10.7109375" style="2" customWidth="1"/>
    <col min="14086" max="14086" width="10.5703125" style="2" customWidth="1"/>
    <col min="14087" max="14087" width="9.28515625" style="2" customWidth="1"/>
    <col min="14088" max="14335" width="11.42578125" style="2"/>
    <col min="14336" max="14336" width="14.7109375" style="2" customWidth="1"/>
    <col min="14337" max="14337" width="26.85546875" style="2" customWidth="1"/>
    <col min="14338" max="14338" width="12.7109375" style="2" customWidth="1"/>
    <col min="14339" max="14339" width="10.5703125" style="2" customWidth="1"/>
    <col min="14340" max="14340" width="12.7109375" style="2" customWidth="1"/>
    <col min="14341" max="14341" width="10.7109375" style="2" customWidth="1"/>
    <col min="14342" max="14342" width="10.5703125" style="2" customWidth="1"/>
    <col min="14343" max="14343" width="9.28515625" style="2" customWidth="1"/>
    <col min="14344" max="14591" width="11.42578125" style="2"/>
    <col min="14592" max="14592" width="14.7109375" style="2" customWidth="1"/>
    <col min="14593" max="14593" width="26.85546875" style="2" customWidth="1"/>
    <col min="14594" max="14594" width="12.7109375" style="2" customWidth="1"/>
    <col min="14595" max="14595" width="10.5703125" style="2" customWidth="1"/>
    <col min="14596" max="14596" width="12.7109375" style="2" customWidth="1"/>
    <col min="14597" max="14597" width="10.7109375" style="2" customWidth="1"/>
    <col min="14598" max="14598" width="10.5703125" style="2" customWidth="1"/>
    <col min="14599" max="14599" width="9.28515625" style="2" customWidth="1"/>
    <col min="14600" max="14847" width="11.42578125" style="2"/>
    <col min="14848" max="14848" width="14.7109375" style="2" customWidth="1"/>
    <col min="14849" max="14849" width="26.85546875" style="2" customWidth="1"/>
    <col min="14850" max="14850" width="12.7109375" style="2" customWidth="1"/>
    <col min="14851" max="14851" width="10.5703125" style="2" customWidth="1"/>
    <col min="14852" max="14852" width="12.7109375" style="2" customWidth="1"/>
    <col min="14853" max="14853" width="10.7109375" style="2" customWidth="1"/>
    <col min="14854" max="14854" width="10.5703125" style="2" customWidth="1"/>
    <col min="14855" max="14855" width="9.28515625" style="2" customWidth="1"/>
    <col min="14856" max="15103" width="11.42578125" style="2"/>
    <col min="15104" max="15104" width="14.7109375" style="2" customWidth="1"/>
    <col min="15105" max="15105" width="26.85546875" style="2" customWidth="1"/>
    <col min="15106" max="15106" width="12.7109375" style="2" customWidth="1"/>
    <col min="15107" max="15107" width="10.5703125" style="2" customWidth="1"/>
    <col min="15108" max="15108" width="12.7109375" style="2" customWidth="1"/>
    <col min="15109" max="15109" width="10.7109375" style="2" customWidth="1"/>
    <col min="15110" max="15110" width="10.5703125" style="2" customWidth="1"/>
    <col min="15111" max="15111" width="9.28515625" style="2" customWidth="1"/>
    <col min="15112" max="15359" width="11.42578125" style="2"/>
    <col min="15360" max="15360" width="14.7109375" style="2" customWidth="1"/>
    <col min="15361" max="15361" width="26.85546875" style="2" customWidth="1"/>
    <col min="15362" max="15362" width="12.7109375" style="2" customWidth="1"/>
    <col min="15363" max="15363" width="10.5703125" style="2" customWidth="1"/>
    <col min="15364" max="15364" width="12.7109375" style="2" customWidth="1"/>
    <col min="15365" max="15365" width="10.7109375" style="2" customWidth="1"/>
    <col min="15366" max="15366" width="10.5703125" style="2" customWidth="1"/>
    <col min="15367" max="15367" width="9.28515625" style="2" customWidth="1"/>
    <col min="15368" max="15615" width="11.42578125" style="2"/>
    <col min="15616" max="15616" width="14.7109375" style="2" customWidth="1"/>
    <col min="15617" max="15617" width="26.85546875" style="2" customWidth="1"/>
    <col min="15618" max="15618" width="12.7109375" style="2" customWidth="1"/>
    <col min="15619" max="15619" width="10.5703125" style="2" customWidth="1"/>
    <col min="15620" max="15620" width="12.7109375" style="2" customWidth="1"/>
    <col min="15621" max="15621" width="10.7109375" style="2" customWidth="1"/>
    <col min="15622" max="15622" width="10.5703125" style="2" customWidth="1"/>
    <col min="15623" max="15623" width="9.28515625" style="2" customWidth="1"/>
    <col min="15624" max="15871" width="11.42578125" style="2"/>
    <col min="15872" max="15872" width="14.7109375" style="2" customWidth="1"/>
    <col min="15873" max="15873" width="26.85546875" style="2" customWidth="1"/>
    <col min="15874" max="15874" width="12.7109375" style="2" customWidth="1"/>
    <col min="15875" max="15875" width="10.5703125" style="2" customWidth="1"/>
    <col min="15876" max="15876" width="12.7109375" style="2" customWidth="1"/>
    <col min="15877" max="15877" width="10.7109375" style="2" customWidth="1"/>
    <col min="15878" max="15878" width="10.5703125" style="2" customWidth="1"/>
    <col min="15879" max="15879" width="9.28515625" style="2" customWidth="1"/>
    <col min="15880" max="16127" width="11.42578125" style="2"/>
    <col min="16128" max="16128" width="14.7109375" style="2" customWidth="1"/>
    <col min="16129" max="16129" width="26.85546875" style="2" customWidth="1"/>
    <col min="16130" max="16130" width="12.7109375" style="2" customWidth="1"/>
    <col min="16131" max="16131" width="10.5703125" style="2" customWidth="1"/>
    <col min="16132" max="16132" width="12.7109375" style="2" customWidth="1"/>
    <col min="16133" max="16133" width="10.7109375" style="2" customWidth="1"/>
    <col min="16134" max="16134" width="10.5703125" style="2" customWidth="1"/>
    <col min="16135" max="16135" width="9.28515625" style="2" customWidth="1"/>
    <col min="16136" max="16384" width="11.42578125" style="2"/>
  </cols>
  <sheetData>
    <row r="1" spans="2:14">
      <c r="B1" s="11"/>
    </row>
    <row r="2" spans="2:14">
      <c r="B2" s="11"/>
    </row>
    <row r="3" spans="2:14">
      <c r="B3" s="11"/>
    </row>
    <row r="4" spans="2:14" ht="14.25" customHeight="1">
      <c r="B4" s="11"/>
    </row>
    <row r="5" spans="2:14">
      <c r="B5" s="11"/>
    </row>
    <row r="6" spans="2:14" ht="25.5" customHeight="1">
      <c r="B6" s="560" t="s">
        <v>337</v>
      </c>
      <c r="C6" s="561"/>
      <c r="D6" s="561"/>
      <c r="E6" s="561"/>
      <c r="F6" s="561"/>
      <c r="G6" s="562"/>
      <c r="I6" s="560" t="s">
        <v>337</v>
      </c>
      <c r="J6" s="561"/>
      <c r="K6" s="561"/>
      <c r="L6" s="561"/>
      <c r="M6" s="561"/>
      <c r="N6" s="562"/>
    </row>
    <row r="7" spans="2:14" ht="25.5" customHeight="1">
      <c r="B7" s="406"/>
      <c r="C7" s="161" t="str">
        <f>actualizaciones!$A$4</f>
        <v>I semestre 2009</v>
      </c>
      <c r="D7" s="407" t="s">
        <v>338</v>
      </c>
      <c r="E7" s="161" t="str">
        <f>actualizaciones!$B$4</f>
        <v>I semestre 2010</v>
      </c>
      <c r="F7" s="407" t="s">
        <v>338</v>
      </c>
      <c r="G7" s="408" t="s">
        <v>63</v>
      </c>
      <c r="I7" s="406"/>
      <c r="J7" s="161" t="str">
        <f>actualizaciones!$A$5</f>
        <v>II semestre 2009</v>
      </c>
      <c r="K7" s="407" t="s">
        <v>338</v>
      </c>
      <c r="L7" s="161" t="str">
        <f>actualizaciones!$B$5</f>
        <v>II semestre 2010</v>
      </c>
      <c r="M7" s="407" t="s">
        <v>338</v>
      </c>
      <c r="N7" s="408" t="s">
        <v>63</v>
      </c>
    </row>
    <row r="8" spans="2:14">
      <c r="B8" s="72" t="s">
        <v>339</v>
      </c>
      <c r="C8" s="409"/>
      <c r="D8" s="410"/>
      <c r="E8" s="409"/>
      <c r="F8" s="409"/>
      <c r="G8" s="411"/>
      <c r="I8" s="72" t="s">
        <v>339</v>
      </c>
      <c r="J8" s="409"/>
      <c r="K8" s="410"/>
      <c r="L8" s="409"/>
      <c r="M8" s="409"/>
      <c r="N8" s="411"/>
    </row>
    <row r="9" spans="2:14">
      <c r="B9" s="412" t="s">
        <v>340</v>
      </c>
      <c r="C9" s="413">
        <v>185142</v>
      </c>
      <c r="D9" s="26">
        <f>C9/$C$9</f>
        <v>1</v>
      </c>
      <c r="E9" s="413">
        <v>178697</v>
      </c>
      <c r="F9" s="26">
        <f>E9/E$9</f>
        <v>1</v>
      </c>
      <c r="G9" s="27">
        <f>(E9-C9)/C9</f>
        <v>-3.4811117952706569E-2</v>
      </c>
      <c r="I9" s="412" t="s">
        <v>340</v>
      </c>
      <c r="J9" s="413">
        <v>181964</v>
      </c>
      <c r="K9" s="26">
        <f>J9/$J$9</f>
        <v>1</v>
      </c>
      <c r="L9" s="413">
        <v>175168</v>
      </c>
      <c r="M9" s="26">
        <f>L9/L$9</f>
        <v>1</v>
      </c>
      <c r="N9" s="27">
        <f>(L9-J9)/J9</f>
        <v>-3.7348046866413138E-2</v>
      </c>
    </row>
    <row r="10" spans="2:14">
      <c r="B10" s="414" t="s">
        <v>341</v>
      </c>
      <c r="C10" s="415">
        <v>88057</v>
      </c>
      <c r="D10" s="30">
        <f>C10/$C$9</f>
        <v>0.47561871428417107</v>
      </c>
      <c r="E10" s="415">
        <v>86541</v>
      </c>
      <c r="F10" s="30">
        <f>E10/E$9</f>
        <v>0.48428904794148753</v>
      </c>
      <c r="G10" s="31">
        <f>(E10-C10)/C10</f>
        <v>-1.7216121375926957E-2</v>
      </c>
      <c r="I10" s="414" t="s">
        <v>341</v>
      </c>
      <c r="J10" s="415">
        <v>87662</v>
      </c>
      <c r="K10" s="30">
        <f>J10/$J$9</f>
        <v>0.48175463278450681</v>
      </c>
      <c r="L10" s="415">
        <v>85983</v>
      </c>
      <c r="M10" s="30">
        <f>L10/L$9</f>
        <v>0.4908602027767629</v>
      </c>
      <c r="N10" s="31">
        <f>(L10-J10)/J10</f>
        <v>-1.9153110811982389E-2</v>
      </c>
    </row>
    <row r="11" spans="2:14">
      <c r="B11" s="416" t="s">
        <v>342</v>
      </c>
      <c r="C11" s="417">
        <v>97085</v>
      </c>
      <c r="D11" s="32">
        <f>C11/$C$9</f>
        <v>0.52438128571582898</v>
      </c>
      <c r="E11" s="417">
        <v>92156</v>
      </c>
      <c r="F11" s="32">
        <f>E11/E$9</f>
        <v>0.51571095205851247</v>
      </c>
      <c r="G11" s="31">
        <f>(E11-C11)/C11</f>
        <v>-5.0769943863624656E-2</v>
      </c>
      <c r="I11" s="416" t="s">
        <v>342</v>
      </c>
      <c r="J11" s="417">
        <v>94302</v>
      </c>
      <c r="K11" s="32">
        <f>J11/$J$9</f>
        <v>0.51824536721549319</v>
      </c>
      <c r="L11" s="417">
        <v>89185</v>
      </c>
      <c r="M11" s="32">
        <f>L11/L$9</f>
        <v>0.5091397972232371</v>
      </c>
      <c r="N11" s="31">
        <f>(L11-J11)/J11</f>
        <v>-5.4261839621641113E-2</v>
      </c>
    </row>
    <row r="12" spans="2:14">
      <c r="B12" s="72" t="s">
        <v>343</v>
      </c>
      <c r="C12" s="418"/>
      <c r="D12" s="419"/>
      <c r="E12" s="418"/>
      <c r="F12" s="409"/>
      <c r="G12" s="411"/>
      <c r="I12" s="72" t="s">
        <v>343</v>
      </c>
      <c r="J12" s="418"/>
      <c r="K12" s="419"/>
      <c r="L12" s="418"/>
      <c r="M12" s="409"/>
      <c r="N12" s="411"/>
    </row>
    <row r="13" spans="2:14">
      <c r="B13" s="412" t="s">
        <v>340</v>
      </c>
      <c r="C13" s="413">
        <v>2531</v>
      </c>
      <c r="D13" s="26">
        <f>C13/$C$13</f>
        <v>1</v>
      </c>
      <c r="E13" s="413">
        <v>2504</v>
      </c>
      <c r="F13" s="26">
        <f>E13/$E$13</f>
        <v>1</v>
      </c>
      <c r="G13" s="27">
        <f>(E13-C13)/C13</f>
        <v>-1.066772026866851E-2</v>
      </c>
      <c r="I13" s="412" t="s">
        <v>340</v>
      </c>
      <c r="J13" s="413">
        <v>2504</v>
      </c>
      <c r="K13" s="26">
        <f>J13/$J$13</f>
        <v>1</v>
      </c>
      <c r="L13" s="413">
        <v>1947</v>
      </c>
      <c r="M13" s="26">
        <f>L13/$L$13</f>
        <v>1</v>
      </c>
      <c r="N13" s="27">
        <f>(L13-J13)/J13</f>
        <v>-0.222444089456869</v>
      </c>
    </row>
    <row r="14" spans="2:14">
      <c r="B14" s="414" t="s">
        <v>341</v>
      </c>
      <c r="C14" s="415">
        <v>2531</v>
      </c>
      <c r="D14" s="30">
        <f>C14/$C$13</f>
        <v>1</v>
      </c>
      <c r="E14" s="415">
        <v>2504</v>
      </c>
      <c r="F14" s="30">
        <f>E14/$E$14</f>
        <v>1</v>
      </c>
      <c r="G14" s="31">
        <f>(E14-C14)/C14</f>
        <v>-1.066772026866851E-2</v>
      </c>
      <c r="I14" s="414" t="s">
        <v>341</v>
      </c>
      <c r="J14" s="415">
        <v>2504</v>
      </c>
      <c r="K14" s="30">
        <f>J14/$J$13</f>
        <v>1</v>
      </c>
      <c r="L14" s="415">
        <v>1947</v>
      </c>
      <c r="M14" s="30">
        <f>L14/$L$13</f>
        <v>1</v>
      </c>
      <c r="N14" s="31">
        <f>(L14-J14)/J14</f>
        <v>-0.222444089456869</v>
      </c>
    </row>
    <row r="15" spans="2:14">
      <c r="B15" s="416" t="s">
        <v>342</v>
      </c>
      <c r="C15" s="420" t="s">
        <v>232</v>
      </c>
      <c r="D15" s="421" t="s">
        <v>232</v>
      </c>
      <c r="E15" s="420" t="s">
        <v>232</v>
      </c>
      <c r="F15" s="421" t="s">
        <v>232</v>
      </c>
      <c r="G15" s="422" t="s">
        <v>232</v>
      </c>
      <c r="I15" s="416" t="s">
        <v>342</v>
      </c>
      <c r="J15" s="420" t="s">
        <v>232</v>
      </c>
      <c r="K15" s="421" t="s">
        <v>232</v>
      </c>
      <c r="L15" s="420" t="s">
        <v>232</v>
      </c>
      <c r="M15" s="421" t="s">
        <v>232</v>
      </c>
      <c r="N15" s="422" t="s">
        <v>232</v>
      </c>
    </row>
    <row r="16" spans="2:14">
      <c r="B16" s="72" t="s">
        <v>344</v>
      </c>
      <c r="C16" s="423"/>
      <c r="D16" s="411"/>
      <c r="E16" s="423"/>
      <c r="F16" s="409"/>
      <c r="G16" s="411"/>
      <c r="I16" s="72" t="s">
        <v>344</v>
      </c>
      <c r="J16" s="423"/>
      <c r="K16" s="411"/>
      <c r="L16" s="423"/>
      <c r="M16" s="409"/>
      <c r="N16" s="411"/>
    </row>
    <row r="17" spans="2:14">
      <c r="B17" s="412" t="s">
        <v>340</v>
      </c>
      <c r="C17" s="413">
        <v>1946</v>
      </c>
      <c r="D17" s="26">
        <f>C17/$C$17</f>
        <v>1</v>
      </c>
      <c r="E17" s="413">
        <v>1713</v>
      </c>
      <c r="F17" s="26">
        <f>E17/$E$17</f>
        <v>1</v>
      </c>
      <c r="G17" s="27">
        <f>(E17-C17)/C17</f>
        <v>-0.1197327852004111</v>
      </c>
      <c r="I17" s="412" t="s">
        <v>340</v>
      </c>
      <c r="J17" s="413">
        <v>1713</v>
      </c>
      <c r="K17" s="26">
        <f>J17/$J$17</f>
        <v>1</v>
      </c>
      <c r="L17" s="413">
        <v>1409</v>
      </c>
      <c r="M17" s="26">
        <f>L17/$L$17</f>
        <v>1</v>
      </c>
      <c r="N17" s="27">
        <f>(L17-J17)/J17</f>
        <v>-0.17746643315820199</v>
      </c>
    </row>
    <row r="18" spans="2:14">
      <c r="B18" s="414" t="s">
        <v>341</v>
      </c>
      <c r="C18" s="415">
        <v>514</v>
      </c>
      <c r="D18" s="30">
        <f>C18/$C$17</f>
        <v>0.26413155190133608</v>
      </c>
      <c r="E18" s="415">
        <v>514</v>
      </c>
      <c r="F18" s="30">
        <f>E18/$E$17</f>
        <v>0.30005837711617045</v>
      </c>
      <c r="G18" s="31">
        <f>(E18-C18)/C18</f>
        <v>0</v>
      </c>
      <c r="I18" s="414" t="s">
        <v>341</v>
      </c>
      <c r="J18" s="415">
        <v>514</v>
      </c>
      <c r="K18" s="30">
        <f>J18/$J$17</f>
        <v>0.30005837711617045</v>
      </c>
      <c r="L18" s="415">
        <v>514</v>
      </c>
      <c r="M18" s="30">
        <f>L18/$L$17</f>
        <v>0.36479772888573458</v>
      </c>
      <c r="N18" s="31">
        <f>(L18-J18)/J18</f>
        <v>0</v>
      </c>
    </row>
    <row r="19" spans="2:14">
      <c r="B19" s="416" t="s">
        <v>342</v>
      </c>
      <c r="C19" s="417">
        <v>1432</v>
      </c>
      <c r="D19" s="32">
        <f>C19/$C$17</f>
        <v>0.73586844809866392</v>
      </c>
      <c r="E19" s="417">
        <v>1199</v>
      </c>
      <c r="F19" s="32">
        <f>E19/$E$17</f>
        <v>0.69994162288382955</v>
      </c>
      <c r="G19" s="31">
        <f>(E19-C19)/C19</f>
        <v>-0.16270949720670391</v>
      </c>
      <c r="I19" s="416" t="s">
        <v>342</v>
      </c>
      <c r="J19" s="417">
        <v>1199</v>
      </c>
      <c r="K19" s="32">
        <f>J19/$J$17</f>
        <v>0.69994162288382955</v>
      </c>
      <c r="L19" s="417">
        <v>895</v>
      </c>
      <c r="M19" s="32">
        <f>L19/$L$17</f>
        <v>0.63520227111426542</v>
      </c>
      <c r="N19" s="31">
        <f>(L19-J19)/J19</f>
        <v>-0.25354462051709759</v>
      </c>
    </row>
    <row r="20" spans="2:14">
      <c r="B20" s="72" t="s">
        <v>345</v>
      </c>
      <c r="C20" s="418"/>
      <c r="D20" s="411"/>
      <c r="E20" s="418"/>
      <c r="F20" s="409"/>
      <c r="G20" s="411"/>
      <c r="I20" s="72" t="s">
        <v>345</v>
      </c>
      <c r="J20" s="418"/>
      <c r="K20" s="411"/>
      <c r="L20" s="418"/>
      <c r="M20" s="409"/>
      <c r="N20" s="411"/>
    </row>
    <row r="21" spans="2:14">
      <c r="B21" s="412" t="s">
        <v>340</v>
      </c>
      <c r="C21" s="413">
        <v>32671</v>
      </c>
      <c r="D21" s="26">
        <f>C21/$C$21</f>
        <v>1</v>
      </c>
      <c r="E21" s="413">
        <v>30806</v>
      </c>
      <c r="F21" s="26">
        <f>E21/$E$21</f>
        <v>1</v>
      </c>
      <c r="G21" s="27">
        <f>(E21-C21)/C21</f>
        <v>-5.7084264332282454E-2</v>
      </c>
      <c r="I21" s="412" t="s">
        <v>340</v>
      </c>
      <c r="J21" s="413">
        <v>32113</v>
      </c>
      <c r="K21" s="26">
        <f>J21/$J$21</f>
        <v>1</v>
      </c>
      <c r="L21" s="413">
        <v>29535</v>
      </c>
      <c r="M21" s="26">
        <f>L21/$L$21</f>
        <v>1</v>
      </c>
      <c r="N21" s="27">
        <f>(L21-J21)/J21</f>
        <v>-8.0279014729237375E-2</v>
      </c>
    </row>
    <row r="22" spans="2:14">
      <c r="B22" s="414" t="s">
        <v>341</v>
      </c>
      <c r="C22" s="415">
        <v>19044</v>
      </c>
      <c r="D22" s="30">
        <f>C22/$C$21</f>
        <v>0.58290226806648093</v>
      </c>
      <c r="E22" s="415">
        <v>18641</v>
      </c>
      <c r="F22" s="30">
        <f>E22/$E$21</f>
        <v>0.6051093942738428</v>
      </c>
      <c r="G22" s="31">
        <f>(E22-C22)/C22</f>
        <v>-2.1161520688930898E-2</v>
      </c>
      <c r="I22" s="414" t="s">
        <v>341</v>
      </c>
      <c r="J22" s="415">
        <v>19237</v>
      </c>
      <c r="K22" s="30">
        <f>J22/$J$21</f>
        <v>0.59904088686824652</v>
      </c>
      <c r="L22" s="415">
        <v>18673</v>
      </c>
      <c r="M22" s="30">
        <f>L22/$L$21</f>
        <v>0.63223294396478757</v>
      </c>
      <c r="N22" s="31">
        <f>(L22-J22)/J22</f>
        <v>-2.9318500805738942E-2</v>
      </c>
    </row>
    <row r="23" spans="2:14">
      <c r="B23" s="416" t="s">
        <v>342</v>
      </c>
      <c r="C23" s="417">
        <v>13627</v>
      </c>
      <c r="D23" s="32">
        <f>C23/$C$21</f>
        <v>0.41709773193351901</v>
      </c>
      <c r="E23" s="417">
        <v>12165</v>
      </c>
      <c r="F23" s="32">
        <f>E23/$E$21</f>
        <v>0.39489060572615725</v>
      </c>
      <c r="G23" s="31">
        <f>(E23-C23)/C23</f>
        <v>-0.1072870037425699</v>
      </c>
      <c r="I23" s="416" t="s">
        <v>342</v>
      </c>
      <c r="J23" s="417">
        <v>12876</v>
      </c>
      <c r="K23" s="32">
        <f>J23/$J$21</f>
        <v>0.40095911313175348</v>
      </c>
      <c r="L23" s="417">
        <v>10862</v>
      </c>
      <c r="M23" s="32">
        <f>L23/$L$21</f>
        <v>0.36776705603521248</v>
      </c>
      <c r="N23" s="31">
        <f>(L23-J23)/J23</f>
        <v>-0.15641503572538054</v>
      </c>
    </row>
    <row r="24" spans="2:14">
      <c r="B24" s="424" t="s">
        <v>295</v>
      </c>
      <c r="C24" s="425"/>
      <c r="D24" s="426"/>
      <c r="E24" s="425"/>
      <c r="F24" s="427"/>
      <c r="G24" s="426"/>
      <c r="I24" s="424" t="s">
        <v>295</v>
      </c>
      <c r="J24" s="425"/>
      <c r="K24" s="426"/>
      <c r="L24" s="425"/>
      <c r="M24" s="427"/>
      <c r="N24" s="426"/>
    </row>
    <row r="25" spans="2:14">
      <c r="B25" s="412" t="s">
        <v>340</v>
      </c>
      <c r="C25" s="413">
        <v>28846</v>
      </c>
      <c r="D25" s="26">
        <f>C25/$C$25</f>
        <v>1</v>
      </c>
      <c r="E25" s="413">
        <v>27225</v>
      </c>
      <c r="F25" s="26">
        <f>E25/$E$25</f>
        <v>1</v>
      </c>
      <c r="G25" s="27">
        <f>(E25-C25)/C25</f>
        <v>-5.6194966373153993E-2</v>
      </c>
      <c r="I25" s="412" t="s">
        <v>340</v>
      </c>
      <c r="J25" s="413">
        <v>28475</v>
      </c>
      <c r="K25" s="26">
        <f>J25/$J$25</f>
        <v>1</v>
      </c>
      <c r="L25" s="413">
        <v>25676</v>
      </c>
      <c r="M25" s="26">
        <f>L25/$L$25</f>
        <v>1</v>
      </c>
      <c r="N25" s="27">
        <f>(L25-J25)/J25</f>
        <v>-9.8296751536435467E-2</v>
      </c>
    </row>
    <row r="26" spans="2:14">
      <c r="B26" s="414" t="s">
        <v>341</v>
      </c>
      <c r="C26" s="415">
        <v>16831</v>
      </c>
      <c r="D26" s="30">
        <f>C26/$C$25</f>
        <v>0.5834777785481523</v>
      </c>
      <c r="E26" s="415">
        <v>16442</v>
      </c>
      <c r="F26" s="30">
        <f>E26/$E$25</f>
        <v>0.60393021120293844</v>
      </c>
      <c r="G26" s="31">
        <f>(E26-C26)/C26</f>
        <v>-2.3112114550531755E-2</v>
      </c>
      <c r="I26" s="414" t="s">
        <v>341</v>
      </c>
      <c r="J26" s="415">
        <v>17038</v>
      </c>
      <c r="K26" s="30">
        <f>J26/$J$25</f>
        <v>0.5983494293239684</v>
      </c>
      <c r="L26" s="415">
        <v>16158</v>
      </c>
      <c r="M26" s="30">
        <f>L26/$L$25</f>
        <v>0.6293036298488861</v>
      </c>
      <c r="N26" s="31">
        <f>(L26-J26)/J26</f>
        <v>-5.1649254607348281E-2</v>
      </c>
    </row>
    <row r="27" spans="2:14">
      <c r="B27" s="416" t="s">
        <v>342</v>
      </c>
      <c r="C27" s="417">
        <v>12015</v>
      </c>
      <c r="D27" s="32">
        <f>C27/$C$25</f>
        <v>0.41652222145184775</v>
      </c>
      <c r="E27" s="417">
        <v>10783</v>
      </c>
      <c r="F27" s="32">
        <f>E27/$E$25</f>
        <v>0.39606978879706151</v>
      </c>
      <c r="G27" s="31">
        <f>(E27-C27)/C27</f>
        <v>-0.10253849354972951</v>
      </c>
      <c r="I27" s="416" t="s">
        <v>342</v>
      </c>
      <c r="J27" s="417">
        <v>11437</v>
      </c>
      <c r="K27" s="30">
        <f>J27/$J$25</f>
        <v>0.4016505706760316</v>
      </c>
      <c r="L27" s="417">
        <v>9518</v>
      </c>
      <c r="M27" s="30">
        <f>L27/$L$25</f>
        <v>0.3706963701511139</v>
      </c>
      <c r="N27" s="31">
        <f>(L27-J27)/J27</f>
        <v>-0.16778875579260297</v>
      </c>
    </row>
    <row r="28" spans="2:14">
      <c r="B28" s="72" t="s">
        <v>346</v>
      </c>
      <c r="C28" s="418"/>
      <c r="D28" s="411"/>
      <c r="E28" s="418"/>
      <c r="F28" s="409"/>
      <c r="G28" s="411"/>
      <c r="I28" s="72" t="s">
        <v>346</v>
      </c>
      <c r="J28" s="418"/>
      <c r="K28" s="411"/>
      <c r="L28" s="418"/>
      <c r="M28" s="409"/>
      <c r="N28" s="411"/>
    </row>
    <row r="29" spans="2:14">
      <c r="B29" s="412" t="s">
        <v>340</v>
      </c>
      <c r="C29" s="413">
        <v>147994</v>
      </c>
      <c r="D29" s="26">
        <f>C29/$C$29</f>
        <v>1</v>
      </c>
      <c r="E29" s="413">
        <v>143674</v>
      </c>
      <c r="F29" s="26">
        <f>E29/$E$29</f>
        <v>1</v>
      </c>
      <c r="G29" s="27">
        <f>(E29-C29)/C29</f>
        <v>-2.9190372582672271E-2</v>
      </c>
      <c r="I29" s="412" t="s">
        <v>340</v>
      </c>
      <c r="J29" s="413">
        <v>145634</v>
      </c>
      <c r="K29" s="26">
        <f>J29/$J$29</f>
        <v>1</v>
      </c>
      <c r="L29" s="413">
        <v>142277</v>
      </c>
      <c r="M29" s="26">
        <f>L29/$L$29</f>
        <v>1</v>
      </c>
      <c r="N29" s="27">
        <f>(L29-J29)/J29</f>
        <v>-2.3050935907823724E-2</v>
      </c>
    </row>
    <row r="30" spans="2:14">
      <c r="B30" s="414" t="s">
        <v>341</v>
      </c>
      <c r="C30" s="415">
        <v>65968</v>
      </c>
      <c r="D30" s="30">
        <f>C30/$C$29</f>
        <v>0.44574780058651026</v>
      </c>
      <c r="E30" s="415">
        <v>64882</v>
      </c>
      <c r="F30" s="30">
        <f>E30/$E$29</f>
        <v>0.45159179809847294</v>
      </c>
      <c r="G30" s="31">
        <f>(E30-C30)/C30</f>
        <v>-1.6462527285956829E-2</v>
      </c>
      <c r="I30" s="414" t="s">
        <v>341</v>
      </c>
      <c r="J30" s="415">
        <v>65407</v>
      </c>
      <c r="K30" s="30">
        <f>J30/$J$29</f>
        <v>0.44911902440364199</v>
      </c>
      <c r="L30" s="415">
        <v>64849</v>
      </c>
      <c r="M30" s="30">
        <f>L30/$L$29</f>
        <v>0.45579397935014093</v>
      </c>
      <c r="N30" s="31">
        <f>(L30-J30)/J30</f>
        <v>-8.5311969666855229E-3</v>
      </c>
    </row>
    <row r="31" spans="2:14">
      <c r="B31" s="416" t="s">
        <v>342</v>
      </c>
      <c r="C31" s="417">
        <v>82026</v>
      </c>
      <c r="D31" s="30">
        <f>C31/$C$29</f>
        <v>0.55425219941348969</v>
      </c>
      <c r="E31" s="417">
        <v>78792</v>
      </c>
      <c r="F31" s="30">
        <f>E31/$E$29</f>
        <v>0.54840820190152706</v>
      </c>
      <c r="G31" s="31">
        <f>(E31-C31)/C31</f>
        <v>-3.9426523297491037E-2</v>
      </c>
      <c r="I31" s="416" t="s">
        <v>342</v>
      </c>
      <c r="J31" s="417">
        <v>80227</v>
      </c>
      <c r="K31" s="30">
        <f>J31/$J$29</f>
        <v>0.55088097559635796</v>
      </c>
      <c r="L31" s="417">
        <v>77428</v>
      </c>
      <c r="M31" s="30">
        <f>L31/$L$29</f>
        <v>0.54420602064985912</v>
      </c>
      <c r="N31" s="31">
        <f>(L31-J31)/J31</f>
        <v>-3.4888503870268116E-2</v>
      </c>
    </row>
    <row r="32" spans="2:14">
      <c r="B32" s="424" t="s">
        <v>118</v>
      </c>
      <c r="C32" s="425"/>
      <c r="D32" s="426"/>
      <c r="E32" s="425"/>
      <c r="F32" s="427"/>
      <c r="G32" s="426"/>
      <c r="I32" s="424" t="s">
        <v>118</v>
      </c>
      <c r="J32" s="425"/>
      <c r="K32" s="426"/>
      <c r="L32" s="425"/>
      <c r="M32" s="427"/>
      <c r="N32" s="426"/>
    </row>
    <row r="33" spans="2:14">
      <c r="B33" s="412" t="s">
        <v>340</v>
      </c>
      <c r="C33" s="413">
        <v>65517</v>
      </c>
      <c r="D33" s="26">
        <f>C33/$C$33</f>
        <v>1</v>
      </c>
      <c r="E33" s="413">
        <v>63430</v>
      </c>
      <c r="F33" s="26">
        <f>E33/$E$33</f>
        <v>1</v>
      </c>
      <c r="G33" s="27">
        <f>(E33-C33)/C33</f>
        <v>-3.1854327884365888E-2</v>
      </c>
      <c r="I33" s="412" t="s">
        <v>340</v>
      </c>
      <c r="J33" s="413">
        <v>64757</v>
      </c>
      <c r="K33" s="26">
        <f>J33/$J$33</f>
        <v>1</v>
      </c>
      <c r="L33" s="413">
        <v>62780</v>
      </c>
      <c r="M33" s="26">
        <f>L33/$L$33</f>
        <v>1</v>
      </c>
      <c r="N33" s="27">
        <f>(L33-J33)/J33</f>
        <v>-3.0529518044381303E-2</v>
      </c>
    </row>
    <row r="34" spans="2:14">
      <c r="B34" s="414" t="s">
        <v>341</v>
      </c>
      <c r="C34" s="415">
        <v>33977</v>
      </c>
      <c r="D34" s="30">
        <f>C34/$C$33</f>
        <v>0.51859822641451836</v>
      </c>
      <c r="E34" s="415">
        <v>32855</v>
      </c>
      <c r="F34" s="30">
        <f>E34/$E$33</f>
        <v>0.51797256818540127</v>
      </c>
      <c r="G34" s="31">
        <f>(E34-C34)/C34</f>
        <v>-3.3022338640845278E-2</v>
      </c>
      <c r="I34" s="414" t="s">
        <v>341</v>
      </c>
      <c r="J34" s="415">
        <v>33507</v>
      </c>
      <c r="K34" s="30">
        <f>J34/$J$33</f>
        <v>0.51742668746235931</v>
      </c>
      <c r="L34" s="415">
        <v>32855</v>
      </c>
      <c r="M34" s="30">
        <f>L34/$L$33</f>
        <v>0.52333545715195917</v>
      </c>
      <c r="N34" s="31">
        <f>(L34-J34)/J34</f>
        <v>-1.945862058674307E-2</v>
      </c>
    </row>
    <row r="35" spans="2:14">
      <c r="B35" s="416" t="s">
        <v>342</v>
      </c>
      <c r="C35" s="428">
        <v>31540</v>
      </c>
      <c r="D35" s="429">
        <f>C35/$C$33</f>
        <v>0.48140177358548164</v>
      </c>
      <c r="E35" s="428">
        <v>30575</v>
      </c>
      <c r="F35" s="429">
        <f>E35/$E$33</f>
        <v>0.48202743181459878</v>
      </c>
      <c r="G35" s="430">
        <f>(E35-C35)/C35</f>
        <v>-3.0596068484464174E-2</v>
      </c>
      <c r="I35" s="416" t="s">
        <v>342</v>
      </c>
      <c r="J35" s="428">
        <v>31250</v>
      </c>
      <c r="K35" s="429">
        <f>J35/$J$33</f>
        <v>0.48257331253764074</v>
      </c>
      <c r="L35" s="428">
        <v>29925</v>
      </c>
      <c r="M35" s="429">
        <f>L35/$L$33</f>
        <v>0.47666454284804077</v>
      </c>
      <c r="N35" s="430">
        <f>(L35-J35)/J35</f>
        <v>-4.24E-2</v>
      </c>
    </row>
    <row r="36" spans="2:14">
      <c r="B36" s="424" t="s">
        <v>294</v>
      </c>
      <c r="C36" s="425"/>
      <c r="D36" s="426"/>
      <c r="E36" s="425"/>
      <c r="F36" s="427"/>
      <c r="G36" s="426"/>
      <c r="I36" s="424" t="s">
        <v>294</v>
      </c>
      <c r="J36" s="425"/>
      <c r="K36" s="426"/>
      <c r="L36" s="425"/>
      <c r="M36" s="427"/>
      <c r="N36" s="426"/>
    </row>
    <row r="37" spans="2:14">
      <c r="B37" s="412" t="s">
        <v>340</v>
      </c>
      <c r="C37" s="413">
        <v>55465</v>
      </c>
      <c r="D37" s="26">
        <f>C37/$C$37</f>
        <v>1</v>
      </c>
      <c r="E37" s="413">
        <v>53697</v>
      </c>
      <c r="F37" s="26">
        <f>E37/$E$37</f>
        <v>1</v>
      </c>
      <c r="G37" s="27">
        <f>(E37-C37)/C37</f>
        <v>-3.1875957811232307E-2</v>
      </c>
      <c r="I37" s="412" t="s">
        <v>340</v>
      </c>
      <c r="J37" s="413">
        <v>54367</v>
      </c>
      <c r="K37" s="26">
        <f>J37/$J$37</f>
        <v>1</v>
      </c>
      <c r="L37" s="413">
        <v>53044</v>
      </c>
      <c r="M37" s="26">
        <f>L37/$L$37</f>
        <v>1</v>
      </c>
      <c r="N37" s="27">
        <f>(L37-J37)/J37</f>
        <v>-2.4334614747916934E-2</v>
      </c>
    </row>
    <row r="38" spans="2:14">
      <c r="B38" s="414" t="s">
        <v>341</v>
      </c>
      <c r="C38" s="415">
        <v>20292</v>
      </c>
      <c r="D38" s="30">
        <f>C38/$C$37</f>
        <v>0.36585233931308031</v>
      </c>
      <c r="E38" s="415">
        <v>20363</v>
      </c>
      <c r="F38" s="30">
        <f>E38/$E$37</f>
        <v>0.37922044062051885</v>
      </c>
      <c r="G38" s="31">
        <f>(E38-C38)/C38</f>
        <v>3.4989158288980878E-3</v>
      </c>
      <c r="I38" s="414" t="s">
        <v>341</v>
      </c>
      <c r="J38" s="415">
        <v>20236</v>
      </c>
      <c r="K38" s="30">
        <f>J38/$J$37</f>
        <v>0.37221108392958963</v>
      </c>
      <c r="L38" s="415">
        <v>20332</v>
      </c>
      <c r="M38" s="30">
        <f>L38/$L$37</f>
        <v>0.38330442651383756</v>
      </c>
      <c r="N38" s="31">
        <f>(L38-J38)/J38</f>
        <v>4.7440205574224154E-3</v>
      </c>
    </row>
    <row r="39" spans="2:14">
      <c r="B39" s="416" t="s">
        <v>342</v>
      </c>
      <c r="C39" s="428">
        <v>35173</v>
      </c>
      <c r="D39" s="429">
        <f>C39/$C$37</f>
        <v>0.63414766068691963</v>
      </c>
      <c r="E39" s="428">
        <v>33334</v>
      </c>
      <c r="F39" s="429">
        <f>E39/$E$37</f>
        <v>0.62077955937948115</v>
      </c>
      <c r="G39" s="430">
        <f>(E39-C39)/C39</f>
        <v>-5.228442271060188E-2</v>
      </c>
      <c r="I39" s="416" t="s">
        <v>342</v>
      </c>
      <c r="J39" s="428">
        <v>34131</v>
      </c>
      <c r="K39" s="429">
        <f>J39/$J$37</f>
        <v>0.62778891607041032</v>
      </c>
      <c r="L39" s="428">
        <v>32712</v>
      </c>
      <c r="M39" s="429">
        <f>L39/$L$37</f>
        <v>0.61669557348616244</v>
      </c>
      <c r="N39" s="430">
        <f>(L39-J39)/J39</f>
        <v>-4.1575107673376112E-2</v>
      </c>
    </row>
    <row r="40" spans="2:14" ht="44.25" customHeight="1">
      <c r="B40" s="557" t="s">
        <v>347</v>
      </c>
      <c r="C40" s="558"/>
      <c r="D40" s="558"/>
      <c r="E40" s="558"/>
      <c r="F40" s="558"/>
      <c r="G40" s="559"/>
      <c r="I40" s="557" t="s">
        <v>347</v>
      </c>
      <c r="J40" s="558"/>
      <c r="K40" s="558"/>
      <c r="L40" s="558"/>
      <c r="M40" s="558"/>
      <c r="N40" s="559"/>
    </row>
    <row r="41" spans="2:14">
      <c r="B41" s="11"/>
    </row>
    <row r="42" spans="2:14">
      <c r="B42" s="11"/>
    </row>
    <row r="43" spans="2:14">
      <c r="B43" s="11"/>
    </row>
    <row r="44" spans="2:14">
      <c r="B44" s="11"/>
    </row>
    <row r="45" spans="2:14" ht="27.75" customHeight="1"/>
    <row r="46" spans="2:14" ht="36" customHeight="1"/>
    <row r="47" spans="2:14" ht="15" customHeight="1"/>
    <row r="51" ht="15" customHeight="1"/>
    <row r="55" ht="15" customHeight="1"/>
    <row r="59" ht="15" customHeight="1"/>
    <row r="63" ht="15" customHeight="1"/>
    <row r="67" spans="2:11" ht="44.25" customHeight="1"/>
    <row r="68" spans="2:11" ht="15" customHeight="1" thickBot="1"/>
    <row r="69" spans="2:11" ht="30" customHeight="1" thickBot="1">
      <c r="B69" s="17"/>
      <c r="C69" s="17"/>
      <c r="D69" s="17"/>
      <c r="F69" s="17"/>
      <c r="G69" s="50" t="s">
        <v>84</v>
      </c>
      <c r="H69" s="17"/>
      <c r="I69" s="17"/>
      <c r="J69" s="17"/>
      <c r="K69" s="17"/>
    </row>
  </sheetData>
  <mergeCells count="4">
    <mergeCell ref="B6:G6"/>
    <mergeCell ref="I6:N6"/>
    <mergeCell ref="B40:G40"/>
    <mergeCell ref="I40:N40"/>
  </mergeCells>
  <hyperlinks>
    <hyperlink ref="G69" location="'Graf plazas estim zona tipologí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3" orientation="landscape" r:id="rId1"/>
  <headerFooter scaleWithDoc="0" alignWithMargins="0">
    <oddHeader>&amp;RTurismo en Cifras (acumulado agosto 2010)</oddHeader>
    <oddFooter>&amp;CTurismo de Tenerife&amp;R&amp;P</oddFooter>
  </headerFooter>
  <rowBreaks count="2" manualBreakCount="2">
    <brk id="68" min="1" max="7" man="1"/>
    <brk id="118" min="1" max="7" man="1"/>
  </rowBreaks>
  <colBreaks count="1" manualBreakCount="1">
    <brk id="15" max="1048575" man="1"/>
  </colBreaks>
  <drawing r:id="rId2"/>
  <legacyDrawingHF r:id="rId3"/>
</worksheet>
</file>

<file path=xl/worksheets/sheet85.xml><?xml version="1.0" encoding="utf-8"?>
<worksheet xmlns="http://schemas.openxmlformats.org/spreadsheetml/2006/main" xmlns:r="http://schemas.openxmlformats.org/officeDocument/2006/relationships">
  <sheetPr codeName="Hoja64">
    <tabColor rgb="FF000099"/>
    <pageSetUpPr autoPageBreaks="0" fitToPage="1"/>
  </sheetPr>
  <dimension ref="B54:L56"/>
  <sheetViews>
    <sheetView showGridLines="0" showRowColHeaders="0" showOutlineSymbols="0" topLeftCell="A4" zoomScaleNormal="100" workbookViewId="0">
      <selection activeCell="A3" sqref="A3"/>
    </sheetView>
  </sheetViews>
  <sheetFormatPr baseColWidth="10" defaultRowHeight="12.75"/>
  <cols>
    <col min="1" max="1" width="15.7109375" style="2" customWidth="1"/>
    <col min="2" max="8" width="11.42578125" style="2"/>
    <col min="9" max="9" width="12.42578125" style="2" customWidth="1"/>
    <col min="10" max="256" width="11.42578125" style="2"/>
    <col min="257" max="257" width="15.7109375" style="2" customWidth="1"/>
    <col min="258" max="264" width="11.42578125" style="2"/>
    <col min="265" max="265" width="12.42578125" style="2" customWidth="1"/>
    <col min="266" max="512" width="11.42578125" style="2"/>
    <col min="513" max="513" width="15.7109375" style="2" customWidth="1"/>
    <col min="514" max="520" width="11.42578125" style="2"/>
    <col min="521" max="521" width="12.42578125" style="2" customWidth="1"/>
    <col min="522" max="768" width="11.42578125" style="2"/>
    <col min="769" max="769" width="15.7109375" style="2" customWidth="1"/>
    <col min="770" max="776" width="11.42578125" style="2"/>
    <col min="777" max="777" width="12.42578125" style="2" customWidth="1"/>
    <col min="778" max="1024" width="11.42578125" style="2"/>
    <col min="1025" max="1025" width="15.7109375" style="2" customWidth="1"/>
    <col min="1026" max="1032" width="11.42578125" style="2"/>
    <col min="1033" max="1033" width="12.42578125" style="2" customWidth="1"/>
    <col min="1034" max="1280" width="11.42578125" style="2"/>
    <col min="1281" max="1281" width="15.7109375" style="2" customWidth="1"/>
    <col min="1282" max="1288" width="11.42578125" style="2"/>
    <col min="1289" max="1289" width="12.42578125" style="2" customWidth="1"/>
    <col min="1290" max="1536" width="11.42578125" style="2"/>
    <col min="1537" max="1537" width="15.7109375" style="2" customWidth="1"/>
    <col min="1538" max="1544" width="11.42578125" style="2"/>
    <col min="1545" max="1545" width="12.42578125" style="2" customWidth="1"/>
    <col min="1546" max="1792" width="11.42578125" style="2"/>
    <col min="1793" max="1793" width="15.7109375" style="2" customWidth="1"/>
    <col min="1794" max="1800" width="11.42578125" style="2"/>
    <col min="1801" max="1801" width="12.42578125" style="2" customWidth="1"/>
    <col min="1802" max="2048" width="11.42578125" style="2"/>
    <col min="2049" max="2049" width="15.7109375" style="2" customWidth="1"/>
    <col min="2050" max="2056" width="11.42578125" style="2"/>
    <col min="2057" max="2057" width="12.42578125" style="2" customWidth="1"/>
    <col min="2058" max="2304" width="11.42578125" style="2"/>
    <col min="2305" max="2305" width="15.7109375" style="2" customWidth="1"/>
    <col min="2306" max="2312" width="11.42578125" style="2"/>
    <col min="2313" max="2313" width="12.42578125" style="2" customWidth="1"/>
    <col min="2314" max="2560" width="11.42578125" style="2"/>
    <col min="2561" max="2561" width="15.7109375" style="2" customWidth="1"/>
    <col min="2562" max="2568" width="11.42578125" style="2"/>
    <col min="2569" max="2569" width="12.42578125" style="2" customWidth="1"/>
    <col min="2570" max="2816" width="11.42578125" style="2"/>
    <col min="2817" max="2817" width="15.7109375" style="2" customWidth="1"/>
    <col min="2818" max="2824" width="11.42578125" style="2"/>
    <col min="2825" max="2825" width="12.42578125" style="2" customWidth="1"/>
    <col min="2826" max="3072" width="11.42578125" style="2"/>
    <col min="3073" max="3073" width="15.7109375" style="2" customWidth="1"/>
    <col min="3074" max="3080" width="11.42578125" style="2"/>
    <col min="3081" max="3081" width="12.42578125" style="2" customWidth="1"/>
    <col min="3082" max="3328" width="11.42578125" style="2"/>
    <col min="3329" max="3329" width="15.7109375" style="2" customWidth="1"/>
    <col min="3330" max="3336" width="11.42578125" style="2"/>
    <col min="3337" max="3337" width="12.42578125" style="2" customWidth="1"/>
    <col min="3338" max="3584" width="11.42578125" style="2"/>
    <col min="3585" max="3585" width="15.7109375" style="2" customWidth="1"/>
    <col min="3586" max="3592" width="11.42578125" style="2"/>
    <col min="3593" max="3593" width="12.42578125" style="2" customWidth="1"/>
    <col min="3594" max="3840" width="11.42578125" style="2"/>
    <col min="3841" max="3841" width="15.7109375" style="2" customWidth="1"/>
    <col min="3842" max="3848" width="11.42578125" style="2"/>
    <col min="3849" max="3849" width="12.42578125" style="2" customWidth="1"/>
    <col min="3850" max="4096" width="11.42578125" style="2"/>
    <col min="4097" max="4097" width="15.7109375" style="2" customWidth="1"/>
    <col min="4098" max="4104" width="11.42578125" style="2"/>
    <col min="4105" max="4105" width="12.42578125" style="2" customWidth="1"/>
    <col min="4106" max="4352" width="11.42578125" style="2"/>
    <col min="4353" max="4353" width="15.7109375" style="2" customWidth="1"/>
    <col min="4354" max="4360" width="11.42578125" style="2"/>
    <col min="4361" max="4361" width="12.42578125" style="2" customWidth="1"/>
    <col min="4362" max="4608" width="11.42578125" style="2"/>
    <col min="4609" max="4609" width="15.7109375" style="2" customWidth="1"/>
    <col min="4610" max="4616" width="11.42578125" style="2"/>
    <col min="4617" max="4617" width="12.42578125" style="2" customWidth="1"/>
    <col min="4618" max="4864" width="11.42578125" style="2"/>
    <col min="4865" max="4865" width="15.7109375" style="2" customWidth="1"/>
    <col min="4866" max="4872" width="11.42578125" style="2"/>
    <col min="4873" max="4873" width="12.42578125" style="2" customWidth="1"/>
    <col min="4874" max="5120" width="11.42578125" style="2"/>
    <col min="5121" max="5121" width="15.7109375" style="2" customWidth="1"/>
    <col min="5122" max="5128" width="11.42578125" style="2"/>
    <col min="5129" max="5129" width="12.42578125" style="2" customWidth="1"/>
    <col min="5130" max="5376" width="11.42578125" style="2"/>
    <col min="5377" max="5377" width="15.7109375" style="2" customWidth="1"/>
    <col min="5378" max="5384" width="11.42578125" style="2"/>
    <col min="5385" max="5385" width="12.42578125" style="2" customWidth="1"/>
    <col min="5386" max="5632" width="11.42578125" style="2"/>
    <col min="5633" max="5633" width="15.7109375" style="2" customWidth="1"/>
    <col min="5634" max="5640" width="11.42578125" style="2"/>
    <col min="5641" max="5641" width="12.42578125" style="2" customWidth="1"/>
    <col min="5642" max="5888" width="11.42578125" style="2"/>
    <col min="5889" max="5889" width="15.7109375" style="2" customWidth="1"/>
    <col min="5890" max="5896" width="11.42578125" style="2"/>
    <col min="5897" max="5897" width="12.42578125" style="2" customWidth="1"/>
    <col min="5898" max="6144" width="11.42578125" style="2"/>
    <col min="6145" max="6145" width="15.7109375" style="2" customWidth="1"/>
    <col min="6146" max="6152" width="11.42578125" style="2"/>
    <col min="6153" max="6153" width="12.42578125" style="2" customWidth="1"/>
    <col min="6154" max="6400" width="11.42578125" style="2"/>
    <col min="6401" max="6401" width="15.7109375" style="2" customWidth="1"/>
    <col min="6402" max="6408" width="11.42578125" style="2"/>
    <col min="6409" max="6409" width="12.42578125" style="2" customWidth="1"/>
    <col min="6410" max="6656" width="11.42578125" style="2"/>
    <col min="6657" max="6657" width="15.7109375" style="2" customWidth="1"/>
    <col min="6658" max="6664" width="11.42578125" style="2"/>
    <col min="6665" max="6665" width="12.42578125" style="2" customWidth="1"/>
    <col min="6666" max="6912" width="11.42578125" style="2"/>
    <col min="6913" max="6913" width="15.7109375" style="2" customWidth="1"/>
    <col min="6914" max="6920" width="11.42578125" style="2"/>
    <col min="6921" max="6921" width="12.42578125" style="2" customWidth="1"/>
    <col min="6922" max="7168" width="11.42578125" style="2"/>
    <col min="7169" max="7169" width="15.7109375" style="2" customWidth="1"/>
    <col min="7170" max="7176" width="11.42578125" style="2"/>
    <col min="7177" max="7177" width="12.42578125" style="2" customWidth="1"/>
    <col min="7178" max="7424" width="11.42578125" style="2"/>
    <col min="7425" max="7425" width="15.7109375" style="2" customWidth="1"/>
    <col min="7426" max="7432" width="11.42578125" style="2"/>
    <col min="7433" max="7433" width="12.42578125" style="2" customWidth="1"/>
    <col min="7434" max="7680" width="11.42578125" style="2"/>
    <col min="7681" max="7681" width="15.7109375" style="2" customWidth="1"/>
    <col min="7682" max="7688" width="11.42578125" style="2"/>
    <col min="7689" max="7689" width="12.42578125" style="2" customWidth="1"/>
    <col min="7690" max="7936" width="11.42578125" style="2"/>
    <col min="7937" max="7937" width="15.7109375" style="2" customWidth="1"/>
    <col min="7938" max="7944" width="11.42578125" style="2"/>
    <col min="7945" max="7945" width="12.42578125" style="2" customWidth="1"/>
    <col min="7946" max="8192" width="11.42578125" style="2"/>
    <col min="8193" max="8193" width="15.7109375" style="2" customWidth="1"/>
    <col min="8194" max="8200" width="11.42578125" style="2"/>
    <col min="8201" max="8201" width="12.42578125" style="2" customWidth="1"/>
    <col min="8202" max="8448" width="11.42578125" style="2"/>
    <col min="8449" max="8449" width="15.7109375" style="2" customWidth="1"/>
    <col min="8450" max="8456" width="11.42578125" style="2"/>
    <col min="8457" max="8457" width="12.42578125" style="2" customWidth="1"/>
    <col min="8458" max="8704" width="11.42578125" style="2"/>
    <col min="8705" max="8705" width="15.7109375" style="2" customWidth="1"/>
    <col min="8706" max="8712" width="11.42578125" style="2"/>
    <col min="8713" max="8713" width="12.42578125" style="2" customWidth="1"/>
    <col min="8714" max="8960" width="11.42578125" style="2"/>
    <col min="8961" max="8961" width="15.7109375" style="2" customWidth="1"/>
    <col min="8962" max="8968" width="11.42578125" style="2"/>
    <col min="8969" max="8969" width="12.42578125" style="2" customWidth="1"/>
    <col min="8970" max="9216" width="11.42578125" style="2"/>
    <col min="9217" max="9217" width="15.7109375" style="2" customWidth="1"/>
    <col min="9218" max="9224" width="11.42578125" style="2"/>
    <col min="9225" max="9225" width="12.42578125" style="2" customWidth="1"/>
    <col min="9226" max="9472" width="11.42578125" style="2"/>
    <col min="9473" max="9473" width="15.7109375" style="2" customWidth="1"/>
    <col min="9474" max="9480" width="11.42578125" style="2"/>
    <col min="9481" max="9481" width="12.42578125" style="2" customWidth="1"/>
    <col min="9482" max="9728" width="11.42578125" style="2"/>
    <col min="9729" max="9729" width="15.7109375" style="2" customWidth="1"/>
    <col min="9730" max="9736" width="11.42578125" style="2"/>
    <col min="9737" max="9737" width="12.42578125" style="2" customWidth="1"/>
    <col min="9738" max="9984" width="11.42578125" style="2"/>
    <col min="9985" max="9985" width="15.7109375" style="2" customWidth="1"/>
    <col min="9986" max="9992" width="11.42578125" style="2"/>
    <col min="9993" max="9993" width="12.42578125" style="2" customWidth="1"/>
    <col min="9994" max="10240" width="11.42578125" style="2"/>
    <col min="10241" max="10241" width="15.7109375" style="2" customWidth="1"/>
    <col min="10242" max="10248" width="11.42578125" style="2"/>
    <col min="10249" max="10249" width="12.42578125" style="2" customWidth="1"/>
    <col min="10250" max="10496" width="11.42578125" style="2"/>
    <col min="10497" max="10497" width="15.7109375" style="2" customWidth="1"/>
    <col min="10498" max="10504" width="11.42578125" style="2"/>
    <col min="10505" max="10505" width="12.42578125" style="2" customWidth="1"/>
    <col min="10506" max="10752" width="11.42578125" style="2"/>
    <col min="10753" max="10753" width="15.7109375" style="2" customWidth="1"/>
    <col min="10754" max="10760" width="11.42578125" style="2"/>
    <col min="10761" max="10761" width="12.42578125" style="2" customWidth="1"/>
    <col min="10762" max="11008" width="11.42578125" style="2"/>
    <col min="11009" max="11009" width="15.7109375" style="2" customWidth="1"/>
    <col min="11010" max="11016" width="11.42578125" style="2"/>
    <col min="11017" max="11017" width="12.42578125" style="2" customWidth="1"/>
    <col min="11018" max="11264" width="11.42578125" style="2"/>
    <col min="11265" max="11265" width="15.7109375" style="2" customWidth="1"/>
    <col min="11266" max="11272" width="11.42578125" style="2"/>
    <col min="11273" max="11273" width="12.42578125" style="2" customWidth="1"/>
    <col min="11274" max="11520" width="11.42578125" style="2"/>
    <col min="11521" max="11521" width="15.7109375" style="2" customWidth="1"/>
    <col min="11522" max="11528" width="11.42578125" style="2"/>
    <col min="11529" max="11529" width="12.42578125" style="2" customWidth="1"/>
    <col min="11530" max="11776" width="11.42578125" style="2"/>
    <col min="11777" max="11777" width="15.7109375" style="2" customWidth="1"/>
    <col min="11778" max="11784" width="11.42578125" style="2"/>
    <col min="11785" max="11785" width="12.42578125" style="2" customWidth="1"/>
    <col min="11786" max="12032" width="11.42578125" style="2"/>
    <col min="12033" max="12033" width="15.7109375" style="2" customWidth="1"/>
    <col min="12034" max="12040" width="11.42578125" style="2"/>
    <col min="12041" max="12041" width="12.42578125" style="2" customWidth="1"/>
    <col min="12042" max="12288" width="11.42578125" style="2"/>
    <col min="12289" max="12289" width="15.7109375" style="2" customWidth="1"/>
    <col min="12290" max="12296" width="11.42578125" style="2"/>
    <col min="12297" max="12297" width="12.42578125" style="2" customWidth="1"/>
    <col min="12298" max="12544" width="11.42578125" style="2"/>
    <col min="12545" max="12545" width="15.7109375" style="2" customWidth="1"/>
    <col min="12546" max="12552" width="11.42578125" style="2"/>
    <col min="12553" max="12553" width="12.42578125" style="2" customWidth="1"/>
    <col min="12554" max="12800" width="11.42578125" style="2"/>
    <col min="12801" max="12801" width="15.7109375" style="2" customWidth="1"/>
    <col min="12802" max="12808" width="11.42578125" style="2"/>
    <col min="12809" max="12809" width="12.42578125" style="2" customWidth="1"/>
    <col min="12810" max="13056" width="11.42578125" style="2"/>
    <col min="13057" max="13057" width="15.7109375" style="2" customWidth="1"/>
    <col min="13058" max="13064" width="11.42578125" style="2"/>
    <col min="13065" max="13065" width="12.42578125" style="2" customWidth="1"/>
    <col min="13066" max="13312" width="11.42578125" style="2"/>
    <col min="13313" max="13313" width="15.7109375" style="2" customWidth="1"/>
    <col min="13314" max="13320" width="11.42578125" style="2"/>
    <col min="13321" max="13321" width="12.42578125" style="2" customWidth="1"/>
    <col min="13322" max="13568" width="11.42578125" style="2"/>
    <col min="13569" max="13569" width="15.7109375" style="2" customWidth="1"/>
    <col min="13570" max="13576" width="11.42578125" style="2"/>
    <col min="13577" max="13577" width="12.42578125" style="2" customWidth="1"/>
    <col min="13578" max="13824" width="11.42578125" style="2"/>
    <col min="13825" max="13825" width="15.7109375" style="2" customWidth="1"/>
    <col min="13826" max="13832" width="11.42578125" style="2"/>
    <col min="13833" max="13833" width="12.42578125" style="2" customWidth="1"/>
    <col min="13834" max="14080" width="11.42578125" style="2"/>
    <col min="14081" max="14081" width="15.7109375" style="2" customWidth="1"/>
    <col min="14082" max="14088" width="11.42578125" style="2"/>
    <col min="14089" max="14089" width="12.42578125" style="2" customWidth="1"/>
    <col min="14090" max="14336" width="11.42578125" style="2"/>
    <col min="14337" max="14337" width="15.7109375" style="2" customWidth="1"/>
    <col min="14338" max="14344" width="11.42578125" style="2"/>
    <col min="14345" max="14345" width="12.42578125" style="2" customWidth="1"/>
    <col min="14346" max="14592" width="11.42578125" style="2"/>
    <col min="14593" max="14593" width="15.7109375" style="2" customWidth="1"/>
    <col min="14594" max="14600" width="11.42578125" style="2"/>
    <col min="14601" max="14601" width="12.42578125" style="2" customWidth="1"/>
    <col min="14602" max="14848" width="11.42578125" style="2"/>
    <col min="14849" max="14849" width="15.7109375" style="2" customWidth="1"/>
    <col min="14850" max="14856" width="11.42578125" style="2"/>
    <col min="14857" max="14857" width="12.42578125" style="2" customWidth="1"/>
    <col min="14858" max="15104" width="11.42578125" style="2"/>
    <col min="15105" max="15105" width="15.7109375" style="2" customWidth="1"/>
    <col min="15106" max="15112" width="11.42578125" style="2"/>
    <col min="15113" max="15113" width="12.42578125" style="2" customWidth="1"/>
    <col min="15114" max="15360" width="11.42578125" style="2"/>
    <col min="15361" max="15361" width="15.7109375" style="2" customWidth="1"/>
    <col min="15362" max="15368" width="11.42578125" style="2"/>
    <col min="15369" max="15369" width="12.42578125" style="2" customWidth="1"/>
    <col min="15370" max="15616" width="11.42578125" style="2"/>
    <col min="15617" max="15617" width="15.7109375" style="2" customWidth="1"/>
    <col min="15618" max="15624" width="11.42578125" style="2"/>
    <col min="15625" max="15625" width="12.42578125" style="2" customWidth="1"/>
    <col min="15626" max="15872" width="11.42578125" style="2"/>
    <col min="15873" max="15873" width="15.7109375" style="2" customWidth="1"/>
    <col min="15874" max="15880" width="11.42578125" style="2"/>
    <col min="15881" max="15881" width="12.42578125" style="2" customWidth="1"/>
    <col min="15882" max="16128" width="11.42578125" style="2"/>
    <col min="16129" max="16129" width="15.7109375" style="2" customWidth="1"/>
    <col min="16130" max="16136" width="11.42578125" style="2"/>
    <col min="16137" max="16137" width="12.42578125" style="2" customWidth="1"/>
    <col min="16138" max="16384" width="11.42578125" style="2"/>
  </cols>
  <sheetData>
    <row r="54" spans="2:12" ht="19.5" customHeight="1"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</row>
    <row r="55" spans="2:12" ht="15" customHeight="1" thickBot="1"/>
    <row r="56" spans="2:12" ht="30" customHeight="1" thickBot="1">
      <c r="I56" s="50" t="s">
        <v>86</v>
      </c>
    </row>
  </sheetData>
  <hyperlinks>
    <hyperlink ref="I56" location="'Ofe Aloj Estim zona cat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5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86.xml><?xml version="1.0" encoding="utf-8"?>
<worksheet xmlns="http://schemas.openxmlformats.org/spreadsheetml/2006/main" xmlns:r="http://schemas.openxmlformats.org/officeDocument/2006/relationships">
  <sheetPr codeName="Hoja39">
    <tabColor rgb="FF000099"/>
    <pageSetUpPr autoPageBreaks="0" fitToPage="1"/>
  </sheetPr>
  <dimension ref="C1:R76"/>
  <sheetViews>
    <sheetView showGridLines="0" showRowColHeaders="0" showOutlineSymbols="0" zoomScaleNormal="100" workbookViewId="0">
      <selection activeCell="A3" sqref="A3"/>
    </sheetView>
  </sheetViews>
  <sheetFormatPr baseColWidth="10" defaultRowHeight="12.75"/>
  <cols>
    <col min="1" max="2" width="11.42578125" style="2"/>
    <col min="3" max="3" width="26.85546875" style="2" customWidth="1"/>
    <col min="4" max="4" width="12.7109375" style="2" customWidth="1"/>
    <col min="5" max="5" width="10.5703125" style="2" customWidth="1"/>
    <col min="6" max="6" width="12.7109375" style="2" customWidth="1"/>
    <col min="7" max="7" width="10.7109375" style="2" customWidth="1"/>
    <col min="8" max="8" width="10.5703125" style="2" customWidth="1"/>
    <col min="9" max="9" width="10.140625" style="2" customWidth="1"/>
    <col min="10" max="10" width="10.7109375" style="2" customWidth="1"/>
    <col min="11" max="11" width="21.42578125" style="2" customWidth="1"/>
    <col min="12" max="256" width="11.42578125" style="2"/>
    <col min="257" max="257" width="26.85546875" style="2" customWidth="1"/>
    <col min="258" max="258" width="12.7109375" style="2" customWidth="1"/>
    <col min="259" max="259" width="10.5703125" style="2" customWidth="1"/>
    <col min="260" max="260" width="12.7109375" style="2" customWidth="1"/>
    <col min="261" max="261" width="10.7109375" style="2" customWidth="1"/>
    <col min="262" max="262" width="10.5703125" style="2" customWidth="1"/>
    <col min="263" max="263" width="9.28515625" style="2" customWidth="1"/>
    <col min="264" max="512" width="11.42578125" style="2"/>
    <col min="513" max="513" width="26.85546875" style="2" customWidth="1"/>
    <col min="514" max="514" width="12.7109375" style="2" customWidth="1"/>
    <col min="515" max="515" width="10.5703125" style="2" customWidth="1"/>
    <col min="516" max="516" width="12.7109375" style="2" customWidth="1"/>
    <col min="517" max="517" width="10.7109375" style="2" customWidth="1"/>
    <col min="518" max="518" width="10.5703125" style="2" customWidth="1"/>
    <col min="519" max="519" width="9.28515625" style="2" customWidth="1"/>
    <col min="520" max="768" width="11.42578125" style="2"/>
    <col min="769" max="769" width="26.85546875" style="2" customWidth="1"/>
    <col min="770" max="770" width="12.7109375" style="2" customWidth="1"/>
    <col min="771" max="771" width="10.5703125" style="2" customWidth="1"/>
    <col min="772" max="772" width="12.7109375" style="2" customWidth="1"/>
    <col min="773" max="773" width="10.7109375" style="2" customWidth="1"/>
    <col min="774" max="774" width="10.5703125" style="2" customWidth="1"/>
    <col min="775" max="775" width="9.28515625" style="2" customWidth="1"/>
    <col min="776" max="1024" width="11.42578125" style="2"/>
    <col min="1025" max="1025" width="26.85546875" style="2" customWidth="1"/>
    <col min="1026" max="1026" width="12.7109375" style="2" customWidth="1"/>
    <col min="1027" max="1027" width="10.5703125" style="2" customWidth="1"/>
    <col min="1028" max="1028" width="12.7109375" style="2" customWidth="1"/>
    <col min="1029" max="1029" width="10.7109375" style="2" customWidth="1"/>
    <col min="1030" max="1030" width="10.5703125" style="2" customWidth="1"/>
    <col min="1031" max="1031" width="9.28515625" style="2" customWidth="1"/>
    <col min="1032" max="1280" width="11.42578125" style="2"/>
    <col min="1281" max="1281" width="26.85546875" style="2" customWidth="1"/>
    <col min="1282" max="1282" width="12.7109375" style="2" customWidth="1"/>
    <col min="1283" max="1283" width="10.5703125" style="2" customWidth="1"/>
    <col min="1284" max="1284" width="12.7109375" style="2" customWidth="1"/>
    <col min="1285" max="1285" width="10.7109375" style="2" customWidth="1"/>
    <col min="1286" max="1286" width="10.5703125" style="2" customWidth="1"/>
    <col min="1287" max="1287" width="9.28515625" style="2" customWidth="1"/>
    <col min="1288" max="1536" width="11.42578125" style="2"/>
    <col min="1537" max="1537" width="26.85546875" style="2" customWidth="1"/>
    <col min="1538" max="1538" width="12.7109375" style="2" customWidth="1"/>
    <col min="1539" max="1539" width="10.5703125" style="2" customWidth="1"/>
    <col min="1540" max="1540" width="12.7109375" style="2" customWidth="1"/>
    <col min="1541" max="1541" width="10.7109375" style="2" customWidth="1"/>
    <col min="1542" max="1542" width="10.5703125" style="2" customWidth="1"/>
    <col min="1543" max="1543" width="9.28515625" style="2" customWidth="1"/>
    <col min="1544" max="1792" width="11.42578125" style="2"/>
    <col min="1793" max="1793" width="26.85546875" style="2" customWidth="1"/>
    <col min="1794" max="1794" width="12.7109375" style="2" customWidth="1"/>
    <col min="1795" max="1795" width="10.5703125" style="2" customWidth="1"/>
    <col min="1796" max="1796" width="12.7109375" style="2" customWidth="1"/>
    <col min="1797" max="1797" width="10.7109375" style="2" customWidth="1"/>
    <col min="1798" max="1798" width="10.5703125" style="2" customWidth="1"/>
    <col min="1799" max="1799" width="9.28515625" style="2" customWidth="1"/>
    <col min="1800" max="2048" width="11.42578125" style="2"/>
    <col min="2049" max="2049" width="26.85546875" style="2" customWidth="1"/>
    <col min="2050" max="2050" width="12.7109375" style="2" customWidth="1"/>
    <col min="2051" max="2051" width="10.5703125" style="2" customWidth="1"/>
    <col min="2052" max="2052" width="12.7109375" style="2" customWidth="1"/>
    <col min="2053" max="2053" width="10.7109375" style="2" customWidth="1"/>
    <col min="2054" max="2054" width="10.5703125" style="2" customWidth="1"/>
    <col min="2055" max="2055" width="9.28515625" style="2" customWidth="1"/>
    <col min="2056" max="2304" width="11.42578125" style="2"/>
    <col min="2305" max="2305" width="26.85546875" style="2" customWidth="1"/>
    <col min="2306" max="2306" width="12.7109375" style="2" customWidth="1"/>
    <col min="2307" max="2307" width="10.5703125" style="2" customWidth="1"/>
    <col min="2308" max="2308" width="12.7109375" style="2" customWidth="1"/>
    <col min="2309" max="2309" width="10.7109375" style="2" customWidth="1"/>
    <col min="2310" max="2310" width="10.5703125" style="2" customWidth="1"/>
    <col min="2311" max="2311" width="9.28515625" style="2" customWidth="1"/>
    <col min="2312" max="2560" width="11.42578125" style="2"/>
    <col min="2561" max="2561" width="26.85546875" style="2" customWidth="1"/>
    <col min="2562" max="2562" width="12.7109375" style="2" customWidth="1"/>
    <col min="2563" max="2563" width="10.5703125" style="2" customWidth="1"/>
    <col min="2564" max="2564" width="12.7109375" style="2" customWidth="1"/>
    <col min="2565" max="2565" width="10.7109375" style="2" customWidth="1"/>
    <col min="2566" max="2566" width="10.5703125" style="2" customWidth="1"/>
    <col min="2567" max="2567" width="9.28515625" style="2" customWidth="1"/>
    <col min="2568" max="2816" width="11.42578125" style="2"/>
    <col min="2817" max="2817" width="26.85546875" style="2" customWidth="1"/>
    <col min="2818" max="2818" width="12.7109375" style="2" customWidth="1"/>
    <col min="2819" max="2819" width="10.5703125" style="2" customWidth="1"/>
    <col min="2820" max="2820" width="12.7109375" style="2" customWidth="1"/>
    <col min="2821" max="2821" width="10.7109375" style="2" customWidth="1"/>
    <col min="2822" max="2822" width="10.5703125" style="2" customWidth="1"/>
    <col min="2823" max="2823" width="9.28515625" style="2" customWidth="1"/>
    <col min="2824" max="3072" width="11.42578125" style="2"/>
    <col min="3073" max="3073" width="26.85546875" style="2" customWidth="1"/>
    <col min="3074" max="3074" width="12.7109375" style="2" customWidth="1"/>
    <col min="3075" max="3075" width="10.5703125" style="2" customWidth="1"/>
    <col min="3076" max="3076" width="12.7109375" style="2" customWidth="1"/>
    <col min="3077" max="3077" width="10.7109375" style="2" customWidth="1"/>
    <col min="3078" max="3078" width="10.5703125" style="2" customWidth="1"/>
    <col min="3079" max="3079" width="9.28515625" style="2" customWidth="1"/>
    <col min="3080" max="3328" width="11.42578125" style="2"/>
    <col min="3329" max="3329" width="26.85546875" style="2" customWidth="1"/>
    <col min="3330" max="3330" width="12.7109375" style="2" customWidth="1"/>
    <col min="3331" max="3331" width="10.5703125" style="2" customWidth="1"/>
    <col min="3332" max="3332" width="12.7109375" style="2" customWidth="1"/>
    <col min="3333" max="3333" width="10.7109375" style="2" customWidth="1"/>
    <col min="3334" max="3334" width="10.5703125" style="2" customWidth="1"/>
    <col min="3335" max="3335" width="9.28515625" style="2" customWidth="1"/>
    <col min="3336" max="3584" width="11.42578125" style="2"/>
    <col min="3585" max="3585" width="26.85546875" style="2" customWidth="1"/>
    <col min="3586" max="3586" width="12.7109375" style="2" customWidth="1"/>
    <col min="3587" max="3587" width="10.5703125" style="2" customWidth="1"/>
    <col min="3588" max="3588" width="12.7109375" style="2" customWidth="1"/>
    <col min="3589" max="3589" width="10.7109375" style="2" customWidth="1"/>
    <col min="3590" max="3590" width="10.5703125" style="2" customWidth="1"/>
    <col min="3591" max="3591" width="9.28515625" style="2" customWidth="1"/>
    <col min="3592" max="3840" width="11.42578125" style="2"/>
    <col min="3841" max="3841" width="26.85546875" style="2" customWidth="1"/>
    <col min="3842" max="3842" width="12.7109375" style="2" customWidth="1"/>
    <col min="3843" max="3843" width="10.5703125" style="2" customWidth="1"/>
    <col min="3844" max="3844" width="12.7109375" style="2" customWidth="1"/>
    <col min="3845" max="3845" width="10.7109375" style="2" customWidth="1"/>
    <col min="3846" max="3846" width="10.5703125" style="2" customWidth="1"/>
    <col min="3847" max="3847" width="9.28515625" style="2" customWidth="1"/>
    <col min="3848" max="4096" width="11.42578125" style="2"/>
    <col min="4097" max="4097" width="26.85546875" style="2" customWidth="1"/>
    <col min="4098" max="4098" width="12.7109375" style="2" customWidth="1"/>
    <col min="4099" max="4099" width="10.5703125" style="2" customWidth="1"/>
    <col min="4100" max="4100" width="12.7109375" style="2" customWidth="1"/>
    <col min="4101" max="4101" width="10.7109375" style="2" customWidth="1"/>
    <col min="4102" max="4102" width="10.5703125" style="2" customWidth="1"/>
    <col min="4103" max="4103" width="9.28515625" style="2" customWidth="1"/>
    <col min="4104" max="4352" width="11.42578125" style="2"/>
    <col min="4353" max="4353" width="26.85546875" style="2" customWidth="1"/>
    <col min="4354" max="4354" width="12.7109375" style="2" customWidth="1"/>
    <col min="4355" max="4355" width="10.5703125" style="2" customWidth="1"/>
    <col min="4356" max="4356" width="12.7109375" style="2" customWidth="1"/>
    <col min="4357" max="4357" width="10.7109375" style="2" customWidth="1"/>
    <col min="4358" max="4358" width="10.5703125" style="2" customWidth="1"/>
    <col min="4359" max="4359" width="9.28515625" style="2" customWidth="1"/>
    <col min="4360" max="4608" width="11.42578125" style="2"/>
    <col min="4609" max="4609" width="26.85546875" style="2" customWidth="1"/>
    <col min="4610" max="4610" width="12.7109375" style="2" customWidth="1"/>
    <col min="4611" max="4611" width="10.5703125" style="2" customWidth="1"/>
    <col min="4612" max="4612" width="12.7109375" style="2" customWidth="1"/>
    <col min="4613" max="4613" width="10.7109375" style="2" customWidth="1"/>
    <col min="4614" max="4614" width="10.5703125" style="2" customWidth="1"/>
    <col min="4615" max="4615" width="9.28515625" style="2" customWidth="1"/>
    <col min="4616" max="4864" width="11.42578125" style="2"/>
    <col min="4865" max="4865" width="26.85546875" style="2" customWidth="1"/>
    <col min="4866" max="4866" width="12.7109375" style="2" customWidth="1"/>
    <col min="4867" max="4867" width="10.5703125" style="2" customWidth="1"/>
    <col min="4868" max="4868" width="12.7109375" style="2" customWidth="1"/>
    <col min="4869" max="4869" width="10.7109375" style="2" customWidth="1"/>
    <col min="4870" max="4870" width="10.5703125" style="2" customWidth="1"/>
    <col min="4871" max="4871" width="9.28515625" style="2" customWidth="1"/>
    <col min="4872" max="5120" width="11.42578125" style="2"/>
    <col min="5121" max="5121" width="26.85546875" style="2" customWidth="1"/>
    <col min="5122" max="5122" width="12.7109375" style="2" customWidth="1"/>
    <col min="5123" max="5123" width="10.5703125" style="2" customWidth="1"/>
    <col min="5124" max="5124" width="12.7109375" style="2" customWidth="1"/>
    <col min="5125" max="5125" width="10.7109375" style="2" customWidth="1"/>
    <col min="5126" max="5126" width="10.5703125" style="2" customWidth="1"/>
    <col min="5127" max="5127" width="9.28515625" style="2" customWidth="1"/>
    <col min="5128" max="5376" width="11.42578125" style="2"/>
    <col min="5377" max="5377" width="26.85546875" style="2" customWidth="1"/>
    <col min="5378" max="5378" width="12.7109375" style="2" customWidth="1"/>
    <col min="5379" max="5379" width="10.5703125" style="2" customWidth="1"/>
    <col min="5380" max="5380" width="12.7109375" style="2" customWidth="1"/>
    <col min="5381" max="5381" width="10.7109375" style="2" customWidth="1"/>
    <col min="5382" max="5382" width="10.5703125" style="2" customWidth="1"/>
    <col min="5383" max="5383" width="9.28515625" style="2" customWidth="1"/>
    <col min="5384" max="5632" width="11.42578125" style="2"/>
    <col min="5633" max="5633" width="26.85546875" style="2" customWidth="1"/>
    <col min="5634" max="5634" width="12.7109375" style="2" customWidth="1"/>
    <col min="5635" max="5635" width="10.5703125" style="2" customWidth="1"/>
    <col min="5636" max="5636" width="12.7109375" style="2" customWidth="1"/>
    <col min="5637" max="5637" width="10.7109375" style="2" customWidth="1"/>
    <col min="5638" max="5638" width="10.5703125" style="2" customWidth="1"/>
    <col min="5639" max="5639" width="9.28515625" style="2" customWidth="1"/>
    <col min="5640" max="5888" width="11.42578125" style="2"/>
    <col min="5889" max="5889" width="26.85546875" style="2" customWidth="1"/>
    <col min="5890" max="5890" width="12.7109375" style="2" customWidth="1"/>
    <col min="5891" max="5891" width="10.5703125" style="2" customWidth="1"/>
    <col min="5892" max="5892" width="12.7109375" style="2" customWidth="1"/>
    <col min="5893" max="5893" width="10.7109375" style="2" customWidth="1"/>
    <col min="5894" max="5894" width="10.5703125" style="2" customWidth="1"/>
    <col min="5895" max="5895" width="9.28515625" style="2" customWidth="1"/>
    <col min="5896" max="6144" width="11.42578125" style="2"/>
    <col min="6145" max="6145" width="26.85546875" style="2" customWidth="1"/>
    <col min="6146" max="6146" width="12.7109375" style="2" customWidth="1"/>
    <col min="6147" max="6147" width="10.5703125" style="2" customWidth="1"/>
    <col min="6148" max="6148" width="12.7109375" style="2" customWidth="1"/>
    <col min="6149" max="6149" width="10.7109375" style="2" customWidth="1"/>
    <col min="6150" max="6150" width="10.5703125" style="2" customWidth="1"/>
    <col min="6151" max="6151" width="9.28515625" style="2" customWidth="1"/>
    <col min="6152" max="6400" width="11.42578125" style="2"/>
    <col min="6401" max="6401" width="26.85546875" style="2" customWidth="1"/>
    <col min="6402" max="6402" width="12.7109375" style="2" customWidth="1"/>
    <col min="6403" max="6403" width="10.5703125" style="2" customWidth="1"/>
    <col min="6404" max="6404" width="12.7109375" style="2" customWidth="1"/>
    <col min="6405" max="6405" width="10.7109375" style="2" customWidth="1"/>
    <col min="6406" max="6406" width="10.5703125" style="2" customWidth="1"/>
    <col min="6407" max="6407" width="9.28515625" style="2" customWidth="1"/>
    <col min="6408" max="6656" width="11.42578125" style="2"/>
    <col min="6657" max="6657" width="26.85546875" style="2" customWidth="1"/>
    <col min="6658" max="6658" width="12.7109375" style="2" customWidth="1"/>
    <col min="6659" max="6659" width="10.5703125" style="2" customWidth="1"/>
    <col min="6660" max="6660" width="12.7109375" style="2" customWidth="1"/>
    <col min="6661" max="6661" width="10.7109375" style="2" customWidth="1"/>
    <col min="6662" max="6662" width="10.5703125" style="2" customWidth="1"/>
    <col min="6663" max="6663" width="9.28515625" style="2" customWidth="1"/>
    <col min="6664" max="6912" width="11.42578125" style="2"/>
    <col min="6913" max="6913" width="26.85546875" style="2" customWidth="1"/>
    <col min="6914" max="6914" width="12.7109375" style="2" customWidth="1"/>
    <col min="6915" max="6915" width="10.5703125" style="2" customWidth="1"/>
    <col min="6916" max="6916" width="12.7109375" style="2" customWidth="1"/>
    <col min="6917" max="6917" width="10.7109375" style="2" customWidth="1"/>
    <col min="6918" max="6918" width="10.5703125" style="2" customWidth="1"/>
    <col min="6919" max="6919" width="9.28515625" style="2" customWidth="1"/>
    <col min="6920" max="7168" width="11.42578125" style="2"/>
    <col min="7169" max="7169" width="26.85546875" style="2" customWidth="1"/>
    <col min="7170" max="7170" width="12.7109375" style="2" customWidth="1"/>
    <col min="7171" max="7171" width="10.5703125" style="2" customWidth="1"/>
    <col min="7172" max="7172" width="12.7109375" style="2" customWidth="1"/>
    <col min="7173" max="7173" width="10.7109375" style="2" customWidth="1"/>
    <col min="7174" max="7174" width="10.5703125" style="2" customWidth="1"/>
    <col min="7175" max="7175" width="9.28515625" style="2" customWidth="1"/>
    <col min="7176" max="7424" width="11.42578125" style="2"/>
    <col min="7425" max="7425" width="26.85546875" style="2" customWidth="1"/>
    <col min="7426" max="7426" width="12.7109375" style="2" customWidth="1"/>
    <col min="7427" max="7427" width="10.5703125" style="2" customWidth="1"/>
    <col min="7428" max="7428" width="12.7109375" style="2" customWidth="1"/>
    <col min="7429" max="7429" width="10.7109375" style="2" customWidth="1"/>
    <col min="7430" max="7430" width="10.5703125" style="2" customWidth="1"/>
    <col min="7431" max="7431" width="9.28515625" style="2" customWidth="1"/>
    <col min="7432" max="7680" width="11.42578125" style="2"/>
    <col min="7681" max="7681" width="26.85546875" style="2" customWidth="1"/>
    <col min="7682" max="7682" width="12.7109375" style="2" customWidth="1"/>
    <col min="7683" max="7683" width="10.5703125" style="2" customWidth="1"/>
    <col min="7684" max="7684" width="12.7109375" style="2" customWidth="1"/>
    <col min="7685" max="7685" width="10.7109375" style="2" customWidth="1"/>
    <col min="7686" max="7686" width="10.5703125" style="2" customWidth="1"/>
    <col min="7687" max="7687" width="9.28515625" style="2" customWidth="1"/>
    <col min="7688" max="7936" width="11.42578125" style="2"/>
    <col min="7937" max="7937" width="26.85546875" style="2" customWidth="1"/>
    <col min="7938" max="7938" width="12.7109375" style="2" customWidth="1"/>
    <col min="7939" max="7939" width="10.5703125" style="2" customWidth="1"/>
    <col min="7940" max="7940" width="12.7109375" style="2" customWidth="1"/>
    <col min="7941" max="7941" width="10.7109375" style="2" customWidth="1"/>
    <col min="7942" max="7942" width="10.5703125" style="2" customWidth="1"/>
    <col min="7943" max="7943" width="9.28515625" style="2" customWidth="1"/>
    <col min="7944" max="8192" width="11.42578125" style="2"/>
    <col min="8193" max="8193" width="26.85546875" style="2" customWidth="1"/>
    <col min="8194" max="8194" width="12.7109375" style="2" customWidth="1"/>
    <col min="8195" max="8195" width="10.5703125" style="2" customWidth="1"/>
    <col min="8196" max="8196" width="12.7109375" style="2" customWidth="1"/>
    <col min="8197" max="8197" width="10.7109375" style="2" customWidth="1"/>
    <col min="8198" max="8198" width="10.5703125" style="2" customWidth="1"/>
    <col min="8199" max="8199" width="9.28515625" style="2" customWidth="1"/>
    <col min="8200" max="8448" width="11.42578125" style="2"/>
    <col min="8449" max="8449" width="26.85546875" style="2" customWidth="1"/>
    <col min="8450" max="8450" width="12.7109375" style="2" customWidth="1"/>
    <col min="8451" max="8451" width="10.5703125" style="2" customWidth="1"/>
    <col min="8452" max="8452" width="12.7109375" style="2" customWidth="1"/>
    <col min="8453" max="8453" width="10.7109375" style="2" customWidth="1"/>
    <col min="8454" max="8454" width="10.5703125" style="2" customWidth="1"/>
    <col min="8455" max="8455" width="9.28515625" style="2" customWidth="1"/>
    <col min="8456" max="8704" width="11.42578125" style="2"/>
    <col min="8705" max="8705" width="26.85546875" style="2" customWidth="1"/>
    <col min="8706" max="8706" width="12.7109375" style="2" customWidth="1"/>
    <col min="8707" max="8707" width="10.5703125" style="2" customWidth="1"/>
    <col min="8708" max="8708" width="12.7109375" style="2" customWidth="1"/>
    <col min="8709" max="8709" width="10.7109375" style="2" customWidth="1"/>
    <col min="8710" max="8710" width="10.5703125" style="2" customWidth="1"/>
    <col min="8711" max="8711" width="9.28515625" style="2" customWidth="1"/>
    <col min="8712" max="8960" width="11.42578125" style="2"/>
    <col min="8961" max="8961" width="26.85546875" style="2" customWidth="1"/>
    <col min="8962" max="8962" width="12.7109375" style="2" customWidth="1"/>
    <col min="8963" max="8963" width="10.5703125" style="2" customWidth="1"/>
    <col min="8964" max="8964" width="12.7109375" style="2" customWidth="1"/>
    <col min="8965" max="8965" width="10.7109375" style="2" customWidth="1"/>
    <col min="8966" max="8966" width="10.5703125" style="2" customWidth="1"/>
    <col min="8967" max="8967" width="9.28515625" style="2" customWidth="1"/>
    <col min="8968" max="9216" width="11.42578125" style="2"/>
    <col min="9217" max="9217" width="26.85546875" style="2" customWidth="1"/>
    <col min="9218" max="9218" width="12.7109375" style="2" customWidth="1"/>
    <col min="9219" max="9219" width="10.5703125" style="2" customWidth="1"/>
    <col min="9220" max="9220" width="12.7109375" style="2" customWidth="1"/>
    <col min="9221" max="9221" width="10.7109375" style="2" customWidth="1"/>
    <col min="9222" max="9222" width="10.5703125" style="2" customWidth="1"/>
    <col min="9223" max="9223" width="9.28515625" style="2" customWidth="1"/>
    <col min="9224" max="9472" width="11.42578125" style="2"/>
    <col min="9473" max="9473" width="26.85546875" style="2" customWidth="1"/>
    <col min="9474" max="9474" width="12.7109375" style="2" customWidth="1"/>
    <col min="9475" max="9475" width="10.5703125" style="2" customWidth="1"/>
    <col min="9476" max="9476" width="12.7109375" style="2" customWidth="1"/>
    <col min="9477" max="9477" width="10.7109375" style="2" customWidth="1"/>
    <col min="9478" max="9478" width="10.5703125" style="2" customWidth="1"/>
    <col min="9479" max="9479" width="9.28515625" style="2" customWidth="1"/>
    <col min="9480" max="9728" width="11.42578125" style="2"/>
    <col min="9729" max="9729" width="26.85546875" style="2" customWidth="1"/>
    <col min="9730" max="9730" width="12.7109375" style="2" customWidth="1"/>
    <col min="9731" max="9731" width="10.5703125" style="2" customWidth="1"/>
    <col min="9732" max="9732" width="12.7109375" style="2" customWidth="1"/>
    <col min="9733" max="9733" width="10.7109375" style="2" customWidth="1"/>
    <col min="9734" max="9734" width="10.5703125" style="2" customWidth="1"/>
    <col min="9735" max="9735" width="9.28515625" style="2" customWidth="1"/>
    <col min="9736" max="9984" width="11.42578125" style="2"/>
    <col min="9985" max="9985" width="26.85546875" style="2" customWidth="1"/>
    <col min="9986" max="9986" width="12.7109375" style="2" customWidth="1"/>
    <col min="9987" max="9987" width="10.5703125" style="2" customWidth="1"/>
    <col min="9988" max="9988" width="12.7109375" style="2" customWidth="1"/>
    <col min="9989" max="9989" width="10.7109375" style="2" customWidth="1"/>
    <col min="9990" max="9990" width="10.5703125" style="2" customWidth="1"/>
    <col min="9991" max="9991" width="9.28515625" style="2" customWidth="1"/>
    <col min="9992" max="10240" width="11.42578125" style="2"/>
    <col min="10241" max="10241" width="26.85546875" style="2" customWidth="1"/>
    <col min="10242" max="10242" width="12.7109375" style="2" customWidth="1"/>
    <col min="10243" max="10243" width="10.5703125" style="2" customWidth="1"/>
    <col min="10244" max="10244" width="12.7109375" style="2" customWidth="1"/>
    <col min="10245" max="10245" width="10.7109375" style="2" customWidth="1"/>
    <col min="10246" max="10246" width="10.5703125" style="2" customWidth="1"/>
    <col min="10247" max="10247" width="9.28515625" style="2" customWidth="1"/>
    <col min="10248" max="10496" width="11.42578125" style="2"/>
    <col min="10497" max="10497" width="26.85546875" style="2" customWidth="1"/>
    <col min="10498" max="10498" width="12.7109375" style="2" customWidth="1"/>
    <col min="10499" max="10499" width="10.5703125" style="2" customWidth="1"/>
    <col min="10500" max="10500" width="12.7109375" style="2" customWidth="1"/>
    <col min="10501" max="10501" width="10.7109375" style="2" customWidth="1"/>
    <col min="10502" max="10502" width="10.5703125" style="2" customWidth="1"/>
    <col min="10503" max="10503" width="9.28515625" style="2" customWidth="1"/>
    <col min="10504" max="10752" width="11.42578125" style="2"/>
    <col min="10753" max="10753" width="26.85546875" style="2" customWidth="1"/>
    <col min="10754" max="10754" width="12.7109375" style="2" customWidth="1"/>
    <col min="10755" max="10755" width="10.5703125" style="2" customWidth="1"/>
    <col min="10756" max="10756" width="12.7109375" style="2" customWidth="1"/>
    <col min="10757" max="10757" width="10.7109375" style="2" customWidth="1"/>
    <col min="10758" max="10758" width="10.5703125" style="2" customWidth="1"/>
    <col min="10759" max="10759" width="9.28515625" style="2" customWidth="1"/>
    <col min="10760" max="11008" width="11.42578125" style="2"/>
    <col min="11009" max="11009" width="26.85546875" style="2" customWidth="1"/>
    <col min="11010" max="11010" width="12.7109375" style="2" customWidth="1"/>
    <col min="11011" max="11011" width="10.5703125" style="2" customWidth="1"/>
    <col min="11012" max="11012" width="12.7109375" style="2" customWidth="1"/>
    <col min="11013" max="11013" width="10.7109375" style="2" customWidth="1"/>
    <col min="11014" max="11014" width="10.5703125" style="2" customWidth="1"/>
    <col min="11015" max="11015" width="9.28515625" style="2" customWidth="1"/>
    <col min="11016" max="11264" width="11.42578125" style="2"/>
    <col min="11265" max="11265" width="26.85546875" style="2" customWidth="1"/>
    <col min="11266" max="11266" width="12.7109375" style="2" customWidth="1"/>
    <col min="11267" max="11267" width="10.5703125" style="2" customWidth="1"/>
    <col min="11268" max="11268" width="12.7109375" style="2" customWidth="1"/>
    <col min="11269" max="11269" width="10.7109375" style="2" customWidth="1"/>
    <col min="11270" max="11270" width="10.5703125" style="2" customWidth="1"/>
    <col min="11271" max="11271" width="9.28515625" style="2" customWidth="1"/>
    <col min="11272" max="11520" width="11.42578125" style="2"/>
    <col min="11521" max="11521" width="26.85546875" style="2" customWidth="1"/>
    <col min="11522" max="11522" width="12.7109375" style="2" customWidth="1"/>
    <col min="11523" max="11523" width="10.5703125" style="2" customWidth="1"/>
    <col min="11524" max="11524" width="12.7109375" style="2" customWidth="1"/>
    <col min="11525" max="11525" width="10.7109375" style="2" customWidth="1"/>
    <col min="11526" max="11526" width="10.5703125" style="2" customWidth="1"/>
    <col min="11527" max="11527" width="9.28515625" style="2" customWidth="1"/>
    <col min="11528" max="11776" width="11.42578125" style="2"/>
    <col min="11777" max="11777" width="26.85546875" style="2" customWidth="1"/>
    <col min="11778" max="11778" width="12.7109375" style="2" customWidth="1"/>
    <col min="11779" max="11779" width="10.5703125" style="2" customWidth="1"/>
    <col min="11780" max="11780" width="12.7109375" style="2" customWidth="1"/>
    <col min="11781" max="11781" width="10.7109375" style="2" customWidth="1"/>
    <col min="11782" max="11782" width="10.5703125" style="2" customWidth="1"/>
    <col min="11783" max="11783" width="9.28515625" style="2" customWidth="1"/>
    <col min="11784" max="12032" width="11.42578125" style="2"/>
    <col min="12033" max="12033" width="26.85546875" style="2" customWidth="1"/>
    <col min="12034" max="12034" width="12.7109375" style="2" customWidth="1"/>
    <col min="12035" max="12035" width="10.5703125" style="2" customWidth="1"/>
    <col min="12036" max="12036" width="12.7109375" style="2" customWidth="1"/>
    <col min="12037" max="12037" width="10.7109375" style="2" customWidth="1"/>
    <col min="12038" max="12038" width="10.5703125" style="2" customWidth="1"/>
    <col min="12039" max="12039" width="9.28515625" style="2" customWidth="1"/>
    <col min="12040" max="12288" width="11.42578125" style="2"/>
    <col min="12289" max="12289" width="26.85546875" style="2" customWidth="1"/>
    <col min="12290" max="12290" width="12.7109375" style="2" customWidth="1"/>
    <col min="12291" max="12291" width="10.5703125" style="2" customWidth="1"/>
    <col min="12292" max="12292" width="12.7109375" style="2" customWidth="1"/>
    <col min="12293" max="12293" width="10.7109375" style="2" customWidth="1"/>
    <col min="12294" max="12294" width="10.5703125" style="2" customWidth="1"/>
    <col min="12295" max="12295" width="9.28515625" style="2" customWidth="1"/>
    <col min="12296" max="12544" width="11.42578125" style="2"/>
    <col min="12545" max="12545" width="26.85546875" style="2" customWidth="1"/>
    <col min="12546" max="12546" width="12.7109375" style="2" customWidth="1"/>
    <col min="12547" max="12547" width="10.5703125" style="2" customWidth="1"/>
    <col min="12548" max="12548" width="12.7109375" style="2" customWidth="1"/>
    <col min="12549" max="12549" width="10.7109375" style="2" customWidth="1"/>
    <col min="12550" max="12550" width="10.5703125" style="2" customWidth="1"/>
    <col min="12551" max="12551" width="9.28515625" style="2" customWidth="1"/>
    <col min="12552" max="12800" width="11.42578125" style="2"/>
    <col min="12801" max="12801" width="26.85546875" style="2" customWidth="1"/>
    <col min="12802" max="12802" width="12.7109375" style="2" customWidth="1"/>
    <col min="12803" max="12803" width="10.5703125" style="2" customWidth="1"/>
    <col min="12804" max="12804" width="12.7109375" style="2" customWidth="1"/>
    <col min="12805" max="12805" width="10.7109375" style="2" customWidth="1"/>
    <col min="12806" max="12806" width="10.5703125" style="2" customWidth="1"/>
    <col min="12807" max="12807" width="9.28515625" style="2" customWidth="1"/>
    <col min="12808" max="13056" width="11.42578125" style="2"/>
    <col min="13057" max="13057" width="26.85546875" style="2" customWidth="1"/>
    <col min="13058" max="13058" width="12.7109375" style="2" customWidth="1"/>
    <col min="13059" max="13059" width="10.5703125" style="2" customWidth="1"/>
    <col min="13060" max="13060" width="12.7109375" style="2" customWidth="1"/>
    <col min="13061" max="13061" width="10.7109375" style="2" customWidth="1"/>
    <col min="13062" max="13062" width="10.5703125" style="2" customWidth="1"/>
    <col min="13063" max="13063" width="9.28515625" style="2" customWidth="1"/>
    <col min="13064" max="13312" width="11.42578125" style="2"/>
    <col min="13313" max="13313" width="26.85546875" style="2" customWidth="1"/>
    <col min="13314" max="13314" width="12.7109375" style="2" customWidth="1"/>
    <col min="13315" max="13315" width="10.5703125" style="2" customWidth="1"/>
    <col min="13316" max="13316" width="12.7109375" style="2" customWidth="1"/>
    <col min="13317" max="13317" width="10.7109375" style="2" customWidth="1"/>
    <col min="13318" max="13318" width="10.5703125" style="2" customWidth="1"/>
    <col min="13319" max="13319" width="9.28515625" style="2" customWidth="1"/>
    <col min="13320" max="13568" width="11.42578125" style="2"/>
    <col min="13569" max="13569" width="26.85546875" style="2" customWidth="1"/>
    <col min="13570" max="13570" width="12.7109375" style="2" customWidth="1"/>
    <col min="13571" max="13571" width="10.5703125" style="2" customWidth="1"/>
    <col min="13572" max="13572" width="12.7109375" style="2" customWidth="1"/>
    <col min="13573" max="13573" width="10.7109375" style="2" customWidth="1"/>
    <col min="13574" max="13574" width="10.5703125" style="2" customWidth="1"/>
    <col min="13575" max="13575" width="9.28515625" style="2" customWidth="1"/>
    <col min="13576" max="13824" width="11.42578125" style="2"/>
    <col min="13825" max="13825" width="26.85546875" style="2" customWidth="1"/>
    <col min="13826" max="13826" width="12.7109375" style="2" customWidth="1"/>
    <col min="13827" max="13827" width="10.5703125" style="2" customWidth="1"/>
    <col min="13828" max="13828" width="12.7109375" style="2" customWidth="1"/>
    <col min="13829" max="13829" width="10.7109375" style="2" customWidth="1"/>
    <col min="13830" max="13830" width="10.5703125" style="2" customWidth="1"/>
    <col min="13831" max="13831" width="9.28515625" style="2" customWidth="1"/>
    <col min="13832" max="14080" width="11.42578125" style="2"/>
    <col min="14081" max="14081" width="26.85546875" style="2" customWidth="1"/>
    <col min="14082" max="14082" width="12.7109375" style="2" customWidth="1"/>
    <col min="14083" max="14083" width="10.5703125" style="2" customWidth="1"/>
    <col min="14084" max="14084" width="12.7109375" style="2" customWidth="1"/>
    <col min="14085" max="14085" width="10.7109375" style="2" customWidth="1"/>
    <col min="14086" max="14086" width="10.5703125" style="2" customWidth="1"/>
    <col min="14087" max="14087" width="9.28515625" style="2" customWidth="1"/>
    <col min="14088" max="14336" width="11.42578125" style="2"/>
    <col min="14337" max="14337" width="26.85546875" style="2" customWidth="1"/>
    <col min="14338" max="14338" width="12.7109375" style="2" customWidth="1"/>
    <col min="14339" max="14339" width="10.5703125" style="2" customWidth="1"/>
    <col min="14340" max="14340" width="12.7109375" style="2" customWidth="1"/>
    <col min="14341" max="14341" width="10.7109375" style="2" customWidth="1"/>
    <col min="14342" max="14342" width="10.5703125" style="2" customWidth="1"/>
    <col min="14343" max="14343" width="9.28515625" style="2" customWidth="1"/>
    <col min="14344" max="14592" width="11.42578125" style="2"/>
    <col min="14593" max="14593" width="26.85546875" style="2" customWidth="1"/>
    <col min="14594" max="14594" width="12.7109375" style="2" customWidth="1"/>
    <col min="14595" max="14595" width="10.5703125" style="2" customWidth="1"/>
    <col min="14596" max="14596" width="12.7109375" style="2" customWidth="1"/>
    <col min="14597" max="14597" width="10.7109375" style="2" customWidth="1"/>
    <col min="14598" max="14598" width="10.5703125" style="2" customWidth="1"/>
    <col min="14599" max="14599" width="9.28515625" style="2" customWidth="1"/>
    <col min="14600" max="14848" width="11.42578125" style="2"/>
    <col min="14849" max="14849" width="26.85546875" style="2" customWidth="1"/>
    <col min="14850" max="14850" width="12.7109375" style="2" customWidth="1"/>
    <col min="14851" max="14851" width="10.5703125" style="2" customWidth="1"/>
    <col min="14852" max="14852" width="12.7109375" style="2" customWidth="1"/>
    <col min="14853" max="14853" width="10.7109375" style="2" customWidth="1"/>
    <col min="14854" max="14854" width="10.5703125" style="2" customWidth="1"/>
    <col min="14855" max="14855" width="9.28515625" style="2" customWidth="1"/>
    <col min="14856" max="15104" width="11.42578125" style="2"/>
    <col min="15105" max="15105" width="26.85546875" style="2" customWidth="1"/>
    <col min="15106" max="15106" width="12.7109375" style="2" customWidth="1"/>
    <col min="15107" max="15107" width="10.5703125" style="2" customWidth="1"/>
    <col min="15108" max="15108" width="12.7109375" style="2" customWidth="1"/>
    <col min="15109" max="15109" width="10.7109375" style="2" customWidth="1"/>
    <col min="15110" max="15110" width="10.5703125" style="2" customWidth="1"/>
    <col min="15111" max="15111" width="9.28515625" style="2" customWidth="1"/>
    <col min="15112" max="15360" width="11.42578125" style="2"/>
    <col min="15361" max="15361" width="26.85546875" style="2" customWidth="1"/>
    <col min="15362" max="15362" width="12.7109375" style="2" customWidth="1"/>
    <col min="15363" max="15363" width="10.5703125" style="2" customWidth="1"/>
    <col min="15364" max="15364" width="12.7109375" style="2" customWidth="1"/>
    <col min="15365" max="15365" width="10.7109375" style="2" customWidth="1"/>
    <col min="15366" max="15366" width="10.5703125" style="2" customWidth="1"/>
    <col min="15367" max="15367" width="9.28515625" style="2" customWidth="1"/>
    <col min="15368" max="15616" width="11.42578125" style="2"/>
    <col min="15617" max="15617" width="26.85546875" style="2" customWidth="1"/>
    <col min="15618" max="15618" width="12.7109375" style="2" customWidth="1"/>
    <col min="15619" max="15619" width="10.5703125" style="2" customWidth="1"/>
    <col min="15620" max="15620" width="12.7109375" style="2" customWidth="1"/>
    <col min="15621" max="15621" width="10.7109375" style="2" customWidth="1"/>
    <col min="15622" max="15622" width="10.5703125" style="2" customWidth="1"/>
    <col min="15623" max="15623" width="9.28515625" style="2" customWidth="1"/>
    <col min="15624" max="15872" width="11.42578125" style="2"/>
    <col min="15873" max="15873" width="26.85546875" style="2" customWidth="1"/>
    <col min="15874" max="15874" width="12.7109375" style="2" customWidth="1"/>
    <col min="15875" max="15875" width="10.5703125" style="2" customWidth="1"/>
    <col min="15876" max="15876" width="12.7109375" style="2" customWidth="1"/>
    <col min="15877" max="15877" width="10.7109375" style="2" customWidth="1"/>
    <col min="15878" max="15878" width="10.5703125" style="2" customWidth="1"/>
    <col min="15879" max="15879" width="9.28515625" style="2" customWidth="1"/>
    <col min="15880" max="16128" width="11.42578125" style="2"/>
    <col min="16129" max="16129" width="26.85546875" style="2" customWidth="1"/>
    <col min="16130" max="16130" width="12.7109375" style="2" customWidth="1"/>
    <col min="16131" max="16131" width="10.5703125" style="2" customWidth="1"/>
    <col min="16132" max="16132" width="12.7109375" style="2" customWidth="1"/>
    <col min="16133" max="16133" width="10.7109375" style="2" customWidth="1"/>
    <col min="16134" max="16134" width="10.5703125" style="2" customWidth="1"/>
    <col min="16135" max="16135" width="9.28515625" style="2" customWidth="1"/>
    <col min="16136" max="16384" width="11.42578125" style="2"/>
  </cols>
  <sheetData>
    <row r="1" spans="3:18">
      <c r="C1" s="11"/>
    </row>
    <row r="2" spans="3:18">
      <c r="C2" s="11"/>
    </row>
    <row r="3" spans="3:18">
      <c r="C3" s="11"/>
    </row>
    <row r="4" spans="3:18">
      <c r="C4" s="11"/>
    </row>
    <row r="5" spans="3:18">
      <c r="C5" s="11"/>
    </row>
    <row r="6" spans="3:18" ht="27.75" customHeight="1">
      <c r="C6" s="560" t="s">
        <v>348</v>
      </c>
      <c r="D6" s="561"/>
      <c r="E6" s="561"/>
      <c r="F6" s="561"/>
      <c r="G6" s="561"/>
      <c r="H6" s="562"/>
      <c r="K6" s="560" t="s">
        <v>349</v>
      </c>
      <c r="L6" s="561"/>
      <c r="M6" s="561"/>
      <c r="N6" s="561"/>
      <c r="O6" s="561"/>
      <c r="P6" s="562"/>
    </row>
    <row r="7" spans="3:18" ht="24">
      <c r="C7" s="406"/>
      <c r="D7" s="161" t="str">
        <f>actualizaciones!$A$4</f>
        <v>I semestre 2009</v>
      </c>
      <c r="E7" s="407" t="s">
        <v>62</v>
      </c>
      <c r="F7" s="161" t="str">
        <f>actualizaciones!$B$4</f>
        <v>I semestre 2010</v>
      </c>
      <c r="G7" s="407" t="s">
        <v>62</v>
      </c>
      <c r="H7" s="408" t="s">
        <v>63</v>
      </c>
      <c r="K7" s="406"/>
      <c r="L7" s="161" t="str">
        <f>actualizaciones!$A$5</f>
        <v>II semestre 2009</v>
      </c>
      <c r="M7" s="407" t="s">
        <v>62</v>
      </c>
      <c r="N7" s="161" t="str">
        <f>actualizaciones!$B$5</f>
        <v>II semestre 2010</v>
      </c>
      <c r="O7" s="407" t="s">
        <v>62</v>
      </c>
      <c r="P7" s="408" t="s">
        <v>63</v>
      </c>
    </row>
    <row r="8" spans="3:18">
      <c r="C8" s="431" t="s">
        <v>350</v>
      </c>
      <c r="D8" s="413">
        <v>65517</v>
      </c>
      <c r="E8" s="26">
        <f t="shared" ref="E8:E14" si="0">D8/$D$8</f>
        <v>1</v>
      </c>
      <c r="F8" s="413">
        <v>63430</v>
      </c>
      <c r="G8" s="26">
        <f t="shared" ref="G8:G14" si="1">F8/$F$8</f>
        <v>1</v>
      </c>
      <c r="H8" s="76">
        <f t="shared" ref="H8:H14" si="2">(F8-D8)/D8</f>
        <v>-3.1854327884365888E-2</v>
      </c>
      <c r="K8" s="431" t="s">
        <v>350</v>
      </c>
      <c r="L8" s="413">
        <v>64757</v>
      </c>
      <c r="M8" s="26">
        <f t="shared" ref="M8:M14" si="3">L8/$L$8</f>
        <v>1</v>
      </c>
      <c r="N8" s="413">
        <v>62780</v>
      </c>
      <c r="O8" s="26">
        <f t="shared" ref="O8:O14" si="4">N8/$N$8</f>
        <v>1</v>
      </c>
      <c r="P8" s="76">
        <f t="shared" ref="P8:P14" si="5">(N8-L8)/L8</f>
        <v>-3.0529518044381303E-2</v>
      </c>
    </row>
    <row r="9" spans="3:18">
      <c r="C9" s="432" t="s">
        <v>351</v>
      </c>
      <c r="D9" s="415">
        <v>33977</v>
      </c>
      <c r="E9" s="30">
        <f t="shared" si="0"/>
        <v>0.51859822641451836</v>
      </c>
      <c r="F9" s="415">
        <v>32855</v>
      </c>
      <c r="G9" s="30">
        <f t="shared" si="1"/>
        <v>0.51797256818540127</v>
      </c>
      <c r="H9" s="87">
        <f t="shared" si="2"/>
        <v>-3.3022338640845278E-2</v>
      </c>
      <c r="K9" s="432" t="s">
        <v>351</v>
      </c>
      <c r="L9" s="415">
        <v>33507</v>
      </c>
      <c r="M9" s="30">
        <f t="shared" si="3"/>
        <v>0.51742668746235931</v>
      </c>
      <c r="N9" s="415">
        <v>32855</v>
      </c>
      <c r="O9" s="30">
        <f t="shared" si="4"/>
        <v>0.52333545715195917</v>
      </c>
      <c r="P9" s="87">
        <f t="shared" si="5"/>
        <v>-1.945862058674307E-2</v>
      </c>
    </row>
    <row r="10" spans="3:18">
      <c r="C10" s="416" t="s">
        <v>352</v>
      </c>
      <c r="D10" s="415">
        <v>4520</v>
      </c>
      <c r="E10" s="30">
        <f t="shared" si="0"/>
        <v>6.89897278568921E-2</v>
      </c>
      <c r="F10" s="415">
        <v>4568</v>
      </c>
      <c r="G10" s="30">
        <f t="shared" si="1"/>
        <v>7.20163960271165E-2</v>
      </c>
      <c r="H10" s="87">
        <f t="shared" si="2"/>
        <v>1.0619469026548672E-2</v>
      </c>
      <c r="K10" s="416" t="s">
        <v>352</v>
      </c>
      <c r="L10" s="415">
        <v>4520</v>
      </c>
      <c r="M10" s="30">
        <f t="shared" si="3"/>
        <v>6.9799403925444356E-2</v>
      </c>
      <c r="N10" s="415">
        <v>4568</v>
      </c>
      <c r="O10" s="30">
        <f t="shared" si="4"/>
        <v>7.2762026122969101E-2</v>
      </c>
      <c r="P10" s="87">
        <f t="shared" si="5"/>
        <v>1.0619469026548672E-2</v>
      </c>
    </row>
    <row r="11" spans="3:18">
      <c r="C11" s="416" t="s">
        <v>353</v>
      </c>
      <c r="D11" s="415">
        <v>21699</v>
      </c>
      <c r="E11" s="30">
        <f t="shared" si="0"/>
        <v>0.33119648335546498</v>
      </c>
      <c r="F11" s="415">
        <v>21699</v>
      </c>
      <c r="G11" s="30">
        <f t="shared" si="1"/>
        <v>0.34209364653949237</v>
      </c>
      <c r="H11" s="87">
        <f t="shared" si="2"/>
        <v>0</v>
      </c>
      <c r="K11" s="416" t="s">
        <v>353</v>
      </c>
      <c r="L11" s="415">
        <v>21699</v>
      </c>
      <c r="M11" s="30">
        <f t="shared" si="3"/>
        <v>0.33508346588013649</v>
      </c>
      <c r="N11" s="415">
        <v>21699</v>
      </c>
      <c r="O11" s="30">
        <f t="shared" si="4"/>
        <v>0.34563555272379737</v>
      </c>
      <c r="P11" s="87">
        <f t="shared" si="5"/>
        <v>0</v>
      </c>
    </row>
    <row r="12" spans="3:18">
      <c r="C12" s="416" t="s">
        <v>354</v>
      </c>
      <c r="D12" s="415">
        <v>7288</v>
      </c>
      <c r="E12" s="30">
        <f t="shared" si="0"/>
        <v>0.11123830456217471</v>
      </c>
      <c r="F12" s="415">
        <v>6118</v>
      </c>
      <c r="G12" s="30">
        <f t="shared" si="1"/>
        <v>9.6452782594986602E-2</v>
      </c>
      <c r="H12" s="87">
        <f t="shared" si="2"/>
        <v>-0.16053787047200879</v>
      </c>
      <c r="K12" s="416" t="s">
        <v>354</v>
      </c>
      <c r="L12" s="415">
        <v>6818</v>
      </c>
      <c r="M12" s="30">
        <f t="shared" si="3"/>
        <v>0.1052859150362123</v>
      </c>
      <c r="N12" s="415">
        <v>6118</v>
      </c>
      <c r="O12" s="30">
        <f t="shared" si="4"/>
        <v>9.7451417648932781E-2</v>
      </c>
      <c r="P12" s="87">
        <f t="shared" si="5"/>
        <v>-0.10266940451745379</v>
      </c>
    </row>
    <row r="13" spans="3:18">
      <c r="C13" s="416" t="s">
        <v>355</v>
      </c>
      <c r="D13" s="415">
        <v>470</v>
      </c>
      <c r="E13" s="30">
        <f t="shared" si="0"/>
        <v>7.1737106399865688E-3</v>
      </c>
      <c r="F13" s="415">
        <v>470</v>
      </c>
      <c r="G13" s="30">
        <f t="shared" si="1"/>
        <v>7.4097430238057697E-3</v>
      </c>
      <c r="H13" s="87">
        <f t="shared" si="2"/>
        <v>0</v>
      </c>
      <c r="K13" s="416" t="s">
        <v>355</v>
      </c>
      <c r="L13" s="415">
        <v>470</v>
      </c>
      <c r="M13" s="30">
        <f t="shared" si="3"/>
        <v>7.2579026205661168E-3</v>
      </c>
      <c r="N13" s="415">
        <v>470</v>
      </c>
      <c r="O13" s="30">
        <f t="shared" si="4"/>
        <v>7.4864606562599556E-3</v>
      </c>
      <c r="P13" s="87">
        <f t="shared" si="5"/>
        <v>0</v>
      </c>
    </row>
    <row r="14" spans="3:18" ht="13.5" thickBot="1">
      <c r="C14" s="432" t="s">
        <v>356</v>
      </c>
      <c r="D14" s="415">
        <v>31540</v>
      </c>
      <c r="E14" s="30">
        <f t="shared" si="0"/>
        <v>0.48140177358548164</v>
      </c>
      <c r="F14" s="415">
        <v>30575</v>
      </c>
      <c r="G14" s="30">
        <f t="shared" si="1"/>
        <v>0.48202743181459878</v>
      </c>
      <c r="H14" s="87">
        <f t="shared" si="2"/>
        <v>-3.0596068484464174E-2</v>
      </c>
      <c r="K14" s="432" t="s">
        <v>356</v>
      </c>
      <c r="L14" s="415">
        <v>31250</v>
      </c>
      <c r="M14" s="30">
        <f t="shared" si="3"/>
        <v>0.48257331253764074</v>
      </c>
      <c r="N14" s="415">
        <v>29925</v>
      </c>
      <c r="O14" s="30">
        <f t="shared" si="4"/>
        <v>0.47666454284804077</v>
      </c>
      <c r="P14" s="87">
        <f t="shared" si="5"/>
        <v>-4.24E-2</v>
      </c>
    </row>
    <row r="15" spans="3:18" ht="23.25" customHeight="1" thickBot="1">
      <c r="C15" s="557" t="s">
        <v>357</v>
      </c>
      <c r="D15" s="558"/>
      <c r="E15" s="558"/>
      <c r="F15" s="558"/>
      <c r="G15" s="558"/>
      <c r="H15" s="559"/>
      <c r="K15" s="557" t="s">
        <v>357</v>
      </c>
      <c r="L15" s="558"/>
      <c r="M15" s="558"/>
      <c r="N15" s="558"/>
      <c r="O15" s="558"/>
      <c r="P15" s="559"/>
      <c r="R15" s="50" t="s">
        <v>146</v>
      </c>
    </row>
    <row r="16" spans="3:18" ht="16.5" thickBot="1">
      <c r="C16" s="11"/>
      <c r="R16" s="50" t="s">
        <v>147</v>
      </c>
    </row>
    <row r="17" spans="3:16">
      <c r="C17" s="11"/>
    </row>
    <row r="18" spans="3:16">
      <c r="C18" s="11"/>
    </row>
    <row r="19" spans="3:16" ht="27.75" customHeight="1">
      <c r="C19" s="560" t="s">
        <v>358</v>
      </c>
      <c r="D19" s="561"/>
      <c r="E19" s="561"/>
      <c r="F19" s="561"/>
      <c r="G19" s="561"/>
      <c r="H19" s="562"/>
      <c r="K19" s="560" t="s">
        <v>359</v>
      </c>
      <c r="L19" s="561"/>
      <c r="M19" s="561"/>
      <c r="N19" s="561"/>
      <c r="O19" s="561"/>
      <c r="P19" s="562"/>
    </row>
    <row r="20" spans="3:16" ht="24">
      <c r="C20" s="406"/>
      <c r="D20" s="161" t="str">
        <f>actualizaciones!$A$4</f>
        <v>I semestre 2009</v>
      </c>
      <c r="E20" s="407" t="s">
        <v>62</v>
      </c>
      <c r="F20" s="161" t="str">
        <f>actualizaciones!$B$4</f>
        <v>I semestre 2010</v>
      </c>
      <c r="G20" s="407" t="s">
        <v>62</v>
      </c>
      <c r="H20" s="408" t="s">
        <v>63</v>
      </c>
      <c r="K20" s="406"/>
      <c r="L20" s="161" t="str">
        <f>actualizaciones!$A$5</f>
        <v>II semestre 2009</v>
      </c>
      <c r="M20" s="407" t="s">
        <v>62</v>
      </c>
      <c r="N20" s="161" t="str">
        <f>actualizaciones!$B$5</f>
        <v>II semestre 2010</v>
      </c>
      <c r="O20" s="407" t="s">
        <v>62</v>
      </c>
      <c r="P20" s="408" t="s">
        <v>63</v>
      </c>
    </row>
    <row r="21" spans="3:16">
      <c r="C21" s="431" t="s">
        <v>350</v>
      </c>
      <c r="D21" s="413">
        <v>55465</v>
      </c>
      <c r="E21" s="26">
        <f t="shared" ref="E21:E27" si="6">D21/$D$21</f>
        <v>1</v>
      </c>
      <c r="F21" s="413">
        <v>53697</v>
      </c>
      <c r="G21" s="26">
        <f t="shared" ref="G21:G27" si="7">F21/$F$21</f>
        <v>1</v>
      </c>
      <c r="H21" s="76">
        <f t="shared" ref="H21:H27" si="8">(F21-D21)/D21</f>
        <v>-3.1875957811232307E-2</v>
      </c>
      <c r="K21" s="431" t="s">
        <v>350</v>
      </c>
      <c r="L21" s="413">
        <v>54367</v>
      </c>
      <c r="M21" s="26">
        <f t="shared" ref="M21:M27" si="9">L21/$L$21</f>
        <v>1</v>
      </c>
      <c r="N21" s="413">
        <v>53044</v>
      </c>
      <c r="O21" s="26">
        <f t="shared" ref="O21:O27" si="10">N21/$N$21</f>
        <v>1</v>
      </c>
      <c r="P21" s="76">
        <f t="shared" ref="P21:P27" si="11">(N21-L21)/L21</f>
        <v>-2.4334614747916934E-2</v>
      </c>
    </row>
    <row r="22" spans="3:16">
      <c r="C22" s="432" t="s">
        <v>351</v>
      </c>
      <c r="D22" s="415">
        <v>20292</v>
      </c>
      <c r="E22" s="30">
        <f t="shared" si="6"/>
        <v>0.36585233931308031</v>
      </c>
      <c r="F22" s="415">
        <v>20363</v>
      </c>
      <c r="G22" s="30">
        <f t="shared" si="7"/>
        <v>0.37922044062051885</v>
      </c>
      <c r="H22" s="87">
        <f t="shared" si="8"/>
        <v>3.4989158288980878E-3</v>
      </c>
      <c r="K22" s="432" t="s">
        <v>351</v>
      </c>
      <c r="L22" s="415">
        <v>20236</v>
      </c>
      <c r="M22" s="30">
        <f t="shared" si="9"/>
        <v>0.37221108392958963</v>
      </c>
      <c r="N22" s="415">
        <v>20332</v>
      </c>
      <c r="O22" s="30">
        <f t="shared" si="10"/>
        <v>0.38330442651383756</v>
      </c>
      <c r="P22" s="87">
        <f t="shared" si="11"/>
        <v>4.7440205574224154E-3</v>
      </c>
    </row>
    <row r="23" spans="3:16">
      <c r="C23" s="416" t="s">
        <v>352</v>
      </c>
      <c r="D23" s="415">
        <v>2483</v>
      </c>
      <c r="E23" s="30">
        <f t="shared" si="6"/>
        <v>4.4766970161363023E-2</v>
      </c>
      <c r="F23" s="415">
        <v>2483</v>
      </c>
      <c r="G23" s="30">
        <f t="shared" si="7"/>
        <v>4.6240944559286366E-2</v>
      </c>
      <c r="H23" s="87">
        <f t="shared" si="8"/>
        <v>0</v>
      </c>
      <c r="K23" s="416" t="s">
        <v>352</v>
      </c>
      <c r="L23" s="415">
        <v>2483</v>
      </c>
      <c r="M23" s="30">
        <f t="shared" si="9"/>
        <v>4.5671087240421578E-2</v>
      </c>
      <c r="N23" s="415">
        <v>2483</v>
      </c>
      <c r="O23" s="30">
        <f t="shared" si="10"/>
        <v>4.6810195309554332E-2</v>
      </c>
      <c r="P23" s="87">
        <f t="shared" si="11"/>
        <v>0</v>
      </c>
    </row>
    <row r="24" spans="3:16">
      <c r="C24" s="416" t="s">
        <v>353</v>
      </c>
      <c r="D24" s="415">
        <v>10523</v>
      </c>
      <c r="E24" s="30">
        <f t="shared" si="6"/>
        <v>0.1897232488957</v>
      </c>
      <c r="F24" s="415">
        <v>10650</v>
      </c>
      <c r="G24" s="30">
        <f t="shared" si="7"/>
        <v>0.19833510251969383</v>
      </c>
      <c r="H24" s="87">
        <f t="shared" si="8"/>
        <v>1.2068801672526846E-2</v>
      </c>
      <c r="K24" s="416" t="s">
        <v>353</v>
      </c>
      <c r="L24" s="415">
        <v>10523</v>
      </c>
      <c r="M24" s="30">
        <f t="shared" si="9"/>
        <v>0.19355491382640205</v>
      </c>
      <c r="N24" s="415">
        <v>10650</v>
      </c>
      <c r="O24" s="30">
        <f t="shared" si="10"/>
        <v>0.2007767136716688</v>
      </c>
      <c r="P24" s="87">
        <f t="shared" si="11"/>
        <v>1.2068801672526846E-2</v>
      </c>
    </row>
    <row r="25" spans="3:16">
      <c r="C25" s="416" t="s">
        <v>354</v>
      </c>
      <c r="D25" s="415">
        <v>6683</v>
      </c>
      <c r="E25" s="30">
        <f t="shared" si="6"/>
        <v>0.12049039935094204</v>
      </c>
      <c r="F25" s="415">
        <v>6683</v>
      </c>
      <c r="G25" s="30">
        <f t="shared" si="7"/>
        <v>0.12445760470789802</v>
      </c>
      <c r="H25" s="87">
        <f t="shared" si="8"/>
        <v>0</v>
      </c>
      <c r="K25" s="416" t="s">
        <v>354</v>
      </c>
      <c r="L25" s="415">
        <v>6683</v>
      </c>
      <c r="M25" s="30">
        <f t="shared" si="9"/>
        <v>0.12292383247190392</v>
      </c>
      <c r="N25" s="415">
        <v>6683</v>
      </c>
      <c r="O25" s="30">
        <f t="shared" si="10"/>
        <v>0.1259897443631702</v>
      </c>
      <c r="P25" s="87">
        <f t="shared" si="11"/>
        <v>0</v>
      </c>
    </row>
    <row r="26" spans="3:16">
      <c r="C26" s="416" t="s">
        <v>355</v>
      </c>
      <c r="D26" s="415">
        <v>603</v>
      </c>
      <c r="E26" s="30">
        <f t="shared" si="6"/>
        <v>1.0871720905075273E-2</v>
      </c>
      <c r="F26" s="415">
        <v>547</v>
      </c>
      <c r="G26" s="30">
        <f t="shared" si="7"/>
        <v>1.0186788833640614E-2</v>
      </c>
      <c r="H26" s="87">
        <f>(F26-D26)/D26</f>
        <v>-9.2868988391376445E-2</v>
      </c>
      <c r="K26" s="416" t="s">
        <v>355</v>
      </c>
      <c r="L26" s="415">
        <v>547</v>
      </c>
      <c r="M26" s="30">
        <f t="shared" si="9"/>
        <v>1.0061250390862104E-2</v>
      </c>
      <c r="N26" s="415">
        <v>516</v>
      </c>
      <c r="O26" s="30">
        <f t="shared" si="10"/>
        <v>9.727773169444235E-3</v>
      </c>
      <c r="P26" s="87">
        <f t="shared" si="11"/>
        <v>-5.6672760511882997E-2</v>
      </c>
    </row>
    <row r="27" spans="3:16">
      <c r="C27" s="432" t="s">
        <v>356</v>
      </c>
      <c r="D27" s="415">
        <v>35173</v>
      </c>
      <c r="E27" s="30">
        <f t="shared" si="6"/>
        <v>0.63414766068691963</v>
      </c>
      <c r="F27" s="415">
        <v>33334</v>
      </c>
      <c r="G27" s="30">
        <f t="shared" si="7"/>
        <v>0.62077955937948115</v>
      </c>
      <c r="H27" s="87">
        <f t="shared" si="8"/>
        <v>-5.228442271060188E-2</v>
      </c>
      <c r="K27" s="432" t="s">
        <v>356</v>
      </c>
      <c r="L27" s="417">
        <v>34131</v>
      </c>
      <c r="M27" s="32">
        <f t="shared" si="9"/>
        <v>0.62778891607041032</v>
      </c>
      <c r="N27" s="417">
        <v>32712</v>
      </c>
      <c r="O27" s="32">
        <f t="shared" si="10"/>
        <v>0.61669557348616244</v>
      </c>
      <c r="P27" s="433">
        <f t="shared" si="11"/>
        <v>-4.1575107673376112E-2</v>
      </c>
    </row>
    <row r="28" spans="3:16" ht="23.25" customHeight="1">
      <c r="C28" s="557" t="s">
        <v>357</v>
      </c>
      <c r="D28" s="558"/>
      <c r="E28" s="558"/>
      <c r="F28" s="558"/>
      <c r="G28" s="558"/>
      <c r="H28" s="559"/>
      <c r="K28" s="557" t="s">
        <v>357</v>
      </c>
      <c r="L28" s="558"/>
      <c r="M28" s="558"/>
      <c r="N28" s="558"/>
      <c r="O28" s="558"/>
      <c r="P28" s="559"/>
    </row>
    <row r="29" spans="3:16" ht="15" customHeight="1"/>
    <row r="31" spans="3:16" ht="27.75" customHeight="1">
      <c r="C31" s="560" t="s">
        <v>360</v>
      </c>
      <c r="D31" s="561"/>
      <c r="E31" s="561"/>
      <c r="F31" s="561"/>
      <c r="G31" s="561"/>
      <c r="H31" s="562"/>
      <c r="K31" s="560" t="s">
        <v>360</v>
      </c>
      <c r="L31" s="561"/>
      <c r="M31" s="561"/>
      <c r="N31" s="561"/>
      <c r="O31" s="561"/>
      <c r="P31" s="562"/>
    </row>
    <row r="32" spans="3:16" ht="24">
      <c r="C32" s="406"/>
      <c r="D32" s="161" t="str">
        <f>actualizaciones!$A$4</f>
        <v>I semestre 2009</v>
      </c>
      <c r="E32" s="407" t="s">
        <v>62</v>
      </c>
      <c r="F32" s="161" t="str">
        <f>actualizaciones!$B$4</f>
        <v>I semestre 2010</v>
      </c>
      <c r="G32" s="407" t="s">
        <v>62</v>
      </c>
      <c r="H32" s="408" t="s">
        <v>63</v>
      </c>
      <c r="K32" s="406"/>
      <c r="L32" s="161" t="str">
        <f>actualizaciones!$A$5</f>
        <v>II semestre 2009</v>
      </c>
      <c r="M32" s="407" t="s">
        <v>62</v>
      </c>
      <c r="N32" s="161" t="str">
        <f>actualizaciones!$B$5</f>
        <v>II semestre 2010</v>
      </c>
      <c r="O32" s="407" t="s">
        <v>62</v>
      </c>
      <c r="P32" s="408" t="s">
        <v>63</v>
      </c>
    </row>
    <row r="33" spans="3:16">
      <c r="C33" s="431" t="s">
        <v>350</v>
      </c>
      <c r="D33" s="413">
        <v>28846</v>
      </c>
      <c r="E33" s="26">
        <f t="shared" ref="E33:E38" si="12">D33/$D$33</f>
        <v>1</v>
      </c>
      <c r="F33" s="413">
        <v>27225</v>
      </c>
      <c r="G33" s="26">
        <f t="shared" ref="G33:G38" si="13">F33/$F$33</f>
        <v>1</v>
      </c>
      <c r="H33" s="76">
        <f t="shared" ref="H33:H38" si="14">(F33-D33)/D33</f>
        <v>-5.6194966373153993E-2</v>
      </c>
      <c r="K33" s="431" t="s">
        <v>350</v>
      </c>
      <c r="L33" s="413">
        <v>28475</v>
      </c>
      <c r="M33" s="26">
        <f t="shared" ref="M33:M38" si="15">L33/$L$33</f>
        <v>1</v>
      </c>
      <c r="N33" s="413">
        <v>25676</v>
      </c>
      <c r="O33" s="26">
        <f t="shared" ref="O33:O38" si="16">N33/$N$33</f>
        <v>1</v>
      </c>
      <c r="P33" s="76">
        <f t="shared" ref="P33:P38" si="17">(N33-L33)/L33</f>
        <v>-9.8296751536435467E-2</v>
      </c>
    </row>
    <row r="34" spans="3:16">
      <c r="C34" s="432" t="s">
        <v>351</v>
      </c>
      <c r="D34" s="415">
        <v>16831</v>
      </c>
      <c r="E34" s="30">
        <f t="shared" si="12"/>
        <v>0.5834777785481523</v>
      </c>
      <c r="F34" s="415">
        <v>16442</v>
      </c>
      <c r="G34" s="30">
        <f t="shared" si="13"/>
        <v>0.60393021120293844</v>
      </c>
      <c r="H34" s="87">
        <f t="shared" si="14"/>
        <v>-2.3112114550531755E-2</v>
      </c>
      <c r="K34" s="432" t="s">
        <v>351</v>
      </c>
      <c r="L34" s="415">
        <v>17038</v>
      </c>
      <c r="M34" s="30">
        <f t="shared" si="15"/>
        <v>0.5983494293239684</v>
      </c>
      <c r="N34" s="415">
        <v>16158</v>
      </c>
      <c r="O34" s="30">
        <f t="shared" si="16"/>
        <v>0.6293036298488861</v>
      </c>
      <c r="P34" s="87">
        <f t="shared" si="17"/>
        <v>-5.1649254607348281E-2</v>
      </c>
    </row>
    <row r="35" spans="3:16">
      <c r="C35" s="416" t="s">
        <v>361</v>
      </c>
      <c r="D35" s="415">
        <v>13239</v>
      </c>
      <c r="E35" s="30">
        <f t="shared" si="12"/>
        <v>0.45895444775705468</v>
      </c>
      <c r="F35" s="415">
        <v>12955</v>
      </c>
      <c r="G35" s="30">
        <f t="shared" si="13"/>
        <v>0.47584940312213042</v>
      </c>
      <c r="H35" s="87">
        <f t="shared" si="14"/>
        <v>-2.1451771281818868E-2</v>
      </c>
      <c r="K35" s="416" t="s">
        <v>361</v>
      </c>
      <c r="L35" s="415">
        <v>13551</v>
      </c>
      <c r="M35" s="30">
        <f t="shared" si="15"/>
        <v>0.47589113257243199</v>
      </c>
      <c r="N35" s="415">
        <v>12955</v>
      </c>
      <c r="O35" s="30">
        <f t="shared" si="16"/>
        <v>0.50455678454587938</v>
      </c>
      <c r="P35" s="87">
        <f t="shared" si="17"/>
        <v>-4.3981993948786068E-2</v>
      </c>
    </row>
    <row r="36" spans="3:16">
      <c r="C36" s="416" t="s">
        <v>354</v>
      </c>
      <c r="D36" s="415">
        <v>3219</v>
      </c>
      <c r="E36" s="30">
        <f t="shared" si="12"/>
        <v>0.11159259516050753</v>
      </c>
      <c r="F36" s="415">
        <v>3114</v>
      </c>
      <c r="G36" s="30">
        <f t="shared" si="13"/>
        <v>0.11438016528925619</v>
      </c>
      <c r="H36" s="87">
        <f t="shared" si="14"/>
        <v>-3.2618825722273995E-2</v>
      </c>
      <c r="K36" s="416" t="s">
        <v>354</v>
      </c>
      <c r="L36" s="415">
        <v>3114</v>
      </c>
      <c r="M36" s="30">
        <f t="shared" si="15"/>
        <v>0.10935908691834943</v>
      </c>
      <c r="N36" s="415">
        <v>2830</v>
      </c>
      <c r="O36" s="30">
        <f t="shared" si="16"/>
        <v>0.11021966038323726</v>
      </c>
      <c r="P36" s="87">
        <f t="shared" si="17"/>
        <v>-9.1201027617212591E-2</v>
      </c>
    </row>
    <row r="37" spans="3:16">
      <c r="C37" s="416" t="s">
        <v>355</v>
      </c>
      <c r="D37" s="415">
        <v>373</v>
      </c>
      <c r="E37" s="30">
        <f t="shared" si="12"/>
        <v>1.293073563059003E-2</v>
      </c>
      <c r="F37" s="415">
        <v>373</v>
      </c>
      <c r="G37" s="30">
        <f t="shared" si="13"/>
        <v>1.3700642791551882E-2</v>
      </c>
      <c r="H37" s="87">
        <f t="shared" si="14"/>
        <v>0</v>
      </c>
      <c r="K37" s="416" t="s">
        <v>355</v>
      </c>
      <c r="L37" s="415">
        <v>373</v>
      </c>
      <c r="M37" s="30">
        <f t="shared" si="15"/>
        <v>1.3099209833187006E-2</v>
      </c>
      <c r="N37" s="415">
        <v>373</v>
      </c>
      <c r="O37" s="30">
        <f t="shared" si="16"/>
        <v>1.4527184919769435E-2</v>
      </c>
      <c r="P37" s="87">
        <f t="shared" si="17"/>
        <v>0</v>
      </c>
    </row>
    <row r="38" spans="3:16">
      <c r="C38" s="432" t="s">
        <v>356</v>
      </c>
      <c r="D38" s="415">
        <v>12015</v>
      </c>
      <c r="E38" s="30">
        <f t="shared" si="12"/>
        <v>0.41652222145184775</v>
      </c>
      <c r="F38" s="415">
        <v>10783</v>
      </c>
      <c r="G38" s="30">
        <f t="shared" si="13"/>
        <v>0.39606978879706151</v>
      </c>
      <c r="H38" s="87">
        <f t="shared" si="14"/>
        <v>-0.10253849354972951</v>
      </c>
      <c r="K38" s="432" t="s">
        <v>356</v>
      </c>
      <c r="L38" s="415">
        <v>11437</v>
      </c>
      <c r="M38" s="30">
        <f t="shared" si="15"/>
        <v>0.4016505706760316</v>
      </c>
      <c r="N38" s="415">
        <v>9518</v>
      </c>
      <c r="O38" s="30">
        <f t="shared" si="16"/>
        <v>0.3706963701511139</v>
      </c>
      <c r="P38" s="87">
        <f t="shared" si="17"/>
        <v>-0.16778875579260297</v>
      </c>
    </row>
    <row r="39" spans="3:16" ht="23.25" customHeight="1">
      <c r="C39" s="557" t="s">
        <v>357</v>
      </c>
      <c r="D39" s="558"/>
      <c r="E39" s="558"/>
      <c r="F39" s="558"/>
      <c r="G39" s="558"/>
      <c r="H39" s="559"/>
      <c r="K39" s="557" t="s">
        <v>357</v>
      </c>
      <c r="L39" s="558"/>
      <c r="M39" s="558"/>
      <c r="N39" s="558"/>
      <c r="O39" s="558"/>
      <c r="P39" s="559"/>
    </row>
    <row r="42" spans="3:16" ht="27.75" customHeight="1">
      <c r="C42" s="560" t="s">
        <v>362</v>
      </c>
      <c r="D42" s="561"/>
      <c r="E42" s="561"/>
      <c r="F42" s="561"/>
      <c r="G42" s="561"/>
      <c r="H42" s="562"/>
      <c r="K42" s="560" t="s">
        <v>362</v>
      </c>
      <c r="L42" s="561"/>
      <c r="M42" s="561"/>
      <c r="N42" s="561"/>
      <c r="O42" s="561"/>
      <c r="P42" s="562"/>
    </row>
    <row r="43" spans="3:16" ht="24">
      <c r="C43" s="406"/>
      <c r="D43" s="161" t="str">
        <f>actualizaciones!$A$4</f>
        <v>I semestre 2009</v>
      </c>
      <c r="E43" s="407" t="s">
        <v>62</v>
      </c>
      <c r="F43" s="161" t="str">
        <f>actualizaciones!$B$4</f>
        <v>I semestre 2010</v>
      </c>
      <c r="G43" s="407" t="s">
        <v>62</v>
      </c>
      <c r="H43" s="408" t="s">
        <v>63</v>
      </c>
      <c r="K43" s="406"/>
      <c r="L43" s="161" t="str">
        <f>actualizaciones!$A$5</f>
        <v>II semestre 2009</v>
      </c>
      <c r="M43" s="407" t="s">
        <v>62</v>
      </c>
      <c r="N43" s="161" t="str">
        <f>actualizaciones!$B$5</f>
        <v>II semestre 2010</v>
      </c>
      <c r="O43" s="407" t="s">
        <v>62</v>
      </c>
      <c r="P43" s="408" t="s">
        <v>63</v>
      </c>
    </row>
    <row r="44" spans="3:16">
      <c r="C44" s="431" t="s">
        <v>350</v>
      </c>
      <c r="D44" s="413">
        <v>2531</v>
      </c>
      <c r="E44" s="26">
        <f t="shared" ref="E44:E50" si="18">D44/$D$44</f>
        <v>1</v>
      </c>
      <c r="F44" s="413">
        <v>2504</v>
      </c>
      <c r="G44" s="26">
        <f t="shared" ref="G44:G50" si="19">F44/$F$44</f>
        <v>1</v>
      </c>
      <c r="H44" s="76">
        <f t="shared" ref="H44:H49" si="20">(F44-D44)/D44</f>
        <v>-1.066772026866851E-2</v>
      </c>
      <c r="K44" s="431" t="s">
        <v>350</v>
      </c>
      <c r="L44" s="413">
        <v>2504</v>
      </c>
      <c r="M44" s="26">
        <f t="shared" ref="M44:M50" si="21">L44/$L$44</f>
        <v>1</v>
      </c>
      <c r="N44" s="413">
        <v>1947</v>
      </c>
      <c r="O44" s="26">
        <f t="shared" ref="O44:O50" si="22">N44/$N$44</f>
        <v>1</v>
      </c>
      <c r="P44" s="76">
        <f t="shared" ref="P44:P49" si="23">(N44-L44)/L44</f>
        <v>-0.222444089456869</v>
      </c>
    </row>
    <row r="45" spans="3:16">
      <c r="C45" s="432" t="s">
        <v>351</v>
      </c>
      <c r="D45" s="415">
        <v>2531</v>
      </c>
      <c r="E45" s="30">
        <f t="shared" si="18"/>
        <v>1</v>
      </c>
      <c r="F45" s="415">
        <v>2504</v>
      </c>
      <c r="G45" s="30">
        <f t="shared" si="19"/>
        <v>1</v>
      </c>
      <c r="H45" s="87">
        <f t="shared" si="20"/>
        <v>-1.066772026866851E-2</v>
      </c>
      <c r="K45" s="432" t="s">
        <v>351</v>
      </c>
      <c r="L45" s="415">
        <v>2504</v>
      </c>
      <c r="M45" s="30">
        <f t="shared" si="21"/>
        <v>1</v>
      </c>
      <c r="N45" s="415">
        <v>1947</v>
      </c>
      <c r="O45" s="30">
        <f t="shared" si="22"/>
        <v>1</v>
      </c>
      <c r="P45" s="87">
        <f t="shared" si="23"/>
        <v>-0.222444089456869</v>
      </c>
    </row>
    <row r="46" spans="3:16">
      <c r="C46" s="416" t="s">
        <v>361</v>
      </c>
      <c r="D46" s="415">
        <v>1050</v>
      </c>
      <c r="E46" s="30">
        <f t="shared" si="18"/>
        <v>0.41485578822599761</v>
      </c>
      <c r="F46" s="415">
        <v>1050</v>
      </c>
      <c r="G46" s="30">
        <f t="shared" si="19"/>
        <v>0.41932907348242809</v>
      </c>
      <c r="H46" s="87">
        <f t="shared" si="20"/>
        <v>0</v>
      </c>
      <c r="K46" s="416" t="s">
        <v>361</v>
      </c>
      <c r="L46" s="415">
        <v>1050</v>
      </c>
      <c r="M46" s="30">
        <f t="shared" si="21"/>
        <v>0.41932907348242809</v>
      </c>
      <c r="N46" s="415">
        <v>493</v>
      </c>
      <c r="O46" s="30">
        <f t="shared" si="22"/>
        <v>0.25321006676938879</v>
      </c>
      <c r="P46" s="87">
        <f t="shared" si="23"/>
        <v>-0.53047619047619043</v>
      </c>
    </row>
    <row r="47" spans="3:16">
      <c r="C47" s="416" t="s">
        <v>354</v>
      </c>
      <c r="D47" s="415">
        <v>580</v>
      </c>
      <c r="E47" s="30">
        <f t="shared" si="18"/>
        <v>0.22915843540102726</v>
      </c>
      <c r="F47" s="415">
        <v>580</v>
      </c>
      <c r="G47" s="30">
        <f t="shared" si="19"/>
        <v>0.23162939297124602</v>
      </c>
      <c r="H47" s="87">
        <f t="shared" si="20"/>
        <v>0</v>
      </c>
      <c r="K47" s="416" t="s">
        <v>354</v>
      </c>
      <c r="L47" s="415">
        <v>580</v>
      </c>
      <c r="M47" s="30">
        <f t="shared" si="21"/>
        <v>0.23162939297124602</v>
      </c>
      <c r="N47" s="415">
        <v>580</v>
      </c>
      <c r="O47" s="30">
        <f t="shared" si="22"/>
        <v>0.29789419619928093</v>
      </c>
      <c r="P47" s="87">
        <f t="shared" si="23"/>
        <v>0</v>
      </c>
    </row>
    <row r="48" spans="3:16">
      <c r="C48" s="416" t="s">
        <v>363</v>
      </c>
      <c r="D48" s="415">
        <v>674</v>
      </c>
      <c r="E48" s="30">
        <f t="shared" si="18"/>
        <v>0.26629790596602132</v>
      </c>
      <c r="F48" s="415">
        <v>674</v>
      </c>
      <c r="G48" s="30">
        <f t="shared" si="19"/>
        <v>0.26916932907348246</v>
      </c>
      <c r="H48" s="87">
        <f t="shared" si="20"/>
        <v>0</v>
      </c>
      <c r="I48" s="176"/>
      <c r="K48" s="416" t="s">
        <v>363</v>
      </c>
      <c r="L48" s="415">
        <v>674</v>
      </c>
      <c r="M48" s="30">
        <f t="shared" si="21"/>
        <v>0.26916932907348246</v>
      </c>
      <c r="N48" s="415">
        <v>674</v>
      </c>
      <c r="O48" s="30">
        <f t="shared" si="22"/>
        <v>0.34617360041088857</v>
      </c>
      <c r="P48" s="87">
        <f t="shared" si="23"/>
        <v>0</v>
      </c>
    </row>
    <row r="49" spans="3:18" ht="13.5" thickBot="1">
      <c r="C49" s="416" t="s">
        <v>364</v>
      </c>
      <c r="D49" s="415">
        <v>227</v>
      </c>
      <c r="E49" s="30">
        <f t="shared" si="18"/>
        <v>8.9687870406953779E-2</v>
      </c>
      <c r="F49" s="415">
        <v>200</v>
      </c>
      <c r="G49" s="30">
        <f t="shared" si="19"/>
        <v>7.9872204472843447E-2</v>
      </c>
      <c r="H49" s="87">
        <f t="shared" si="20"/>
        <v>-0.11894273127753303</v>
      </c>
      <c r="I49" s="176"/>
      <c r="K49" s="416" t="s">
        <v>364</v>
      </c>
      <c r="L49" s="415">
        <v>200</v>
      </c>
      <c r="M49" s="30">
        <f t="shared" si="21"/>
        <v>7.9872204472843447E-2</v>
      </c>
      <c r="N49" s="415">
        <v>200</v>
      </c>
      <c r="O49" s="30">
        <f t="shared" si="22"/>
        <v>0.1027221366204417</v>
      </c>
      <c r="P49" s="87">
        <f t="shared" si="23"/>
        <v>0</v>
      </c>
    </row>
    <row r="50" spans="3:18" ht="16.5" thickBot="1">
      <c r="C50" s="432" t="s">
        <v>356</v>
      </c>
      <c r="D50" s="415">
        <v>0</v>
      </c>
      <c r="E50" s="30">
        <f t="shared" si="18"/>
        <v>0</v>
      </c>
      <c r="F50" s="415">
        <v>0</v>
      </c>
      <c r="G50" s="30">
        <f t="shared" si="19"/>
        <v>0</v>
      </c>
      <c r="H50" s="87" t="s">
        <v>232</v>
      </c>
      <c r="I50" s="176"/>
      <c r="K50" s="432" t="s">
        <v>356</v>
      </c>
      <c r="L50" s="415">
        <v>0</v>
      </c>
      <c r="M50" s="30">
        <f t="shared" si="21"/>
        <v>0</v>
      </c>
      <c r="N50" s="415">
        <v>0</v>
      </c>
      <c r="O50" s="30">
        <f t="shared" si="22"/>
        <v>0</v>
      </c>
      <c r="P50" s="87" t="s">
        <v>232</v>
      </c>
      <c r="R50" s="50" t="s">
        <v>146</v>
      </c>
    </row>
    <row r="51" spans="3:18" ht="23.25" customHeight="1" thickBot="1">
      <c r="C51" s="557" t="s">
        <v>357</v>
      </c>
      <c r="D51" s="558"/>
      <c r="E51" s="558"/>
      <c r="F51" s="558"/>
      <c r="G51" s="558"/>
      <c r="H51" s="559"/>
      <c r="I51" s="434"/>
      <c r="K51" s="557" t="s">
        <v>357</v>
      </c>
      <c r="L51" s="558"/>
      <c r="M51" s="558"/>
      <c r="N51" s="558"/>
      <c r="O51" s="558"/>
      <c r="P51" s="559"/>
      <c r="R51" s="50" t="s">
        <v>147</v>
      </c>
    </row>
    <row r="54" spans="3:18" ht="24.75" customHeight="1">
      <c r="C54" s="560" t="s">
        <v>365</v>
      </c>
      <c r="D54" s="561"/>
      <c r="E54" s="561"/>
      <c r="F54" s="561"/>
      <c r="G54" s="561"/>
      <c r="H54" s="562"/>
      <c r="J54"/>
      <c r="K54" s="560" t="s">
        <v>365</v>
      </c>
      <c r="L54" s="561"/>
      <c r="M54" s="561"/>
      <c r="N54" s="561"/>
      <c r="O54" s="561"/>
      <c r="P54" s="562"/>
    </row>
    <row r="55" spans="3:18" ht="24">
      <c r="C55" s="406"/>
      <c r="D55" s="161" t="str">
        <f>actualizaciones!$A$4</f>
        <v>I semestre 2009</v>
      </c>
      <c r="E55" s="407" t="s">
        <v>62</v>
      </c>
      <c r="F55" s="161" t="str">
        <f>actualizaciones!$B$4</f>
        <v>I semestre 2010</v>
      </c>
      <c r="G55" s="407" t="s">
        <v>62</v>
      </c>
      <c r="H55" s="408" t="s">
        <v>63</v>
      </c>
      <c r="J55"/>
      <c r="K55" s="406"/>
      <c r="L55" s="161" t="str">
        <f>actualizaciones!$A$5</f>
        <v>II semestre 2009</v>
      </c>
      <c r="M55" s="407" t="s">
        <v>62</v>
      </c>
      <c r="N55" s="161" t="str">
        <f>actualizaciones!$B$5</f>
        <v>II semestre 2010</v>
      </c>
      <c r="O55" s="407" t="s">
        <v>62</v>
      </c>
      <c r="P55" s="408" t="s">
        <v>63</v>
      </c>
    </row>
    <row r="56" spans="3:18" ht="15">
      <c r="C56" s="431" t="s">
        <v>350</v>
      </c>
      <c r="D56" s="413">
        <v>185142</v>
      </c>
      <c r="E56" s="346">
        <f>D56/$D$56</f>
        <v>1</v>
      </c>
      <c r="F56" s="413">
        <v>178697</v>
      </c>
      <c r="G56" s="346">
        <f>F56/$F$56</f>
        <v>1</v>
      </c>
      <c r="H56" s="435">
        <f>(F56-D56)/D56</f>
        <v>-3.4811117952706569E-2</v>
      </c>
      <c r="J56"/>
      <c r="K56" s="431" t="s">
        <v>350</v>
      </c>
      <c r="L56" s="413">
        <v>181964</v>
      </c>
      <c r="M56" s="346">
        <f>L56/$L$56</f>
        <v>1</v>
      </c>
      <c r="N56" s="413">
        <v>175168</v>
      </c>
      <c r="O56" s="346">
        <f>N56/$N$56</f>
        <v>1</v>
      </c>
      <c r="P56" s="435">
        <f>($N$56-$L$56)/$L$56</f>
        <v>-3.7348046866413138E-2</v>
      </c>
    </row>
    <row r="57" spans="3:18" ht="15">
      <c r="C57" s="432" t="s">
        <v>351</v>
      </c>
      <c r="D57" s="415">
        <v>88057</v>
      </c>
      <c r="E57" s="349">
        <f t="shared" ref="E57:E63" si="24">D57/$D$56</f>
        <v>0.47561871428417107</v>
      </c>
      <c r="F57" s="415">
        <v>86541</v>
      </c>
      <c r="G57" s="349">
        <f t="shared" ref="G57:G63" si="25">F57/$F$56</f>
        <v>0.48428904794148753</v>
      </c>
      <c r="H57" s="350">
        <f t="shared" ref="H57:H62" si="26">(F57-D57)/D57</f>
        <v>-1.7216121375926957E-2</v>
      </c>
      <c r="J57"/>
      <c r="K57" s="432" t="s">
        <v>351</v>
      </c>
      <c r="L57" s="415">
        <v>87662</v>
      </c>
      <c r="M57" s="349">
        <f t="shared" ref="M57:M63" si="27">L57/$L$56</f>
        <v>0.48175463278450681</v>
      </c>
      <c r="N57" s="415">
        <v>85983</v>
      </c>
      <c r="O57" s="349">
        <f t="shared" ref="O57:O63" si="28">N57/$N$56</f>
        <v>0.4908602027767629</v>
      </c>
      <c r="P57" s="350">
        <f>($N$57-$L$57)/$L$57</f>
        <v>-1.9153110811982389E-2</v>
      </c>
    </row>
    <row r="58" spans="3:18" ht="15">
      <c r="C58" s="416" t="s">
        <v>352</v>
      </c>
      <c r="D58" s="415">
        <v>11652</v>
      </c>
      <c r="E58" s="349">
        <f t="shared" si="24"/>
        <v>6.2935476553132197E-2</v>
      </c>
      <c r="F58" s="415">
        <v>11676</v>
      </c>
      <c r="G58" s="349">
        <f t="shared" si="25"/>
        <v>6.5339653155900776E-2</v>
      </c>
      <c r="H58" s="350">
        <f t="shared" si="26"/>
        <v>2.0597322348094747E-3</v>
      </c>
      <c r="J58"/>
      <c r="K58" s="416" t="s">
        <v>352</v>
      </c>
      <c r="L58" s="415">
        <v>11652</v>
      </c>
      <c r="M58" s="349">
        <f t="shared" si="27"/>
        <v>6.4034644215339304E-2</v>
      </c>
      <c r="N58" s="415">
        <v>11353</v>
      </c>
      <c r="O58" s="349">
        <f t="shared" si="28"/>
        <v>6.481206613080015E-2</v>
      </c>
      <c r="P58" s="350">
        <f>($N$58-$L$58)/$L$58</f>
        <v>-2.5660830758668041E-2</v>
      </c>
    </row>
    <row r="59" spans="3:18" ht="15">
      <c r="C59" s="416" t="s">
        <v>353</v>
      </c>
      <c r="D59" s="415">
        <v>52199</v>
      </c>
      <c r="E59" s="349">
        <f t="shared" si="24"/>
        <v>0.28194034848926769</v>
      </c>
      <c r="F59" s="415">
        <v>52066</v>
      </c>
      <c r="G59" s="349">
        <f t="shared" si="25"/>
        <v>0.29136471233428651</v>
      </c>
      <c r="H59" s="350">
        <f t="shared" si="26"/>
        <v>-2.5479415314469626E-3</v>
      </c>
      <c r="J59"/>
      <c r="K59" s="416" t="s">
        <v>353</v>
      </c>
      <c r="L59" s="415">
        <v>52511</v>
      </c>
      <c r="M59" s="349">
        <f t="shared" si="27"/>
        <v>0.28857905959420543</v>
      </c>
      <c r="N59" s="415">
        <v>52066</v>
      </c>
      <c r="O59" s="349">
        <f t="shared" si="28"/>
        <v>0.29723465473145783</v>
      </c>
      <c r="P59" s="350">
        <f>($N$59-$L$59)/$L$59</f>
        <v>-8.4744148845003909E-3</v>
      </c>
    </row>
    <row r="60" spans="3:18" ht="15">
      <c r="C60" s="416" t="s">
        <v>354</v>
      </c>
      <c r="D60" s="415">
        <v>20890</v>
      </c>
      <c r="E60" s="349">
        <f t="shared" si="24"/>
        <v>0.1128323124952739</v>
      </c>
      <c r="F60" s="415">
        <v>19615</v>
      </c>
      <c r="G60" s="349">
        <f t="shared" si="25"/>
        <v>0.10976681197781719</v>
      </c>
      <c r="H60" s="350">
        <f t="shared" si="26"/>
        <v>-6.1033987553853516E-2</v>
      </c>
      <c r="J60"/>
      <c r="K60" s="416" t="s">
        <v>354</v>
      </c>
      <c r="L60" s="415">
        <v>20315</v>
      </c>
      <c r="M60" s="349">
        <f t="shared" si="27"/>
        <v>0.11164296234419996</v>
      </c>
      <c r="N60" s="415">
        <v>19371</v>
      </c>
      <c r="O60" s="349">
        <f t="shared" si="28"/>
        <v>0.11058526671538181</v>
      </c>
      <c r="P60" s="350">
        <f>($N$60-$L$60)/$L$60</f>
        <v>-4.6468126999753875E-2</v>
      </c>
    </row>
    <row r="61" spans="3:18" ht="15">
      <c r="C61" s="416" t="s">
        <v>363</v>
      </c>
      <c r="D61" s="415">
        <v>2234</v>
      </c>
      <c r="E61" s="349">
        <f t="shared" si="24"/>
        <v>1.2066413887718615E-2</v>
      </c>
      <c r="F61" s="415">
        <v>2185</v>
      </c>
      <c r="G61" s="349">
        <f t="shared" si="25"/>
        <v>1.2227401691130797E-2</v>
      </c>
      <c r="H61" s="350">
        <f t="shared" si="26"/>
        <v>-2.1933751119068933E-2</v>
      </c>
      <c r="J61"/>
      <c r="K61" s="416" t="s">
        <v>363</v>
      </c>
      <c r="L61" s="415">
        <v>2185</v>
      </c>
      <c r="M61" s="349">
        <f t="shared" si="27"/>
        <v>1.2007869688509814E-2</v>
      </c>
      <c r="N61" s="415">
        <v>2185</v>
      </c>
      <c r="O61" s="349">
        <f t="shared" si="28"/>
        <v>1.247373949579832E-2</v>
      </c>
      <c r="P61" s="350">
        <f>($N$61-$L$61)/$L$61</f>
        <v>0</v>
      </c>
    </row>
    <row r="62" spans="3:18" ht="15">
      <c r="C62" s="416" t="s">
        <v>366</v>
      </c>
      <c r="D62" s="415">
        <v>1082</v>
      </c>
      <c r="E62" s="349">
        <f t="shared" si="24"/>
        <v>5.8441628587786671E-3</v>
      </c>
      <c r="F62" s="415">
        <v>999</v>
      </c>
      <c r="G62" s="349">
        <f t="shared" si="25"/>
        <v>5.5904687823522502E-3</v>
      </c>
      <c r="H62" s="350">
        <f t="shared" si="26"/>
        <v>-7.6709796672828096E-2</v>
      </c>
      <c r="J62"/>
      <c r="K62" s="416" t="s">
        <v>366</v>
      </c>
      <c r="L62" s="415">
        <v>999</v>
      </c>
      <c r="M62" s="349">
        <f t="shared" si="27"/>
        <v>5.4900969422523134E-3</v>
      </c>
      <c r="N62" s="415">
        <v>1008</v>
      </c>
      <c r="O62" s="349">
        <f t="shared" si="28"/>
        <v>5.7544757033248083E-3</v>
      </c>
      <c r="P62" s="350">
        <f>($N$62-$L$62)/$L$62</f>
        <v>9.0090090090090089E-3</v>
      </c>
    </row>
    <row r="63" spans="3:18" ht="15">
      <c r="C63" s="432" t="s">
        <v>356</v>
      </c>
      <c r="D63" s="415">
        <v>97085</v>
      </c>
      <c r="E63" s="349">
        <f t="shared" si="24"/>
        <v>0.52438128571582898</v>
      </c>
      <c r="F63" s="415">
        <v>92156</v>
      </c>
      <c r="G63" s="349">
        <f t="shared" si="25"/>
        <v>0.51571095205851247</v>
      </c>
      <c r="H63" s="350">
        <f>(F63-D63)/D63</f>
        <v>-5.0769943863624656E-2</v>
      </c>
      <c r="J63"/>
      <c r="K63" s="432" t="s">
        <v>356</v>
      </c>
      <c r="L63" s="415">
        <v>94302</v>
      </c>
      <c r="M63" s="349">
        <f t="shared" si="27"/>
        <v>0.51824536721549319</v>
      </c>
      <c r="N63" s="415">
        <v>89185</v>
      </c>
      <c r="O63" s="349">
        <f t="shared" si="28"/>
        <v>0.5091397972232371</v>
      </c>
      <c r="P63" s="350">
        <f>($N$63-$L$63)/$L$63</f>
        <v>-5.4261839621641113E-2</v>
      </c>
    </row>
    <row r="64" spans="3:18" ht="24.75" customHeight="1">
      <c r="C64" s="557" t="s">
        <v>357</v>
      </c>
      <c r="D64" s="558"/>
      <c r="E64" s="558"/>
      <c r="F64" s="558"/>
      <c r="G64" s="558"/>
      <c r="H64" s="559"/>
      <c r="J64"/>
      <c r="K64" s="557" t="s">
        <v>357</v>
      </c>
      <c r="L64" s="558"/>
      <c r="M64" s="558"/>
      <c r="N64" s="558"/>
      <c r="O64" s="558"/>
      <c r="P64" s="559"/>
    </row>
    <row r="65" spans="3:17" ht="15">
      <c r="J65"/>
    </row>
    <row r="66" spans="3:17" ht="43.5" customHeight="1">
      <c r="C66" s="555" t="s">
        <v>367</v>
      </c>
      <c r="D66" s="556"/>
      <c r="E66" s="556"/>
      <c r="F66" s="556"/>
      <c r="G66" s="556"/>
      <c r="H66" s="556"/>
      <c r="I66" s="556"/>
      <c r="J66"/>
      <c r="K66" s="555" t="s">
        <v>367</v>
      </c>
      <c r="L66" s="556"/>
      <c r="M66" s="556"/>
      <c r="N66" s="556"/>
      <c r="O66" s="556"/>
      <c r="P66" s="556"/>
      <c r="Q66" s="556"/>
    </row>
    <row r="67" spans="3:17" ht="24">
      <c r="C67" s="406"/>
      <c r="D67" s="161" t="s">
        <v>118</v>
      </c>
      <c r="E67" s="161" t="s">
        <v>325</v>
      </c>
      <c r="F67" s="436" t="s">
        <v>63</v>
      </c>
      <c r="G67" s="161" t="s">
        <v>270</v>
      </c>
      <c r="H67" s="161" t="s">
        <v>325</v>
      </c>
      <c r="I67" s="436" t="s">
        <v>63</v>
      </c>
      <c r="J67"/>
      <c r="K67" s="406"/>
      <c r="L67" s="161" t="s">
        <v>118</v>
      </c>
      <c r="M67" s="161" t="s">
        <v>325</v>
      </c>
      <c r="N67" s="436" t="s">
        <v>63</v>
      </c>
      <c r="O67" s="161" t="s">
        <v>270</v>
      </c>
      <c r="P67" s="161" t="s">
        <v>325</v>
      </c>
      <c r="Q67" s="436" t="s">
        <v>63</v>
      </c>
    </row>
    <row r="68" spans="3:17" ht="15">
      <c r="C68" s="431" t="s">
        <v>350</v>
      </c>
      <c r="D68" s="413">
        <v>63430</v>
      </c>
      <c r="E68" s="437">
        <f>F8-D8</f>
        <v>-2087</v>
      </c>
      <c r="F68" s="435">
        <f>F8/D8-1</f>
        <v>-3.1854327884365929E-2</v>
      </c>
      <c r="G68" s="413">
        <v>178697</v>
      </c>
      <c r="H68" s="437">
        <f>F56-D56</f>
        <v>-6445</v>
      </c>
      <c r="I68" s="435">
        <f>F56/D56-1</f>
        <v>-3.4811117952706527E-2</v>
      </c>
      <c r="J68"/>
      <c r="K68" s="431" t="s">
        <v>350</v>
      </c>
      <c r="L68" s="413">
        <v>62780</v>
      </c>
      <c r="M68" s="437">
        <f>N8-L8</f>
        <v>-1977</v>
      </c>
      <c r="N68" s="435">
        <f>N8/L8-1</f>
        <v>-3.052951804438131E-2</v>
      </c>
      <c r="O68" s="413">
        <v>175168</v>
      </c>
      <c r="P68" s="437">
        <f t="shared" ref="P68:P74" si="29">N56-L56</f>
        <v>-6796</v>
      </c>
      <c r="Q68" s="435">
        <f>N56/L56-1</f>
        <v>-3.7348046866413132E-2</v>
      </c>
    </row>
    <row r="69" spans="3:17" ht="15">
      <c r="C69" s="432" t="s">
        <v>351</v>
      </c>
      <c r="D69" s="415">
        <v>32855</v>
      </c>
      <c r="E69" s="438">
        <f t="shared" ref="E69:E72" si="30">F9-D9</f>
        <v>-1122</v>
      </c>
      <c r="F69" s="350">
        <f t="shared" ref="F69:F72" si="31">F9/D9-1</f>
        <v>-3.302233864084525E-2</v>
      </c>
      <c r="G69" s="415">
        <v>86541</v>
      </c>
      <c r="H69" s="438">
        <f t="shared" ref="H69:H75" si="32">F57-D57</f>
        <v>-1516</v>
      </c>
      <c r="I69" s="350">
        <f t="shared" ref="I69:I75" si="33">F57/D57-1</f>
        <v>-1.7216121375926985E-2</v>
      </c>
      <c r="J69"/>
      <c r="K69" s="432" t="s">
        <v>351</v>
      </c>
      <c r="L69" s="415">
        <v>32855</v>
      </c>
      <c r="M69" s="438">
        <f t="shared" ref="M69:M72" si="34">N9-L9</f>
        <v>-652</v>
      </c>
      <c r="N69" s="350">
        <f t="shared" ref="N69:N72" si="35">N9/L9-1</f>
        <v>-1.9458620586743081E-2</v>
      </c>
      <c r="O69" s="415">
        <v>85983</v>
      </c>
      <c r="P69" s="438">
        <f t="shared" si="29"/>
        <v>-1679</v>
      </c>
      <c r="Q69" s="350">
        <f t="shared" ref="Q69:Q75" si="36">N57/L57-1</f>
        <v>-1.9153110811982343E-2</v>
      </c>
    </row>
    <row r="70" spans="3:17" ht="15">
      <c r="C70" s="416" t="s">
        <v>352</v>
      </c>
      <c r="D70" s="415">
        <v>4568</v>
      </c>
      <c r="E70" s="438">
        <f t="shared" si="30"/>
        <v>48</v>
      </c>
      <c r="F70" s="439">
        <f t="shared" si="31"/>
        <v>1.0619469026548645E-2</v>
      </c>
      <c r="G70" s="415">
        <v>11676</v>
      </c>
      <c r="H70" s="438">
        <f t="shared" si="32"/>
        <v>24</v>
      </c>
      <c r="I70" s="350">
        <f>F58/D58-1</f>
        <v>2.059732234809486E-3</v>
      </c>
      <c r="J70"/>
      <c r="K70" s="416" t="s">
        <v>352</v>
      </c>
      <c r="L70" s="415">
        <v>4568</v>
      </c>
      <c r="M70" s="438">
        <f t="shared" si="34"/>
        <v>48</v>
      </c>
      <c r="N70" s="439">
        <f t="shared" si="35"/>
        <v>1.0619469026548645E-2</v>
      </c>
      <c r="O70" s="415">
        <v>11353</v>
      </c>
      <c r="P70" s="438">
        <f t="shared" si="29"/>
        <v>-299</v>
      </c>
      <c r="Q70" s="350">
        <f t="shared" si="36"/>
        <v>-2.5660830758667985E-2</v>
      </c>
    </row>
    <row r="71" spans="3:17" ht="15">
      <c r="C71" s="416" t="s">
        <v>353</v>
      </c>
      <c r="D71" s="415">
        <v>21699</v>
      </c>
      <c r="E71" s="438">
        <f t="shared" si="30"/>
        <v>0</v>
      </c>
      <c r="F71" s="439">
        <f t="shared" si="31"/>
        <v>0</v>
      </c>
      <c r="G71" s="415">
        <v>52066</v>
      </c>
      <c r="H71" s="438">
        <f t="shared" si="32"/>
        <v>-133</v>
      </c>
      <c r="I71" s="350">
        <f t="shared" si="33"/>
        <v>-2.5479415314469955E-3</v>
      </c>
      <c r="J71"/>
      <c r="K71" s="416" t="s">
        <v>353</v>
      </c>
      <c r="L71" s="415">
        <v>21699</v>
      </c>
      <c r="M71" s="438">
        <f t="shared" si="34"/>
        <v>0</v>
      </c>
      <c r="N71" s="439">
        <f t="shared" si="35"/>
        <v>0</v>
      </c>
      <c r="O71" s="415">
        <v>52066</v>
      </c>
      <c r="P71" s="438">
        <f t="shared" si="29"/>
        <v>-445</v>
      </c>
      <c r="Q71" s="350">
        <f t="shared" si="36"/>
        <v>-8.474414884500403E-3</v>
      </c>
    </row>
    <row r="72" spans="3:17" ht="15">
      <c r="C72" s="416" t="s">
        <v>354</v>
      </c>
      <c r="D72" s="415">
        <v>6118</v>
      </c>
      <c r="E72" s="438">
        <f t="shared" si="30"/>
        <v>-1170</v>
      </c>
      <c r="F72" s="439">
        <f t="shared" si="31"/>
        <v>-0.16053787047200874</v>
      </c>
      <c r="G72" s="415">
        <v>19615</v>
      </c>
      <c r="H72" s="438">
        <f t="shared" si="32"/>
        <v>-1275</v>
      </c>
      <c r="I72" s="350">
        <f t="shared" si="33"/>
        <v>-6.1033987553853475E-2</v>
      </c>
      <c r="J72"/>
      <c r="K72" s="416" t="s">
        <v>354</v>
      </c>
      <c r="L72" s="415">
        <v>6118</v>
      </c>
      <c r="M72" s="438">
        <f t="shared" si="34"/>
        <v>-700</v>
      </c>
      <c r="N72" s="439">
        <f t="shared" si="35"/>
        <v>-0.10266940451745377</v>
      </c>
      <c r="O72" s="415">
        <v>19371</v>
      </c>
      <c r="P72" s="438">
        <f t="shared" si="29"/>
        <v>-944</v>
      </c>
      <c r="Q72" s="350">
        <f t="shared" si="36"/>
        <v>-4.6468126999753889E-2</v>
      </c>
    </row>
    <row r="73" spans="3:17" ht="15">
      <c r="C73" s="416" t="s">
        <v>363</v>
      </c>
      <c r="D73" s="618">
        <v>470</v>
      </c>
      <c r="E73" s="618">
        <f>F13-D13</f>
        <v>0</v>
      </c>
      <c r="F73" s="597">
        <f>F13/D13-1</f>
        <v>0</v>
      </c>
      <c r="G73" s="415">
        <v>2185</v>
      </c>
      <c r="H73" s="438">
        <f t="shared" si="32"/>
        <v>-49</v>
      </c>
      <c r="I73" s="350">
        <f t="shared" si="33"/>
        <v>-2.1933751119068923E-2</v>
      </c>
      <c r="J73"/>
      <c r="K73" s="416" t="s">
        <v>363</v>
      </c>
      <c r="L73" s="618">
        <v>470</v>
      </c>
      <c r="M73" s="618">
        <f>N13-L13</f>
        <v>0</v>
      </c>
      <c r="N73" s="597">
        <f>N13/L13-1</f>
        <v>0</v>
      </c>
      <c r="O73" s="415">
        <v>2185</v>
      </c>
      <c r="P73" s="438">
        <f t="shared" si="29"/>
        <v>0</v>
      </c>
      <c r="Q73" s="350">
        <f t="shared" si="36"/>
        <v>0</v>
      </c>
    </row>
    <row r="74" spans="3:17" ht="15">
      <c r="C74" s="416" t="s">
        <v>366</v>
      </c>
      <c r="D74" s="618"/>
      <c r="E74" s="618" t="e">
        <f t="shared" ref="E74" si="37">#REF!-#REF!</f>
        <v>#REF!</v>
      </c>
      <c r="F74" s="597"/>
      <c r="G74" s="415">
        <v>999</v>
      </c>
      <c r="H74" s="438">
        <f t="shared" si="32"/>
        <v>-83</v>
      </c>
      <c r="I74" s="350">
        <f t="shared" si="33"/>
        <v>-7.6709796672828068E-2</v>
      </c>
      <c r="J74"/>
      <c r="K74" s="416" t="s">
        <v>366</v>
      </c>
      <c r="L74" s="618"/>
      <c r="M74" s="618">
        <f>F27-D27</f>
        <v>-1839</v>
      </c>
      <c r="N74" s="597"/>
      <c r="O74" s="415">
        <v>1008</v>
      </c>
      <c r="P74" s="438">
        <f t="shared" si="29"/>
        <v>9</v>
      </c>
      <c r="Q74" s="350">
        <f t="shared" si="36"/>
        <v>9.009009009008917E-3</v>
      </c>
    </row>
    <row r="75" spans="3:17" ht="15">
      <c r="C75" s="432" t="s">
        <v>356</v>
      </c>
      <c r="D75" s="415">
        <v>30575</v>
      </c>
      <c r="E75" s="415">
        <f>F14-D14</f>
        <v>-965</v>
      </c>
      <c r="F75" s="350">
        <f>F14/D14-1</f>
        <v>-3.0596068484464167E-2</v>
      </c>
      <c r="G75" s="415">
        <v>92156</v>
      </c>
      <c r="H75" s="438">
        <f t="shared" si="32"/>
        <v>-4929</v>
      </c>
      <c r="I75" s="350">
        <f t="shared" si="33"/>
        <v>-5.0769943863624656E-2</v>
      </c>
      <c r="J75"/>
      <c r="K75" s="432" t="s">
        <v>356</v>
      </c>
      <c r="L75" s="415">
        <v>29925</v>
      </c>
      <c r="M75" s="415">
        <f>N14-L14</f>
        <v>-1325</v>
      </c>
      <c r="N75" s="350">
        <f>N14/L14-1</f>
        <v>-4.2399999999999993E-2</v>
      </c>
      <c r="O75" s="415">
        <v>89185</v>
      </c>
      <c r="P75" s="438">
        <f>N63-L63</f>
        <v>-5117</v>
      </c>
      <c r="Q75" s="350">
        <f t="shared" si="36"/>
        <v>-5.4261839621641106E-2</v>
      </c>
    </row>
    <row r="76" spans="3:17" ht="15">
      <c r="C76" s="557" t="s">
        <v>357</v>
      </c>
      <c r="D76" s="558"/>
      <c r="E76" s="558"/>
      <c r="F76" s="558"/>
      <c r="G76" s="558"/>
      <c r="H76" s="558"/>
      <c r="I76" s="559"/>
      <c r="J76"/>
      <c r="K76" s="557" t="s">
        <v>357</v>
      </c>
      <c r="L76" s="558"/>
      <c r="M76" s="558"/>
      <c r="N76" s="558"/>
      <c r="O76" s="558"/>
      <c r="P76" s="558"/>
      <c r="Q76" s="559"/>
    </row>
  </sheetData>
  <mergeCells count="30">
    <mergeCell ref="C6:H6"/>
    <mergeCell ref="K6:P6"/>
    <mergeCell ref="C15:H15"/>
    <mergeCell ref="K15:P15"/>
    <mergeCell ref="C19:H19"/>
    <mergeCell ref="K19:P19"/>
    <mergeCell ref="C28:H28"/>
    <mergeCell ref="K28:P28"/>
    <mergeCell ref="C31:H31"/>
    <mergeCell ref="K31:P31"/>
    <mergeCell ref="C39:H39"/>
    <mergeCell ref="K39:P39"/>
    <mergeCell ref="C42:H42"/>
    <mergeCell ref="K42:P42"/>
    <mergeCell ref="C51:H51"/>
    <mergeCell ref="K51:P51"/>
    <mergeCell ref="C54:H54"/>
    <mergeCell ref="K54:P54"/>
    <mergeCell ref="C76:I76"/>
    <mergeCell ref="K76:Q76"/>
    <mergeCell ref="C64:H64"/>
    <mergeCell ref="K64:P64"/>
    <mergeCell ref="C66:I66"/>
    <mergeCell ref="K66:Q66"/>
    <mergeCell ref="D73:D74"/>
    <mergeCell ref="E73:E74"/>
    <mergeCell ref="F73:F74"/>
    <mergeCell ref="L73:L74"/>
    <mergeCell ref="M73:M74"/>
    <mergeCell ref="N73:N74"/>
  </mergeCells>
  <hyperlinks>
    <hyperlink ref="R15" location="'Gráfica plazas estim tipo categ'!A1" tooltip="Ir a gráfica" display="Gráfica"/>
    <hyperlink ref="R16" location="'Gráfica distrib plazas est tipo'!A1" tooltip="Ir a gráfica" display="Gráfica"/>
    <hyperlink ref="R50" location="'Gráfica plazas estim tipo categ'!A1" tooltip="Ir a gráfica" display="Gráfica"/>
    <hyperlink ref="R51" location="'Gráfica distrib plazas est tipo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6" fitToHeight="2" orientation="landscape" r:id="rId1"/>
  <headerFooter scaleWithDoc="0" alignWithMargins="0">
    <oddHeader>&amp;RTurismo en Cifras (acumulado agosto 2010)</oddHeader>
    <oddFooter>&amp;CTurismo de Tenerife&amp;R&amp;P</oddFooter>
  </headerFooter>
  <rowBreaks count="2" manualBreakCount="2">
    <brk id="31" min="2" max="16" man="1"/>
    <brk id="101" min="2" max="8" man="1"/>
  </rowBreaks>
  <drawing r:id="rId2"/>
  <legacyDrawingHF r:id="rId3"/>
</worksheet>
</file>

<file path=xl/worksheets/sheet87.xml><?xml version="1.0" encoding="utf-8"?>
<worksheet xmlns="http://schemas.openxmlformats.org/spreadsheetml/2006/main" xmlns:r="http://schemas.openxmlformats.org/officeDocument/2006/relationships">
  <sheetPr codeName="Hoja65">
    <tabColor rgb="FF000099"/>
    <pageSetUpPr autoPageBreaks="0"/>
  </sheetPr>
  <dimension ref="B22:T59"/>
  <sheetViews>
    <sheetView showGridLines="0" showRowColHeaders="0" showOutlineSymbols="0" topLeftCell="A42" zoomScaleNormal="100" workbookViewId="0">
      <selection activeCell="A3" sqref="A3"/>
    </sheetView>
  </sheetViews>
  <sheetFormatPr baseColWidth="10" defaultRowHeight="12.75"/>
  <cols>
    <col min="1" max="1" width="15.7109375" style="2" customWidth="1"/>
    <col min="2" max="8" width="11.42578125" style="2"/>
    <col min="9" max="9" width="12.5703125" style="2" customWidth="1"/>
    <col min="10" max="256" width="11.42578125" style="2"/>
    <col min="257" max="257" width="15.7109375" style="2" customWidth="1"/>
    <col min="258" max="264" width="11.42578125" style="2"/>
    <col min="265" max="265" width="12.5703125" style="2" customWidth="1"/>
    <col min="266" max="512" width="11.42578125" style="2"/>
    <col min="513" max="513" width="15.7109375" style="2" customWidth="1"/>
    <col min="514" max="520" width="11.42578125" style="2"/>
    <col min="521" max="521" width="12.5703125" style="2" customWidth="1"/>
    <col min="522" max="768" width="11.42578125" style="2"/>
    <col min="769" max="769" width="15.7109375" style="2" customWidth="1"/>
    <col min="770" max="776" width="11.42578125" style="2"/>
    <col min="777" max="777" width="12.5703125" style="2" customWidth="1"/>
    <col min="778" max="1024" width="11.42578125" style="2"/>
    <col min="1025" max="1025" width="15.7109375" style="2" customWidth="1"/>
    <col min="1026" max="1032" width="11.42578125" style="2"/>
    <col min="1033" max="1033" width="12.5703125" style="2" customWidth="1"/>
    <col min="1034" max="1280" width="11.42578125" style="2"/>
    <col min="1281" max="1281" width="15.7109375" style="2" customWidth="1"/>
    <col min="1282" max="1288" width="11.42578125" style="2"/>
    <col min="1289" max="1289" width="12.5703125" style="2" customWidth="1"/>
    <col min="1290" max="1536" width="11.42578125" style="2"/>
    <col min="1537" max="1537" width="15.7109375" style="2" customWidth="1"/>
    <col min="1538" max="1544" width="11.42578125" style="2"/>
    <col min="1545" max="1545" width="12.5703125" style="2" customWidth="1"/>
    <col min="1546" max="1792" width="11.42578125" style="2"/>
    <col min="1793" max="1793" width="15.7109375" style="2" customWidth="1"/>
    <col min="1794" max="1800" width="11.42578125" style="2"/>
    <col min="1801" max="1801" width="12.5703125" style="2" customWidth="1"/>
    <col min="1802" max="2048" width="11.42578125" style="2"/>
    <col min="2049" max="2049" width="15.7109375" style="2" customWidth="1"/>
    <col min="2050" max="2056" width="11.42578125" style="2"/>
    <col min="2057" max="2057" width="12.5703125" style="2" customWidth="1"/>
    <col min="2058" max="2304" width="11.42578125" style="2"/>
    <col min="2305" max="2305" width="15.7109375" style="2" customWidth="1"/>
    <col min="2306" max="2312" width="11.42578125" style="2"/>
    <col min="2313" max="2313" width="12.5703125" style="2" customWidth="1"/>
    <col min="2314" max="2560" width="11.42578125" style="2"/>
    <col min="2561" max="2561" width="15.7109375" style="2" customWidth="1"/>
    <col min="2562" max="2568" width="11.42578125" style="2"/>
    <col min="2569" max="2569" width="12.5703125" style="2" customWidth="1"/>
    <col min="2570" max="2816" width="11.42578125" style="2"/>
    <col min="2817" max="2817" width="15.7109375" style="2" customWidth="1"/>
    <col min="2818" max="2824" width="11.42578125" style="2"/>
    <col min="2825" max="2825" width="12.5703125" style="2" customWidth="1"/>
    <col min="2826" max="3072" width="11.42578125" style="2"/>
    <col min="3073" max="3073" width="15.7109375" style="2" customWidth="1"/>
    <col min="3074" max="3080" width="11.42578125" style="2"/>
    <col min="3081" max="3081" width="12.5703125" style="2" customWidth="1"/>
    <col min="3082" max="3328" width="11.42578125" style="2"/>
    <col min="3329" max="3329" width="15.7109375" style="2" customWidth="1"/>
    <col min="3330" max="3336" width="11.42578125" style="2"/>
    <col min="3337" max="3337" width="12.5703125" style="2" customWidth="1"/>
    <col min="3338" max="3584" width="11.42578125" style="2"/>
    <col min="3585" max="3585" width="15.7109375" style="2" customWidth="1"/>
    <col min="3586" max="3592" width="11.42578125" style="2"/>
    <col min="3593" max="3593" width="12.5703125" style="2" customWidth="1"/>
    <col min="3594" max="3840" width="11.42578125" style="2"/>
    <col min="3841" max="3841" width="15.7109375" style="2" customWidth="1"/>
    <col min="3842" max="3848" width="11.42578125" style="2"/>
    <col min="3849" max="3849" width="12.5703125" style="2" customWidth="1"/>
    <col min="3850" max="4096" width="11.42578125" style="2"/>
    <col min="4097" max="4097" width="15.7109375" style="2" customWidth="1"/>
    <col min="4098" max="4104" width="11.42578125" style="2"/>
    <col min="4105" max="4105" width="12.5703125" style="2" customWidth="1"/>
    <col min="4106" max="4352" width="11.42578125" style="2"/>
    <col min="4353" max="4353" width="15.7109375" style="2" customWidth="1"/>
    <col min="4354" max="4360" width="11.42578125" style="2"/>
    <col min="4361" max="4361" width="12.5703125" style="2" customWidth="1"/>
    <col min="4362" max="4608" width="11.42578125" style="2"/>
    <col min="4609" max="4609" width="15.7109375" style="2" customWidth="1"/>
    <col min="4610" max="4616" width="11.42578125" style="2"/>
    <col min="4617" max="4617" width="12.5703125" style="2" customWidth="1"/>
    <col min="4618" max="4864" width="11.42578125" style="2"/>
    <col min="4865" max="4865" width="15.7109375" style="2" customWidth="1"/>
    <col min="4866" max="4872" width="11.42578125" style="2"/>
    <col min="4873" max="4873" width="12.5703125" style="2" customWidth="1"/>
    <col min="4874" max="5120" width="11.42578125" style="2"/>
    <col min="5121" max="5121" width="15.7109375" style="2" customWidth="1"/>
    <col min="5122" max="5128" width="11.42578125" style="2"/>
    <col min="5129" max="5129" width="12.5703125" style="2" customWidth="1"/>
    <col min="5130" max="5376" width="11.42578125" style="2"/>
    <col min="5377" max="5377" width="15.7109375" style="2" customWidth="1"/>
    <col min="5378" max="5384" width="11.42578125" style="2"/>
    <col min="5385" max="5385" width="12.5703125" style="2" customWidth="1"/>
    <col min="5386" max="5632" width="11.42578125" style="2"/>
    <col min="5633" max="5633" width="15.7109375" style="2" customWidth="1"/>
    <col min="5634" max="5640" width="11.42578125" style="2"/>
    <col min="5641" max="5641" width="12.5703125" style="2" customWidth="1"/>
    <col min="5642" max="5888" width="11.42578125" style="2"/>
    <col min="5889" max="5889" width="15.7109375" style="2" customWidth="1"/>
    <col min="5890" max="5896" width="11.42578125" style="2"/>
    <col min="5897" max="5897" width="12.5703125" style="2" customWidth="1"/>
    <col min="5898" max="6144" width="11.42578125" style="2"/>
    <col min="6145" max="6145" width="15.7109375" style="2" customWidth="1"/>
    <col min="6146" max="6152" width="11.42578125" style="2"/>
    <col min="6153" max="6153" width="12.5703125" style="2" customWidth="1"/>
    <col min="6154" max="6400" width="11.42578125" style="2"/>
    <col min="6401" max="6401" width="15.7109375" style="2" customWidth="1"/>
    <col min="6402" max="6408" width="11.42578125" style="2"/>
    <col min="6409" max="6409" width="12.5703125" style="2" customWidth="1"/>
    <col min="6410" max="6656" width="11.42578125" style="2"/>
    <col min="6657" max="6657" width="15.7109375" style="2" customWidth="1"/>
    <col min="6658" max="6664" width="11.42578125" style="2"/>
    <col min="6665" max="6665" width="12.5703125" style="2" customWidth="1"/>
    <col min="6666" max="6912" width="11.42578125" style="2"/>
    <col min="6913" max="6913" width="15.7109375" style="2" customWidth="1"/>
    <col min="6914" max="6920" width="11.42578125" style="2"/>
    <col min="6921" max="6921" width="12.5703125" style="2" customWidth="1"/>
    <col min="6922" max="7168" width="11.42578125" style="2"/>
    <col min="7169" max="7169" width="15.7109375" style="2" customWidth="1"/>
    <col min="7170" max="7176" width="11.42578125" style="2"/>
    <col min="7177" max="7177" width="12.5703125" style="2" customWidth="1"/>
    <col min="7178" max="7424" width="11.42578125" style="2"/>
    <col min="7425" max="7425" width="15.7109375" style="2" customWidth="1"/>
    <col min="7426" max="7432" width="11.42578125" style="2"/>
    <col min="7433" max="7433" width="12.5703125" style="2" customWidth="1"/>
    <col min="7434" max="7680" width="11.42578125" style="2"/>
    <col min="7681" max="7681" width="15.7109375" style="2" customWidth="1"/>
    <col min="7682" max="7688" width="11.42578125" style="2"/>
    <col min="7689" max="7689" width="12.5703125" style="2" customWidth="1"/>
    <col min="7690" max="7936" width="11.42578125" style="2"/>
    <col min="7937" max="7937" width="15.7109375" style="2" customWidth="1"/>
    <col min="7938" max="7944" width="11.42578125" style="2"/>
    <col min="7945" max="7945" width="12.5703125" style="2" customWidth="1"/>
    <col min="7946" max="8192" width="11.42578125" style="2"/>
    <col min="8193" max="8193" width="15.7109375" style="2" customWidth="1"/>
    <col min="8194" max="8200" width="11.42578125" style="2"/>
    <col min="8201" max="8201" width="12.5703125" style="2" customWidth="1"/>
    <col min="8202" max="8448" width="11.42578125" style="2"/>
    <col min="8449" max="8449" width="15.7109375" style="2" customWidth="1"/>
    <col min="8450" max="8456" width="11.42578125" style="2"/>
    <col min="8457" max="8457" width="12.5703125" style="2" customWidth="1"/>
    <col min="8458" max="8704" width="11.42578125" style="2"/>
    <col min="8705" max="8705" width="15.7109375" style="2" customWidth="1"/>
    <col min="8706" max="8712" width="11.42578125" style="2"/>
    <col min="8713" max="8713" width="12.5703125" style="2" customWidth="1"/>
    <col min="8714" max="8960" width="11.42578125" style="2"/>
    <col min="8961" max="8961" width="15.7109375" style="2" customWidth="1"/>
    <col min="8962" max="8968" width="11.42578125" style="2"/>
    <col min="8969" max="8969" width="12.5703125" style="2" customWidth="1"/>
    <col min="8970" max="9216" width="11.42578125" style="2"/>
    <col min="9217" max="9217" width="15.7109375" style="2" customWidth="1"/>
    <col min="9218" max="9224" width="11.42578125" style="2"/>
    <col min="9225" max="9225" width="12.5703125" style="2" customWidth="1"/>
    <col min="9226" max="9472" width="11.42578125" style="2"/>
    <col min="9473" max="9473" width="15.7109375" style="2" customWidth="1"/>
    <col min="9474" max="9480" width="11.42578125" style="2"/>
    <col min="9481" max="9481" width="12.5703125" style="2" customWidth="1"/>
    <col min="9482" max="9728" width="11.42578125" style="2"/>
    <col min="9729" max="9729" width="15.7109375" style="2" customWidth="1"/>
    <col min="9730" max="9736" width="11.42578125" style="2"/>
    <col min="9737" max="9737" width="12.5703125" style="2" customWidth="1"/>
    <col min="9738" max="9984" width="11.42578125" style="2"/>
    <col min="9985" max="9985" width="15.7109375" style="2" customWidth="1"/>
    <col min="9986" max="9992" width="11.42578125" style="2"/>
    <col min="9993" max="9993" width="12.5703125" style="2" customWidth="1"/>
    <col min="9994" max="10240" width="11.42578125" style="2"/>
    <col min="10241" max="10241" width="15.7109375" style="2" customWidth="1"/>
    <col min="10242" max="10248" width="11.42578125" style="2"/>
    <col min="10249" max="10249" width="12.5703125" style="2" customWidth="1"/>
    <col min="10250" max="10496" width="11.42578125" style="2"/>
    <col min="10497" max="10497" width="15.7109375" style="2" customWidth="1"/>
    <col min="10498" max="10504" width="11.42578125" style="2"/>
    <col min="10505" max="10505" width="12.5703125" style="2" customWidth="1"/>
    <col min="10506" max="10752" width="11.42578125" style="2"/>
    <col min="10753" max="10753" width="15.7109375" style="2" customWidth="1"/>
    <col min="10754" max="10760" width="11.42578125" style="2"/>
    <col min="10761" max="10761" width="12.5703125" style="2" customWidth="1"/>
    <col min="10762" max="11008" width="11.42578125" style="2"/>
    <col min="11009" max="11009" width="15.7109375" style="2" customWidth="1"/>
    <col min="11010" max="11016" width="11.42578125" style="2"/>
    <col min="11017" max="11017" width="12.5703125" style="2" customWidth="1"/>
    <col min="11018" max="11264" width="11.42578125" style="2"/>
    <col min="11265" max="11265" width="15.7109375" style="2" customWidth="1"/>
    <col min="11266" max="11272" width="11.42578125" style="2"/>
    <col min="11273" max="11273" width="12.5703125" style="2" customWidth="1"/>
    <col min="11274" max="11520" width="11.42578125" style="2"/>
    <col min="11521" max="11521" width="15.7109375" style="2" customWidth="1"/>
    <col min="11522" max="11528" width="11.42578125" style="2"/>
    <col min="11529" max="11529" width="12.5703125" style="2" customWidth="1"/>
    <col min="11530" max="11776" width="11.42578125" style="2"/>
    <col min="11777" max="11777" width="15.7109375" style="2" customWidth="1"/>
    <col min="11778" max="11784" width="11.42578125" style="2"/>
    <col min="11785" max="11785" width="12.5703125" style="2" customWidth="1"/>
    <col min="11786" max="12032" width="11.42578125" style="2"/>
    <col min="12033" max="12033" width="15.7109375" style="2" customWidth="1"/>
    <col min="12034" max="12040" width="11.42578125" style="2"/>
    <col min="12041" max="12041" width="12.5703125" style="2" customWidth="1"/>
    <col min="12042" max="12288" width="11.42578125" style="2"/>
    <col min="12289" max="12289" width="15.7109375" style="2" customWidth="1"/>
    <col min="12290" max="12296" width="11.42578125" style="2"/>
    <col min="12297" max="12297" width="12.5703125" style="2" customWidth="1"/>
    <col min="12298" max="12544" width="11.42578125" style="2"/>
    <col min="12545" max="12545" width="15.7109375" style="2" customWidth="1"/>
    <col min="12546" max="12552" width="11.42578125" style="2"/>
    <col min="12553" max="12553" width="12.5703125" style="2" customWidth="1"/>
    <col min="12554" max="12800" width="11.42578125" style="2"/>
    <col min="12801" max="12801" width="15.7109375" style="2" customWidth="1"/>
    <col min="12802" max="12808" width="11.42578125" style="2"/>
    <col min="12809" max="12809" width="12.5703125" style="2" customWidth="1"/>
    <col min="12810" max="13056" width="11.42578125" style="2"/>
    <col min="13057" max="13057" width="15.7109375" style="2" customWidth="1"/>
    <col min="13058" max="13064" width="11.42578125" style="2"/>
    <col min="13065" max="13065" width="12.5703125" style="2" customWidth="1"/>
    <col min="13066" max="13312" width="11.42578125" style="2"/>
    <col min="13313" max="13313" width="15.7109375" style="2" customWidth="1"/>
    <col min="13314" max="13320" width="11.42578125" style="2"/>
    <col min="13321" max="13321" width="12.5703125" style="2" customWidth="1"/>
    <col min="13322" max="13568" width="11.42578125" style="2"/>
    <col min="13569" max="13569" width="15.7109375" style="2" customWidth="1"/>
    <col min="13570" max="13576" width="11.42578125" style="2"/>
    <col min="13577" max="13577" width="12.5703125" style="2" customWidth="1"/>
    <col min="13578" max="13824" width="11.42578125" style="2"/>
    <col min="13825" max="13825" width="15.7109375" style="2" customWidth="1"/>
    <col min="13826" max="13832" width="11.42578125" style="2"/>
    <col min="13833" max="13833" width="12.5703125" style="2" customWidth="1"/>
    <col min="13834" max="14080" width="11.42578125" style="2"/>
    <col min="14081" max="14081" width="15.7109375" style="2" customWidth="1"/>
    <col min="14082" max="14088" width="11.42578125" style="2"/>
    <col min="14089" max="14089" width="12.5703125" style="2" customWidth="1"/>
    <col min="14090" max="14336" width="11.42578125" style="2"/>
    <col min="14337" max="14337" width="15.7109375" style="2" customWidth="1"/>
    <col min="14338" max="14344" width="11.42578125" style="2"/>
    <col min="14345" max="14345" width="12.5703125" style="2" customWidth="1"/>
    <col min="14346" max="14592" width="11.42578125" style="2"/>
    <col min="14593" max="14593" width="15.7109375" style="2" customWidth="1"/>
    <col min="14594" max="14600" width="11.42578125" style="2"/>
    <col min="14601" max="14601" width="12.5703125" style="2" customWidth="1"/>
    <col min="14602" max="14848" width="11.42578125" style="2"/>
    <col min="14849" max="14849" width="15.7109375" style="2" customWidth="1"/>
    <col min="14850" max="14856" width="11.42578125" style="2"/>
    <col min="14857" max="14857" width="12.5703125" style="2" customWidth="1"/>
    <col min="14858" max="15104" width="11.42578125" style="2"/>
    <col min="15105" max="15105" width="15.7109375" style="2" customWidth="1"/>
    <col min="15106" max="15112" width="11.42578125" style="2"/>
    <col min="15113" max="15113" width="12.5703125" style="2" customWidth="1"/>
    <col min="15114" max="15360" width="11.42578125" style="2"/>
    <col min="15361" max="15361" width="15.7109375" style="2" customWidth="1"/>
    <col min="15362" max="15368" width="11.42578125" style="2"/>
    <col min="15369" max="15369" width="12.5703125" style="2" customWidth="1"/>
    <col min="15370" max="15616" width="11.42578125" style="2"/>
    <col min="15617" max="15617" width="15.7109375" style="2" customWidth="1"/>
    <col min="15618" max="15624" width="11.42578125" style="2"/>
    <col min="15625" max="15625" width="12.5703125" style="2" customWidth="1"/>
    <col min="15626" max="15872" width="11.42578125" style="2"/>
    <col min="15873" max="15873" width="15.7109375" style="2" customWidth="1"/>
    <col min="15874" max="15880" width="11.42578125" style="2"/>
    <col min="15881" max="15881" width="12.5703125" style="2" customWidth="1"/>
    <col min="15882" max="16128" width="11.42578125" style="2"/>
    <col min="16129" max="16129" width="15.7109375" style="2" customWidth="1"/>
    <col min="16130" max="16136" width="11.42578125" style="2"/>
    <col min="16137" max="16137" width="12.5703125" style="2" customWidth="1"/>
    <col min="16138" max="16384" width="11.42578125" style="2"/>
  </cols>
  <sheetData>
    <row r="22" spans="20:20" ht="13.5" thickBot="1"/>
    <row r="23" spans="20:20" ht="16.5" thickBot="1">
      <c r="T23" s="50" t="s">
        <v>86</v>
      </c>
    </row>
    <row r="32" spans="20:20" ht="15.95" customHeight="1"/>
    <row r="53" spans="2:12" ht="15" customHeight="1"/>
    <row r="54" spans="2:12" ht="15" customHeight="1"/>
    <row r="55" spans="2:12" ht="15" customHeight="1"/>
    <row r="56" spans="2:12" ht="30" customHeight="1">
      <c r="B56" s="17"/>
      <c r="C56" s="17"/>
      <c r="D56" s="17"/>
      <c r="E56" s="17"/>
      <c r="F56" s="17"/>
      <c r="G56" s="17"/>
      <c r="K56" s="17"/>
      <c r="L56" s="17"/>
    </row>
    <row r="59" spans="2:12" ht="33" customHeight="1">
      <c r="J59" s="17"/>
    </row>
  </sheetData>
  <hyperlinks>
    <hyperlink ref="T23" location="'Oferta Alojat Estim tipol categ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5" fitToHeight="2" orientation="landscape" r:id="rId1"/>
  <headerFooter scaleWithDoc="0" alignWithMargins="0">
    <oddHeader>&amp;RTurismo en Cifras (acumulado agosto 2010)</oddHeader>
    <oddFooter>&amp;CTurismo de Tenerife&amp;R&amp;P</oddFooter>
  </headerFooter>
  <rowBreaks count="1" manualBreakCount="1">
    <brk id="66" min="1" max="17" man="1"/>
  </rowBreaks>
  <drawing r:id="rId2"/>
  <legacyDrawingHF r:id="rId3"/>
</worksheet>
</file>

<file path=xl/worksheets/sheet88.xml><?xml version="1.0" encoding="utf-8"?>
<worksheet xmlns="http://schemas.openxmlformats.org/spreadsheetml/2006/main" xmlns:r="http://schemas.openxmlformats.org/officeDocument/2006/relationships">
  <sheetPr codeName="Hoja33">
    <tabColor rgb="FF000099"/>
    <pageSetUpPr autoPageBreaks="0"/>
  </sheetPr>
  <dimension ref="B1:S82"/>
  <sheetViews>
    <sheetView showGridLines="0" showRowColHeaders="0" showOutlineSymbols="0" zoomScaleNormal="100" workbookViewId="0">
      <selection activeCell="A3" sqref="A3"/>
    </sheetView>
  </sheetViews>
  <sheetFormatPr baseColWidth="10" defaultRowHeight="12.75"/>
  <cols>
    <col min="1" max="1" width="15.7109375" style="2" customWidth="1"/>
    <col min="2" max="17" width="12.140625" style="2" customWidth="1"/>
    <col min="18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.75" customHeight="1"/>
    <row r="2" ht="15.75" customHeight="1"/>
    <row r="3" ht="15.75" customHeight="1"/>
    <row r="4" ht="15.75" customHeight="1"/>
    <row r="5" ht="15.75" customHeight="1"/>
    <row r="6" ht="15.75" customHeight="1"/>
    <row r="7" ht="15.75" customHeight="1"/>
    <row r="8" ht="15.75" customHeight="1"/>
    <row r="9" ht="15.75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spans="19:19" ht="15.75" customHeight="1"/>
    <row r="18" spans="19:19" ht="15.75" customHeight="1"/>
    <row r="19" spans="19:19" ht="15.75" customHeight="1"/>
    <row r="20" spans="19:19" ht="15.75" customHeight="1"/>
    <row r="21" spans="19:19" ht="15.75" customHeight="1"/>
    <row r="22" spans="19:19" ht="15.75" customHeight="1"/>
    <row r="23" spans="19:19" ht="15.75" customHeight="1"/>
    <row r="24" spans="19:19" ht="15.75" customHeight="1"/>
    <row r="25" spans="19:19" ht="15.75" customHeight="1"/>
    <row r="26" spans="19:19" ht="15.75" customHeight="1"/>
    <row r="27" spans="19:19" ht="15.75" customHeight="1"/>
    <row r="28" spans="19:19" ht="15.75" customHeight="1"/>
    <row r="29" spans="19:19" ht="15.75" customHeight="1"/>
    <row r="30" spans="19:19" ht="15.75" customHeight="1" thickBot="1"/>
    <row r="31" spans="19:19" ht="15.75" customHeight="1" thickBot="1">
      <c r="S31" s="50" t="s">
        <v>86</v>
      </c>
    </row>
    <row r="32" spans="19:19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spans="2:12" ht="15.75" customHeight="1"/>
    <row r="50" spans="2:12" ht="15.75" customHeight="1"/>
    <row r="51" spans="2:12" ht="15.75" customHeight="1"/>
    <row r="52" spans="2:12" ht="15.75" customHeight="1">
      <c r="B52" s="17"/>
      <c r="C52" s="17"/>
      <c r="D52" s="17"/>
      <c r="E52" s="17"/>
      <c r="F52" s="17"/>
      <c r="G52" s="17"/>
      <c r="H52" s="17"/>
      <c r="K52" s="17"/>
      <c r="L52" s="17"/>
    </row>
    <row r="53" spans="2:12" ht="15.75" customHeight="1">
      <c r="J53" s="17"/>
    </row>
    <row r="54" spans="2:12" ht="15.75" customHeight="1"/>
    <row r="55" spans="2:12" ht="15.75" customHeight="1"/>
    <row r="56" spans="2:12" ht="15.75" customHeight="1"/>
    <row r="57" spans="2:12" ht="15.75" customHeight="1"/>
    <row r="58" spans="2:12" ht="15.75" customHeight="1"/>
    <row r="59" spans="2:12" ht="15.75" customHeight="1"/>
    <row r="60" spans="2:12" ht="15.75" customHeight="1"/>
    <row r="61" spans="2:12" ht="15.75" customHeight="1"/>
    <row r="62" spans="2:12" ht="15.75" customHeight="1"/>
    <row r="63" spans="2:12" ht="15.75" customHeight="1"/>
    <row r="64" spans="2:12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</sheetData>
  <hyperlinks>
    <hyperlink ref="S31" location="'Oferta Alojat Estim tipol categ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6" fitToHeight="2" orientation="landscape" r:id="rId1"/>
  <headerFooter scaleWithDoc="0" alignWithMargins="0">
    <oddHeader>&amp;RTurismo en Cifras (acumulado agosto 2010)</oddHeader>
    <oddFooter>&amp;CTurismo de Tenerife&amp;R&amp;P</oddFooter>
  </headerFooter>
  <rowBreaks count="1" manualBreakCount="1">
    <brk id="57" min="1" max="15" man="1"/>
  </rowBreaks>
  <drawing r:id="rId2"/>
  <legacyDrawingHF r:id="rId3"/>
</worksheet>
</file>

<file path=xl/worksheets/sheet89.xml><?xml version="1.0" encoding="utf-8"?>
<worksheet xmlns="http://schemas.openxmlformats.org/spreadsheetml/2006/main" xmlns:r="http://schemas.openxmlformats.org/officeDocument/2006/relationships">
  <sheetPr codeName="Hoja18">
    <tabColor rgb="FF000099"/>
    <pageSetUpPr autoPageBreaks="0" fitToPage="1"/>
  </sheetPr>
  <dimension ref="B2:AA60"/>
  <sheetViews>
    <sheetView showGridLines="0" showRowColHeaders="0" showOutlineSymbols="0" zoomScaleNormal="100" workbookViewId="0">
      <selection activeCell="A3" sqref="A3"/>
    </sheetView>
  </sheetViews>
  <sheetFormatPr baseColWidth="10" defaultColWidth="16.5703125" defaultRowHeight="12.75"/>
  <cols>
    <col min="1" max="1" width="3.7109375" style="440" customWidth="1"/>
    <col min="2" max="2" width="20.7109375" style="440" bestFit="1" customWidth="1"/>
    <col min="3" max="3" width="27.5703125" style="440" bestFit="1" customWidth="1"/>
    <col min="4" max="4" width="13" style="440" bestFit="1" customWidth="1"/>
    <col min="5" max="5" width="12.85546875" style="440" customWidth="1"/>
    <col min="6" max="6" width="15" style="440" bestFit="1" customWidth="1"/>
    <col min="7" max="7" width="15.28515625" style="440" bestFit="1" customWidth="1"/>
    <col min="8" max="8" width="13.85546875" style="440" bestFit="1" customWidth="1"/>
    <col min="9" max="11" width="7.7109375" style="440" customWidth="1"/>
    <col min="12" max="12" width="8.85546875" style="440" customWidth="1"/>
    <col min="13" max="16" width="7.7109375" style="440" customWidth="1"/>
    <col min="17" max="17" width="8.85546875" style="440" customWidth="1"/>
    <col min="18" max="20" width="7.7109375" style="440" customWidth="1"/>
    <col min="21" max="21" width="9.5703125" style="440" customWidth="1"/>
    <col min="22" max="22" width="8.85546875" style="440" customWidth="1"/>
    <col min="23" max="26" width="7.7109375" style="440" customWidth="1"/>
    <col min="27" max="27" width="9" style="440" bestFit="1" customWidth="1"/>
    <col min="28" max="256" width="16.5703125" style="440"/>
    <col min="257" max="257" width="3.7109375" style="440" customWidth="1"/>
    <col min="258" max="258" width="20.7109375" style="440" bestFit="1" customWidth="1"/>
    <col min="259" max="259" width="27.5703125" style="440" bestFit="1" customWidth="1"/>
    <col min="260" max="260" width="13" style="440" bestFit="1" customWidth="1"/>
    <col min="261" max="261" width="12.85546875" style="440" customWidth="1"/>
    <col min="262" max="262" width="15" style="440" bestFit="1" customWidth="1"/>
    <col min="263" max="263" width="15.28515625" style="440" bestFit="1" customWidth="1"/>
    <col min="264" max="264" width="13.85546875" style="440" bestFit="1" customWidth="1"/>
    <col min="265" max="267" width="7.7109375" style="440" customWidth="1"/>
    <col min="268" max="268" width="8.85546875" style="440" customWidth="1"/>
    <col min="269" max="272" width="7.7109375" style="440" customWidth="1"/>
    <col min="273" max="273" width="8.85546875" style="440" customWidth="1"/>
    <col min="274" max="276" width="7.7109375" style="440" customWidth="1"/>
    <col min="277" max="277" width="9.5703125" style="440" customWidth="1"/>
    <col min="278" max="278" width="8.85546875" style="440" customWidth="1"/>
    <col min="279" max="282" width="7.7109375" style="440" customWidth="1"/>
    <col min="283" max="283" width="9" style="440" bestFit="1" customWidth="1"/>
    <col min="284" max="512" width="16.5703125" style="440"/>
    <col min="513" max="513" width="3.7109375" style="440" customWidth="1"/>
    <col min="514" max="514" width="20.7109375" style="440" bestFit="1" customWidth="1"/>
    <col min="515" max="515" width="27.5703125" style="440" bestFit="1" customWidth="1"/>
    <col min="516" max="516" width="13" style="440" bestFit="1" customWidth="1"/>
    <col min="517" max="517" width="12.85546875" style="440" customWidth="1"/>
    <col min="518" max="518" width="15" style="440" bestFit="1" customWidth="1"/>
    <col min="519" max="519" width="15.28515625" style="440" bestFit="1" customWidth="1"/>
    <col min="520" max="520" width="13.85546875" style="440" bestFit="1" customWidth="1"/>
    <col min="521" max="523" width="7.7109375" style="440" customWidth="1"/>
    <col min="524" max="524" width="8.85546875" style="440" customWidth="1"/>
    <col min="525" max="528" width="7.7109375" style="440" customWidth="1"/>
    <col min="529" max="529" width="8.85546875" style="440" customWidth="1"/>
    <col min="530" max="532" width="7.7109375" style="440" customWidth="1"/>
    <col min="533" max="533" width="9.5703125" style="440" customWidth="1"/>
    <col min="534" max="534" width="8.85546875" style="440" customWidth="1"/>
    <col min="535" max="538" width="7.7109375" style="440" customWidth="1"/>
    <col min="539" max="539" width="9" style="440" bestFit="1" customWidth="1"/>
    <col min="540" max="768" width="16.5703125" style="440"/>
    <col min="769" max="769" width="3.7109375" style="440" customWidth="1"/>
    <col min="770" max="770" width="20.7109375" style="440" bestFit="1" customWidth="1"/>
    <col min="771" max="771" width="27.5703125" style="440" bestFit="1" customWidth="1"/>
    <col min="772" max="772" width="13" style="440" bestFit="1" customWidth="1"/>
    <col min="773" max="773" width="12.85546875" style="440" customWidth="1"/>
    <col min="774" max="774" width="15" style="440" bestFit="1" customWidth="1"/>
    <col min="775" max="775" width="15.28515625" style="440" bestFit="1" customWidth="1"/>
    <col min="776" max="776" width="13.85546875" style="440" bestFit="1" customWidth="1"/>
    <col min="777" max="779" width="7.7109375" style="440" customWidth="1"/>
    <col min="780" max="780" width="8.85546875" style="440" customWidth="1"/>
    <col min="781" max="784" width="7.7109375" style="440" customWidth="1"/>
    <col min="785" max="785" width="8.85546875" style="440" customWidth="1"/>
    <col min="786" max="788" width="7.7109375" style="440" customWidth="1"/>
    <col min="789" max="789" width="9.5703125" style="440" customWidth="1"/>
    <col min="790" max="790" width="8.85546875" style="440" customWidth="1"/>
    <col min="791" max="794" width="7.7109375" style="440" customWidth="1"/>
    <col min="795" max="795" width="9" style="440" bestFit="1" customWidth="1"/>
    <col min="796" max="1024" width="16.5703125" style="440"/>
    <col min="1025" max="1025" width="3.7109375" style="440" customWidth="1"/>
    <col min="1026" max="1026" width="20.7109375" style="440" bestFit="1" customWidth="1"/>
    <col min="1027" max="1027" width="27.5703125" style="440" bestFit="1" customWidth="1"/>
    <col min="1028" max="1028" width="13" style="440" bestFit="1" customWidth="1"/>
    <col min="1029" max="1029" width="12.85546875" style="440" customWidth="1"/>
    <col min="1030" max="1030" width="15" style="440" bestFit="1" customWidth="1"/>
    <col min="1031" max="1031" width="15.28515625" style="440" bestFit="1" customWidth="1"/>
    <col min="1032" max="1032" width="13.85546875" style="440" bestFit="1" customWidth="1"/>
    <col min="1033" max="1035" width="7.7109375" style="440" customWidth="1"/>
    <col min="1036" max="1036" width="8.85546875" style="440" customWidth="1"/>
    <col min="1037" max="1040" width="7.7109375" style="440" customWidth="1"/>
    <col min="1041" max="1041" width="8.85546875" style="440" customWidth="1"/>
    <col min="1042" max="1044" width="7.7109375" style="440" customWidth="1"/>
    <col min="1045" max="1045" width="9.5703125" style="440" customWidth="1"/>
    <col min="1046" max="1046" width="8.85546875" style="440" customWidth="1"/>
    <col min="1047" max="1050" width="7.7109375" style="440" customWidth="1"/>
    <col min="1051" max="1051" width="9" style="440" bestFit="1" customWidth="1"/>
    <col min="1052" max="1280" width="16.5703125" style="440"/>
    <col min="1281" max="1281" width="3.7109375" style="440" customWidth="1"/>
    <col min="1282" max="1282" width="20.7109375" style="440" bestFit="1" customWidth="1"/>
    <col min="1283" max="1283" width="27.5703125" style="440" bestFit="1" customWidth="1"/>
    <col min="1284" max="1284" width="13" style="440" bestFit="1" customWidth="1"/>
    <col min="1285" max="1285" width="12.85546875" style="440" customWidth="1"/>
    <col min="1286" max="1286" width="15" style="440" bestFit="1" customWidth="1"/>
    <col min="1287" max="1287" width="15.28515625" style="440" bestFit="1" customWidth="1"/>
    <col min="1288" max="1288" width="13.85546875" style="440" bestFit="1" customWidth="1"/>
    <col min="1289" max="1291" width="7.7109375" style="440" customWidth="1"/>
    <col min="1292" max="1292" width="8.85546875" style="440" customWidth="1"/>
    <col min="1293" max="1296" width="7.7109375" style="440" customWidth="1"/>
    <col min="1297" max="1297" width="8.85546875" style="440" customWidth="1"/>
    <col min="1298" max="1300" width="7.7109375" style="440" customWidth="1"/>
    <col min="1301" max="1301" width="9.5703125" style="440" customWidth="1"/>
    <col min="1302" max="1302" width="8.85546875" style="440" customWidth="1"/>
    <col min="1303" max="1306" width="7.7109375" style="440" customWidth="1"/>
    <col min="1307" max="1307" width="9" style="440" bestFit="1" customWidth="1"/>
    <col min="1308" max="1536" width="16.5703125" style="440"/>
    <col min="1537" max="1537" width="3.7109375" style="440" customWidth="1"/>
    <col min="1538" max="1538" width="20.7109375" style="440" bestFit="1" customWidth="1"/>
    <col min="1539" max="1539" width="27.5703125" style="440" bestFit="1" customWidth="1"/>
    <col min="1540" max="1540" width="13" style="440" bestFit="1" customWidth="1"/>
    <col min="1541" max="1541" width="12.85546875" style="440" customWidth="1"/>
    <col min="1542" max="1542" width="15" style="440" bestFit="1" customWidth="1"/>
    <col min="1543" max="1543" width="15.28515625" style="440" bestFit="1" customWidth="1"/>
    <col min="1544" max="1544" width="13.85546875" style="440" bestFit="1" customWidth="1"/>
    <col min="1545" max="1547" width="7.7109375" style="440" customWidth="1"/>
    <col min="1548" max="1548" width="8.85546875" style="440" customWidth="1"/>
    <col min="1549" max="1552" width="7.7109375" style="440" customWidth="1"/>
    <col min="1553" max="1553" width="8.85546875" style="440" customWidth="1"/>
    <col min="1554" max="1556" width="7.7109375" style="440" customWidth="1"/>
    <col min="1557" max="1557" width="9.5703125" style="440" customWidth="1"/>
    <col min="1558" max="1558" width="8.85546875" style="440" customWidth="1"/>
    <col min="1559" max="1562" width="7.7109375" style="440" customWidth="1"/>
    <col min="1563" max="1563" width="9" style="440" bestFit="1" customWidth="1"/>
    <col min="1564" max="1792" width="16.5703125" style="440"/>
    <col min="1793" max="1793" width="3.7109375" style="440" customWidth="1"/>
    <col min="1794" max="1794" width="20.7109375" style="440" bestFit="1" customWidth="1"/>
    <col min="1795" max="1795" width="27.5703125" style="440" bestFit="1" customWidth="1"/>
    <col min="1796" max="1796" width="13" style="440" bestFit="1" customWidth="1"/>
    <col min="1797" max="1797" width="12.85546875" style="440" customWidth="1"/>
    <col min="1798" max="1798" width="15" style="440" bestFit="1" customWidth="1"/>
    <col min="1799" max="1799" width="15.28515625" style="440" bestFit="1" customWidth="1"/>
    <col min="1800" max="1800" width="13.85546875" style="440" bestFit="1" customWidth="1"/>
    <col min="1801" max="1803" width="7.7109375" style="440" customWidth="1"/>
    <col min="1804" max="1804" width="8.85546875" style="440" customWidth="1"/>
    <col min="1805" max="1808" width="7.7109375" style="440" customWidth="1"/>
    <col min="1809" max="1809" width="8.85546875" style="440" customWidth="1"/>
    <col min="1810" max="1812" width="7.7109375" style="440" customWidth="1"/>
    <col min="1813" max="1813" width="9.5703125" style="440" customWidth="1"/>
    <col min="1814" max="1814" width="8.85546875" style="440" customWidth="1"/>
    <col min="1815" max="1818" width="7.7109375" style="440" customWidth="1"/>
    <col min="1819" max="1819" width="9" style="440" bestFit="1" customWidth="1"/>
    <col min="1820" max="2048" width="16.5703125" style="440"/>
    <col min="2049" max="2049" width="3.7109375" style="440" customWidth="1"/>
    <col min="2050" max="2050" width="20.7109375" style="440" bestFit="1" customWidth="1"/>
    <col min="2051" max="2051" width="27.5703125" style="440" bestFit="1" customWidth="1"/>
    <col min="2052" max="2052" width="13" style="440" bestFit="1" customWidth="1"/>
    <col min="2053" max="2053" width="12.85546875" style="440" customWidth="1"/>
    <col min="2054" max="2054" width="15" style="440" bestFit="1" customWidth="1"/>
    <col min="2055" max="2055" width="15.28515625" style="440" bestFit="1" customWidth="1"/>
    <col min="2056" max="2056" width="13.85546875" style="440" bestFit="1" customWidth="1"/>
    <col min="2057" max="2059" width="7.7109375" style="440" customWidth="1"/>
    <col min="2060" max="2060" width="8.85546875" style="440" customWidth="1"/>
    <col min="2061" max="2064" width="7.7109375" style="440" customWidth="1"/>
    <col min="2065" max="2065" width="8.85546875" style="440" customWidth="1"/>
    <col min="2066" max="2068" width="7.7109375" style="440" customWidth="1"/>
    <col min="2069" max="2069" width="9.5703125" style="440" customWidth="1"/>
    <col min="2070" max="2070" width="8.85546875" style="440" customWidth="1"/>
    <col min="2071" max="2074" width="7.7109375" style="440" customWidth="1"/>
    <col min="2075" max="2075" width="9" style="440" bestFit="1" customWidth="1"/>
    <col min="2076" max="2304" width="16.5703125" style="440"/>
    <col min="2305" max="2305" width="3.7109375" style="440" customWidth="1"/>
    <col min="2306" max="2306" width="20.7109375" style="440" bestFit="1" customWidth="1"/>
    <col min="2307" max="2307" width="27.5703125" style="440" bestFit="1" customWidth="1"/>
    <col min="2308" max="2308" width="13" style="440" bestFit="1" customWidth="1"/>
    <col min="2309" max="2309" width="12.85546875" style="440" customWidth="1"/>
    <col min="2310" max="2310" width="15" style="440" bestFit="1" customWidth="1"/>
    <col min="2311" max="2311" width="15.28515625" style="440" bestFit="1" customWidth="1"/>
    <col min="2312" max="2312" width="13.85546875" style="440" bestFit="1" customWidth="1"/>
    <col min="2313" max="2315" width="7.7109375" style="440" customWidth="1"/>
    <col min="2316" max="2316" width="8.85546875" style="440" customWidth="1"/>
    <col min="2317" max="2320" width="7.7109375" style="440" customWidth="1"/>
    <col min="2321" max="2321" width="8.85546875" style="440" customWidth="1"/>
    <col min="2322" max="2324" width="7.7109375" style="440" customWidth="1"/>
    <col min="2325" max="2325" width="9.5703125" style="440" customWidth="1"/>
    <col min="2326" max="2326" width="8.85546875" style="440" customWidth="1"/>
    <col min="2327" max="2330" width="7.7109375" style="440" customWidth="1"/>
    <col min="2331" max="2331" width="9" style="440" bestFit="1" customWidth="1"/>
    <col min="2332" max="2560" width="16.5703125" style="440"/>
    <col min="2561" max="2561" width="3.7109375" style="440" customWidth="1"/>
    <col min="2562" max="2562" width="20.7109375" style="440" bestFit="1" customWidth="1"/>
    <col min="2563" max="2563" width="27.5703125" style="440" bestFit="1" customWidth="1"/>
    <col min="2564" max="2564" width="13" style="440" bestFit="1" customWidth="1"/>
    <col min="2565" max="2565" width="12.85546875" style="440" customWidth="1"/>
    <col min="2566" max="2566" width="15" style="440" bestFit="1" customWidth="1"/>
    <col min="2567" max="2567" width="15.28515625" style="440" bestFit="1" customWidth="1"/>
    <col min="2568" max="2568" width="13.85546875" style="440" bestFit="1" customWidth="1"/>
    <col min="2569" max="2571" width="7.7109375" style="440" customWidth="1"/>
    <col min="2572" max="2572" width="8.85546875" style="440" customWidth="1"/>
    <col min="2573" max="2576" width="7.7109375" style="440" customWidth="1"/>
    <col min="2577" max="2577" width="8.85546875" style="440" customWidth="1"/>
    <col min="2578" max="2580" width="7.7109375" style="440" customWidth="1"/>
    <col min="2581" max="2581" width="9.5703125" style="440" customWidth="1"/>
    <col min="2582" max="2582" width="8.85546875" style="440" customWidth="1"/>
    <col min="2583" max="2586" width="7.7109375" style="440" customWidth="1"/>
    <col min="2587" max="2587" width="9" style="440" bestFit="1" customWidth="1"/>
    <col min="2588" max="2816" width="16.5703125" style="440"/>
    <col min="2817" max="2817" width="3.7109375" style="440" customWidth="1"/>
    <col min="2818" max="2818" width="20.7109375" style="440" bestFit="1" customWidth="1"/>
    <col min="2819" max="2819" width="27.5703125" style="440" bestFit="1" customWidth="1"/>
    <col min="2820" max="2820" width="13" style="440" bestFit="1" customWidth="1"/>
    <col min="2821" max="2821" width="12.85546875" style="440" customWidth="1"/>
    <col min="2822" max="2822" width="15" style="440" bestFit="1" customWidth="1"/>
    <col min="2823" max="2823" width="15.28515625" style="440" bestFit="1" customWidth="1"/>
    <col min="2824" max="2824" width="13.85546875" style="440" bestFit="1" customWidth="1"/>
    <col min="2825" max="2827" width="7.7109375" style="440" customWidth="1"/>
    <col min="2828" max="2828" width="8.85546875" style="440" customWidth="1"/>
    <col min="2829" max="2832" width="7.7109375" style="440" customWidth="1"/>
    <col min="2833" max="2833" width="8.85546875" style="440" customWidth="1"/>
    <col min="2834" max="2836" width="7.7109375" style="440" customWidth="1"/>
    <col min="2837" max="2837" width="9.5703125" style="440" customWidth="1"/>
    <col min="2838" max="2838" width="8.85546875" style="440" customWidth="1"/>
    <col min="2839" max="2842" width="7.7109375" style="440" customWidth="1"/>
    <col min="2843" max="2843" width="9" style="440" bestFit="1" customWidth="1"/>
    <col min="2844" max="3072" width="16.5703125" style="440"/>
    <col min="3073" max="3073" width="3.7109375" style="440" customWidth="1"/>
    <col min="3074" max="3074" width="20.7109375" style="440" bestFit="1" customWidth="1"/>
    <col min="3075" max="3075" width="27.5703125" style="440" bestFit="1" customWidth="1"/>
    <col min="3076" max="3076" width="13" style="440" bestFit="1" customWidth="1"/>
    <col min="3077" max="3077" width="12.85546875" style="440" customWidth="1"/>
    <col min="3078" max="3078" width="15" style="440" bestFit="1" customWidth="1"/>
    <col min="3079" max="3079" width="15.28515625" style="440" bestFit="1" customWidth="1"/>
    <col min="3080" max="3080" width="13.85546875" style="440" bestFit="1" customWidth="1"/>
    <col min="3081" max="3083" width="7.7109375" style="440" customWidth="1"/>
    <col min="3084" max="3084" width="8.85546875" style="440" customWidth="1"/>
    <col min="3085" max="3088" width="7.7109375" style="440" customWidth="1"/>
    <col min="3089" max="3089" width="8.85546875" style="440" customWidth="1"/>
    <col min="3090" max="3092" width="7.7109375" style="440" customWidth="1"/>
    <col min="3093" max="3093" width="9.5703125" style="440" customWidth="1"/>
    <col min="3094" max="3094" width="8.85546875" style="440" customWidth="1"/>
    <col min="3095" max="3098" width="7.7109375" style="440" customWidth="1"/>
    <col min="3099" max="3099" width="9" style="440" bestFit="1" customWidth="1"/>
    <col min="3100" max="3328" width="16.5703125" style="440"/>
    <col min="3329" max="3329" width="3.7109375" style="440" customWidth="1"/>
    <col min="3330" max="3330" width="20.7109375" style="440" bestFit="1" customWidth="1"/>
    <col min="3331" max="3331" width="27.5703125" style="440" bestFit="1" customWidth="1"/>
    <col min="3332" max="3332" width="13" style="440" bestFit="1" customWidth="1"/>
    <col min="3333" max="3333" width="12.85546875" style="440" customWidth="1"/>
    <col min="3334" max="3334" width="15" style="440" bestFit="1" customWidth="1"/>
    <col min="3335" max="3335" width="15.28515625" style="440" bestFit="1" customWidth="1"/>
    <col min="3336" max="3336" width="13.85546875" style="440" bestFit="1" customWidth="1"/>
    <col min="3337" max="3339" width="7.7109375" style="440" customWidth="1"/>
    <col min="3340" max="3340" width="8.85546875" style="440" customWidth="1"/>
    <col min="3341" max="3344" width="7.7109375" style="440" customWidth="1"/>
    <col min="3345" max="3345" width="8.85546875" style="440" customWidth="1"/>
    <col min="3346" max="3348" width="7.7109375" style="440" customWidth="1"/>
    <col min="3349" max="3349" width="9.5703125" style="440" customWidth="1"/>
    <col min="3350" max="3350" width="8.85546875" style="440" customWidth="1"/>
    <col min="3351" max="3354" width="7.7109375" style="440" customWidth="1"/>
    <col min="3355" max="3355" width="9" style="440" bestFit="1" customWidth="1"/>
    <col min="3356" max="3584" width="16.5703125" style="440"/>
    <col min="3585" max="3585" width="3.7109375" style="440" customWidth="1"/>
    <col min="3586" max="3586" width="20.7109375" style="440" bestFit="1" customWidth="1"/>
    <col min="3587" max="3587" width="27.5703125" style="440" bestFit="1" customWidth="1"/>
    <col min="3588" max="3588" width="13" style="440" bestFit="1" customWidth="1"/>
    <col min="3589" max="3589" width="12.85546875" style="440" customWidth="1"/>
    <col min="3590" max="3590" width="15" style="440" bestFit="1" customWidth="1"/>
    <col min="3591" max="3591" width="15.28515625" style="440" bestFit="1" customWidth="1"/>
    <col min="3592" max="3592" width="13.85546875" style="440" bestFit="1" customWidth="1"/>
    <col min="3593" max="3595" width="7.7109375" style="440" customWidth="1"/>
    <col min="3596" max="3596" width="8.85546875" style="440" customWidth="1"/>
    <col min="3597" max="3600" width="7.7109375" style="440" customWidth="1"/>
    <col min="3601" max="3601" width="8.85546875" style="440" customWidth="1"/>
    <col min="3602" max="3604" width="7.7109375" style="440" customWidth="1"/>
    <col min="3605" max="3605" width="9.5703125" style="440" customWidth="1"/>
    <col min="3606" max="3606" width="8.85546875" style="440" customWidth="1"/>
    <col min="3607" max="3610" width="7.7109375" style="440" customWidth="1"/>
    <col min="3611" max="3611" width="9" style="440" bestFit="1" customWidth="1"/>
    <col min="3612" max="3840" width="16.5703125" style="440"/>
    <col min="3841" max="3841" width="3.7109375" style="440" customWidth="1"/>
    <col min="3842" max="3842" width="20.7109375" style="440" bestFit="1" customWidth="1"/>
    <col min="3843" max="3843" width="27.5703125" style="440" bestFit="1" customWidth="1"/>
    <col min="3844" max="3844" width="13" style="440" bestFit="1" customWidth="1"/>
    <col min="3845" max="3845" width="12.85546875" style="440" customWidth="1"/>
    <col min="3846" max="3846" width="15" style="440" bestFit="1" customWidth="1"/>
    <col min="3847" max="3847" width="15.28515625" style="440" bestFit="1" customWidth="1"/>
    <col min="3848" max="3848" width="13.85546875" style="440" bestFit="1" customWidth="1"/>
    <col min="3849" max="3851" width="7.7109375" style="440" customWidth="1"/>
    <col min="3852" max="3852" width="8.85546875" style="440" customWidth="1"/>
    <col min="3853" max="3856" width="7.7109375" style="440" customWidth="1"/>
    <col min="3857" max="3857" width="8.85546875" style="440" customWidth="1"/>
    <col min="3858" max="3860" width="7.7109375" style="440" customWidth="1"/>
    <col min="3861" max="3861" width="9.5703125" style="440" customWidth="1"/>
    <col min="3862" max="3862" width="8.85546875" style="440" customWidth="1"/>
    <col min="3863" max="3866" width="7.7109375" style="440" customWidth="1"/>
    <col min="3867" max="3867" width="9" style="440" bestFit="1" customWidth="1"/>
    <col min="3868" max="4096" width="16.5703125" style="440"/>
    <col min="4097" max="4097" width="3.7109375" style="440" customWidth="1"/>
    <col min="4098" max="4098" width="20.7109375" style="440" bestFit="1" customWidth="1"/>
    <col min="4099" max="4099" width="27.5703125" style="440" bestFit="1" customWidth="1"/>
    <col min="4100" max="4100" width="13" style="440" bestFit="1" customWidth="1"/>
    <col min="4101" max="4101" width="12.85546875" style="440" customWidth="1"/>
    <col min="4102" max="4102" width="15" style="440" bestFit="1" customWidth="1"/>
    <col min="4103" max="4103" width="15.28515625" style="440" bestFit="1" customWidth="1"/>
    <col min="4104" max="4104" width="13.85546875" style="440" bestFit="1" customWidth="1"/>
    <col min="4105" max="4107" width="7.7109375" style="440" customWidth="1"/>
    <col min="4108" max="4108" width="8.85546875" style="440" customWidth="1"/>
    <col min="4109" max="4112" width="7.7109375" style="440" customWidth="1"/>
    <col min="4113" max="4113" width="8.85546875" style="440" customWidth="1"/>
    <col min="4114" max="4116" width="7.7109375" style="440" customWidth="1"/>
    <col min="4117" max="4117" width="9.5703125" style="440" customWidth="1"/>
    <col min="4118" max="4118" width="8.85546875" style="440" customWidth="1"/>
    <col min="4119" max="4122" width="7.7109375" style="440" customWidth="1"/>
    <col min="4123" max="4123" width="9" style="440" bestFit="1" customWidth="1"/>
    <col min="4124" max="4352" width="16.5703125" style="440"/>
    <col min="4353" max="4353" width="3.7109375" style="440" customWidth="1"/>
    <col min="4354" max="4354" width="20.7109375" style="440" bestFit="1" customWidth="1"/>
    <col min="4355" max="4355" width="27.5703125" style="440" bestFit="1" customWidth="1"/>
    <col min="4356" max="4356" width="13" style="440" bestFit="1" customWidth="1"/>
    <col min="4357" max="4357" width="12.85546875" style="440" customWidth="1"/>
    <col min="4358" max="4358" width="15" style="440" bestFit="1" customWidth="1"/>
    <col min="4359" max="4359" width="15.28515625" style="440" bestFit="1" customWidth="1"/>
    <col min="4360" max="4360" width="13.85546875" style="440" bestFit="1" customWidth="1"/>
    <col min="4361" max="4363" width="7.7109375" style="440" customWidth="1"/>
    <col min="4364" max="4364" width="8.85546875" style="440" customWidth="1"/>
    <col min="4365" max="4368" width="7.7109375" style="440" customWidth="1"/>
    <col min="4369" max="4369" width="8.85546875" style="440" customWidth="1"/>
    <col min="4370" max="4372" width="7.7109375" style="440" customWidth="1"/>
    <col min="4373" max="4373" width="9.5703125" style="440" customWidth="1"/>
    <col min="4374" max="4374" width="8.85546875" style="440" customWidth="1"/>
    <col min="4375" max="4378" width="7.7109375" style="440" customWidth="1"/>
    <col min="4379" max="4379" width="9" style="440" bestFit="1" customWidth="1"/>
    <col min="4380" max="4608" width="16.5703125" style="440"/>
    <col min="4609" max="4609" width="3.7109375" style="440" customWidth="1"/>
    <col min="4610" max="4610" width="20.7109375" style="440" bestFit="1" customWidth="1"/>
    <col min="4611" max="4611" width="27.5703125" style="440" bestFit="1" customWidth="1"/>
    <col min="4612" max="4612" width="13" style="440" bestFit="1" customWidth="1"/>
    <col min="4613" max="4613" width="12.85546875" style="440" customWidth="1"/>
    <col min="4614" max="4614" width="15" style="440" bestFit="1" customWidth="1"/>
    <col min="4615" max="4615" width="15.28515625" style="440" bestFit="1" customWidth="1"/>
    <col min="4616" max="4616" width="13.85546875" style="440" bestFit="1" customWidth="1"/>
    <col min="4617" max="4619" width="7.7109375" style="440" customWidth="1"/>
    <col min="4620" max="4620" width="8.85546875" style="440" customWidth="1"/>
    <col min="4621" max="4624" width="7.7109375" style="440" customWidth="1"/>
    <col min="4625" max="4625" width="8.85546875" style="440" customWidth="1"/>
    <col min="4626" max="4628" width="7.7109375" style="440" customWidth="1"/>
    <col min="4629" max="4629" width="9.5703125" style="440" customWidth="1"/>
    <col min="4630" max="4630" width="8.85546875" style="440" customWidth="1"/>
    <col min="4631" max="4634" width="7.7109375" style="440" customWidth="1"/>
    <col min="4635" max="4635" width="9" style="440" bestFit="1" customWidth="1"/>
    <col min="4636" max="4864" width="16.5703125" style="440"/>
    <col min="4865" max="4865" width="3.7109375" style="440" customWidth="1"/>
    <col min="4866" max="4866" width="20.7109375" style="440" bestFit="1" customWidth="1"/>
    <col min="4867" max="4867" width="27.5703125" style="440" bestFit="1" customWidth="1"/>
    <col min="4868" max="4868" width="13" style="440" bestFit="1" customWidth="1"/>
    <col min="4869" max="4869" width="12.85546875" style="440" customWidth="1"/>
    <col min="4870" max="4870" width="15" style="440" bestFit="1" customWidth="1"/>
    <col min="4871" max="4871" width="15.28515625" style="440" bestFit="1" customWidth="1"/>
    <col min="4872" max="4872" width="13.85546875" style="440" bestFit="1" customWidth="1"/>
    <col min="4873" max="4875" width="7.7109375" style="440" customWidth="1"/>
    <col min="4876" max="4876" width="8.85546875" style="440" customWidth="1"/>
    <col min="4877" max="4880" width="7.7109375" style="440" customWidth="1"/>
    <col min="4881" max="4881" width="8.85546875" style="440" customWidth="1"/>
    <col min="4882" max="4884" width="7.7109375" style="440" customWidth="1"/>
    <col min="4885" max="4885" width="9.5703125" style="440" customWidth="1"/>
    <col min="4886" max="4886" width="8.85546875" style="440" customWidth="1"/>
    <col min="4887" max="4890" width="7.7109375" style="440" customWidth="1"/>
    <col min="4891" max="4891" width="9" style="440" bestFit="1" customWidth="1"/>
    <col min="4892" max="5120" width="16.5703125" style="440"/>
    <col min="5121" max="5121" width="3.7109375" style="440" customWidth="1"/>
    <col min="5122" max="5122" width="20.7109375" style="440" bestFit="1" customWidth="1"/>
    <col min="5123" max="5123" width="27.5703125" style="440" bestFit="1" customWidth="1"/>
    <col min="5124" max="5124" width="13" style="440" bestFit="1" customWidth="1"/>
    <col min="5125" max="5125" width="12.85546875" style="440" customWidth="1"/>
    <col min="5126" max="5126" width="15" style="440" bestFit="1" customWidth="1"/>
    <col min="5127" max="5127" width="15.28515625" style="440" bestFit="1" customWidth="1"/>
    <col min="5128" max="5128" width="13.85546875" style="440" bestFit="1" customWidth="1"/>
    <col min="5129" max="5131" width="7.7109375" style="440" customWidth="1"/>
    <col min="5132" max="5132" width="8.85546875" style="440" customWidth="1"/>
    <col min="5133" max="5136" width="7.7109375" style="440" customWidth="1"/>
    <col min="5137" max="5137" width="8.85546875" style="440" customWidth="1"/>
    <col min="5138" max="5140" width="7.7109375" style="440" customWidth="1"/>
    <col min="5141" max="5141" width="9.5703125" style="440" customWidth="1"/>
    <col min="5142" max="5142" width="8.85546875" style="440" customWidth="1"/>
    <col min="5143" max="5146" width="7.7109375" style="440" customWidth="1"/>
    <col min="5147" max="5147" width="9" style="440" bestFit="1" customWidth="1"/>
    <col min="5148" max="5376" width="16.5703125" style="440"/>
    <col min="5377" max="5377" width="3.7109375" style="440" customWidth="1"/>
    <col min="5378" max="5378" width="20.7109375" style="440" bestFit="1" customWidth="1"/>
    <col min="5379" max="5379" width="27.5703125" style="440" bestFit="1" customWidth="1"/>
    <col min="5380" max="5380" width="13" style="440" bestFit="1" customWidth="1"/>
    <col min="5381" max="5381" width="12.85546875" style="440" customWidth="1"/>
    <col min="5382" max="5382" width="15" style="440" bestFit="1" customWidth="1"/>
    <col min="5383" max="5383" width="15.28515625" style="440" bestFit="1" customWidth="1"/>
    <col min="5384" max="5384" width="13.85546875" style="440" bestFit="1" customWidth="1"/>
    <col min="5385" max="5387" width="7.7109375" style="440" customWidth="1"/>
    <col min="5388" max="5388" width="8.85546875" style="440" customWidth="1"/>
    <col min="5389" max="5392" width="7.7109375" style="440" customWidth="1"/>
    <col min="5393" max="5393" width="8.85546875" style="440" customWidth="1"/>
    <col min="5394" max="5396" width="7.7109375" style="440" customWidth="1"/>
    <col min="5397" max="5397" width="9.5703125" style="440" customWidth="1"/>
    <col min="5398" max="5398" width="8.85546875" style="440" customWidth="1"/>
    <col min="5399" max="5402" width="7.7109375" style="440" customWidth="1"/>
    <col min="5403" max="5403" width="9" style="440" bestFit="1" customWidth="1"/>
    <col min="5404" max="5632" width="16.5703125" style="440"/>
    <col min="5633" max="5633" width="3.7109375" style="440" customWidth="1"/>
    <col min="5634" max="5634" width="20.7109375" style="440" bestFit="1" customWidth="1"/>
    <col min="5635" max="5635" width="27.5703125" style="440" bestFit="1" customWidth="1"/>
    <col min="5636" max="5636" width="13" style="440" bestFit="1" customWidth="1"/>
    <col min="5637" max="5637" width="12.85546875" style="440" customWidth="1"/>
    <col min="5638" max="5638" width="15" style="440" bestFit="1" customWidth="1"/>
    <col min="5639" max="5639" width="15.28515625" style="440" bestFit="1" customWidth="1"/>
    <col min="5640" max="5640" width="13.85546875" style="440" bestFit="1" customWidth="1"/>
    <col min="5641" max="5643" width="7.7109375" style="440" customWidth="1"/>
    <col min="5644" max="5644" width="8.85546875" style="440" customWidth="1"/>
    <col min="5645" max="5648" width="7.7109375" style="440" customWidth="1"/>
    <col min="5649" max="5649" width="8.85546875" style="440" customWidth="1"/>
    <col min="5650" max="5652" width="7.7109375" style="440" customWidth="1"/>
    <col min="5653" max="5653" width="9.5703125" style="440" customWidth="1"/>
    <col min="5654" max="5654" width="8.85546875" style="440" customWidth="1"/>
    <col min="5655" max="5658" width="7.7109375" style="440" customWidth="1"/>
    <col min="5659" max="5659" width="9" style="440" bestFit="1" customWidth="1"/>
    <col min="5660" max="5888" width="16.5703125" style="440"/>
    <col min="5889" max="5889" width="3.7109375" style="440" customWidth="1"/>
    <col min="5890" max="5890" width="20.7109375" style="440" bestFit="1" customWidth="1"/>
    <col min="5891" max="5891" width="27.5703125" style="440" bestFit="1" customWidth="1"/>
    <col min="5892" max="5892" width="13" style="440" bestFit="1" customWidth="1"/>
    <col min="5893" max="5893" width="12.85546875" style="440" customWidth="1"/>
    <col min="5894" max="5894" width="15" style="440" bestFit="1" customWidth="1"/>
    <col min="5895" max="5895" width="15.28515625" style="440" bestFit="1" customWidth="1"/>
    <col min="5896" max="5896" width="13.85546875" style="440" bestFit="1" customWidth="1"/>
    <col min="5897" max="5899" width="7.7109375" style="440" customWidth="1"/>
    <col min="5900" max="5900" width="8.85546875" style="440" customWidth="1"/>
    <col min="5901" max="5904" width="7.7109375" style="440" customWidth="1"/>
    <col min="5905" max="5905" width="8.85546875" style="440" customWidth="1"/>
    <col min="5906" max="5908" width="7.7109375" style="440" customWidth="1"/>
    <col min="5909" max="5909" width="9.5703125" style="440" customWidth="1"/>
    <col min="5910" max="5910" width="8.85546875" style="440" customWidth="1"/>
    <col min="5911" max="5914" width="7.7109375" style="440" customWidth="1"/>
    <col min="5915" max="5915" width="9" style="440" bestFit="1" customWidth="1"/>
    <col min="5916" max="6144" width="16.5703125" style="440"/>
    <col min="6145" max="6145" width="3.7109375" style="440" customWidth="1"/>
    <col min="6146" max="6146" width="20.7109375" style="440" bestFit="1" customWidth="1"/>
    <col min="6147" max="6147" width="27.5703125" style="440" bestFit="1" customWidth="1"/>
    <col min="6148" max="6148" width="13" style="440" bestFit="1" customWidth="1"/>
    <col min="6149" max="6149" width="12.85546875" style="440" customWidth="1"/>
    <col min="6150" max="6150" width="15" style="440" bestFit="1" customWidth="1"/>
    <col min="6151" max="6151" width="15.28515625" style="440" bestFit="1" customWidth="1"/>
    <col min="6152" max="6152" width="13.85546875" style="440" bestFit="1" customWidth="1"/>
    <col min="6153" max="6155" width="7.7109375" style="440" customWidth="1"/>
    <col min="6156" max="6156" width="8.85546875" style="440" customWidth="1"/>
    <col min="6157" max="6160" width="7.7109375" style="440" customWidth="1"/>
    <col min="6161" max="6161" width="8.85546875" style="440" customWidth="1"/>
    <col min="6162" max="6164" width="7.7109375" style="440" customWidth="1"/>
    <col min="6165" max="6165" width="9.5703125" style="440" customWidth="1"/>
    <col min="6166" max="6166" width="8.85546875" style="440" customWidth="1"/>
    <col min="6167" max="6170" width="7.7109375" style="440" customWidth="1"/>
    <col min="6171" max="6171" width="9" style="440" bestFit="1" customWidth="1"/>
    <col min="6172" max="6400" width="16.5703125" style="440"/>
    <col min="6401" max="6401" width="3.7109375" style="440" customWidth="1"/>
    <col min="6402" max="6402" width="20.7109375" style="440" bestFit="1" customWidth="1"/>
    <col min="6403" max="6403" width="27.5703125" style="440" bestFit="1" customWidth="1"/>
    <col min="6404" max="6404" width="13" style="440" bestFit="1" customWidth="1"/>
    <col min="6405" max="6405" width="12.85546875" style="440" customWidth="1"/>
    <col min="6406" max="6406" width="15" style="440" bestFit="1" customWidth="1"/>
    <col min="6407" max="6407" width="15.28515625" style="440" bestFit="1" customWidth="1"/>
    <col min="6408" max="6408" width="13.85546875" style="440" bestFit="1" customWidth="1"/>
    <col min="6409" max="6411" width="7.7109375" style="440" customWidth="1"/>
    <col min="6412" max="6412" width="8.85546875" style="440" customWidth="1"/>
    <col min="6413" max="6416" width="7.7109375" style="440" customWidth="1"/>
    <col min="6417" max="6417" width="8.85546875" style="440" customWidth="1"/>
    <col min="6418" max="6420" width="7.7109375" style="440" customWidth="1"/>
    <col min="6421" max="6421" width="9.5703125" style="440" customWidth="1"/>
    <col min="6422" max="6422" width="8.85546875" style="440" customWidth="1"/>
    <col min="6423" max="6426" width="7.7109375" style="440" customWidth="1"/>
    <col min="6427" max="6427" width="9" style="440" bestFit="1" customWidth="1"/>
    <col min="6428" max="6656" width="16.5703125" style="440"/>
    <col min="6657" max="6657" width="3.7109375" style="440" customWidth="1"/>
    <col min="6658" max="6658" width="20.7109375" style="440" bestFit="1" customWidth="1"/>
    <col min="6659" max="6659" width="27.5703125" style="440" bestFit="1" customWidth="1"/>
    <col min="6660" max="6660" width="13" style="440" bestFit="1" customWidth="1"/>
    <col min="6661" max="6661" width="12.85546875" style="440" customWidth="1"/>
    <col min="6662" max="6662" width="15" style="440" bestFit="1" customWidth="1"/>
    <col min="6663" max="6663" width="15.28515625" style="440" bestFit="1" customWidth="1"/>
    <col min="6664" max="6664" width="13.85546875" style="440" bestFit="1" customWidth="1"/>
    <col min="6665" max="6667" width="7.7109375" style="440" customWidth="1"/>
    <col min="6668" max="6668" width="8.85546875" style="440" customWidth="1"/>
    <col min="6669" max="6672" width="7.7109375" style="440" customWidth="1"/>
    <col min="6673" max="6673" width="8.85546875" style="440" customWidth="1"/>
    <col min="6674" max="6676" width="7.7109375" style="440" customWidth="1"/>
    <col min="6677" max="6677" width="9.5703125" style="440" customWidth="1"/>
    <col min="6678" max="6678" width="8.85546875" style="440" customWidth="1"/>
    <col min="6679" max="6682" width="7.7109375" style="440" customWidth="1"/>
    <col min="6683" max="6683" width="9" style="440" bestFit="1" customWidth="1"/>
    <col min="6684" max="6912" width="16.5703125" style="440"/>
    <col min="6913" max="6913" width="3.7109375" style="440" customWidth="1"/>
    <col min="6914" max="6914" width="20.7109375" style="440" bestFit="1" customWidth="1"/>
    <col min="6915" max="6915" width="27.5703125" style="440" bestFit="1" customWidth="1"/>
    <col min="6916" max="6916" width="13" style="440" bestFit="1" customWidth="1"/>
    <col min="6917" max="6917" width="12.85546875" style="440" customWidth="1"/>
    <col min="6918" max="6918" width="15" style="440" bestFit="1" customWidth="1"/>
    <col min="6919" max="6919" width="15.28515625" style="440" bestFit="1" customWidth="1"/>
    <col min="6920" max="6920" width="13.85546875" style="440" bestFit="1" customWidth="1"/>
    <col min="6921" max="6923" width="7.7109375" style="440" customWidth="1"/>
    <col min="6924" max="6924" width="8.85546875" style="440" customWidth="1"/>
    <col min="6925" max="6928" width="7.7109375" style="440" customWidth="1"/>
    <col min="6929" max="6929" width="8.85546875" style="440" customWidth="1"/>
    <col min="6930" max="6932" width="7.7109375" style="440" customWidth="1"/>
    <col min="6933" max="6933" width="9.5703125" style="440" customWidth="1"/>
    <col min="6934" max="6934" width="8.85546875" style="440" customWidth="1"/>
    <col min="6935" max="6938" width="7.7109375" style="440" customWidth="1"/>
    <col min="6939" max="6939" width="9" style="440" bestFit="1" customWidth="1"/>
    <col min="6940" max="7168" width="16.5703125" style="440"/>
    <col min="7169" max="7169" width="3.7109375" style="440" customWidth="1"/>
    <col min="7170" max="7170" width="20.7109375" style="440" bestFit="1" customWidth="1"/>
    <col min="7171" max="7171" width="27.5703125" style="440" bestFit="1" customWidth="1"/>
    <col min="7172" max="7172" width="13" style="440" bestFit="1" customWidth="1"/>
    <col min="7173" max="7173" width="12.85546875" style="440" customWidth="1"/>
    <col min="7174" max="7174" width="15" style="440" bestFit="1" customWidth="1"/>
    <col min="7175" max="7175" width="15.28515625" style="440" bestFit="1" customWidth="1"/>
    <col min="7176" max="7176" width="13.85546875" style="440" bestFit="1" customWidth="1"/>
    <col min="7177" max="7179" width="7.7109375" style="440" customWidth="1"/>
    <col min="7180" max="7180" width="8.85546875" style="440" customWidth="1"/>
    <col min="7181" max="7184" width="7.7109375" style="440" customWidth="1"/>
    <col min="7185" max="7185" width="8.85546875" style="440" customWidth="1"/>
    <col min="7186" max="7188" width="7.7109375" style="440" customWidth="1"/>
    <col min="7189" max="7189" width="9.5703125" style="440" customWidth="1"/>
    <col min="7190" max="7190" width="8.85546875" style="440" customWidth="1"/>
    <col min="7191" max="7194" width="7.7109375" style="440" customWidth="1"/>
    <col min="7195" max="7195" width="9" style="440" bestFit="1" customWidth="1"/>
    <col min="7196" max="7424" width="16.5703125" style="440"/>
    <col min="7425" max="7425" width="3.7109375" style="440" customWidth="1"/>
    <col min="7426" max="7426" width="20.7109375" style="440" bestFit="1" customWidth="1"/>
    <col min="7427" max="7427" width="27.5703125" style="440" bestFit="1" customWidth="1"/>
    <col min="7428" max="7428" width="13" style="440" bestFit="1" customWidth="1"/>
    <col min="7429" max="7429" width="12.85546875" style="440" customWidth="1"/>
    <col min="7430" max="7430" width="15" style="440" bestFit="1" customWidth="1"/>
    <col min="7431" max="7431" width="15.28515625" style="440" bestFit="1" customWidth="1"/>
    <col min="7432" max="7432" width="13.85546875" style="440" bestFit="1" customWidth="1"/>
    <col min="7433" max="7435" width="7.7109375" style="440" customWidth="1"/>
    <col min="7436" max="7436" width="8.85546875" style="440" customWidth="1"/>
    <col min="7437" max="7440" width="7.7109375" style="440" customWidth="1"/>
    <col min="7441" max="7441" width="8.85546875" style="440" customWidth="1"/>
    <col min="7442" max="7444" width="7.7109375" style="440" customWidth="1"/>
    <col min="7445" max="7445" width="9.5703125" style="440" customWidth="1"/>
    <col min="7446" max="7446" width="8.85546875" style="440" customWidth="1"/>
    <col min="7447" max="7450" width="7.7109375" style="440" customWidth="1"/>
    <col min="7451" max="7451" width="9" style="440" bestFit="1" customWidth="1"/>
    <col min="7452" max="7680" width="16.5703125" style="440"/>
    <col min="7681" max="7681" width="3.7109375" style="440" customWidth="1"/>
    <col min="7682" max="7682" width="20.7109375" style="440" bestFit="1" customWidth="1"/>
    <col min="7683" max="7683" width="27.5703125" style="440" bestFit="1" customWidth="1"/>
    <col min="7684" max="7684" width="13" style="440" bestFit="1" customWidth="1"/>
    <col min="7685" max="7685" width="12.85546875" style="440" customWidth="1"/>
    <col min="7686" max="7686" width="15" style="440" bestFit="1" customWidth="1"/>
    <col min="7687" max="7687" width="15.28515625" style="440" bestFit="1" customWidth="1"/>
    <col min="7688" max="7688" width="13.85546875" style="440" bestFit="1" customWidth="1"/>
    <col min="7689" max="7691" width="7.7109375" style="440" customWidth="1"/>
    <col min="7692" max="7692" width="8.85546875" style="440" customWidth="1"/>
    <col min="7693" max="7696" width="7.7109375" style="440" customWidth="1"/>
    <col min="7697" max="7697" width="8.85546875" style="440" customWidth="1"/>
    <col min="7698" max="7700" width="7.7109375" style="440" customWidth="1"/>
    <col min="7701" max="7701" width="9.5703125" style="440" customWidth="1"/>
    <col min="7702" max="7702" width="8.85546875" style="440" customWidth="1"/>
    <col min="7703" max="7706" width="7.7109375" style="440" customWidth="1"/>
    <col min="7707" max="7707" width="9" style="440" bestFit="1" customWidth="1"/>
    <col min="7708" max="7936" width="16.5703125" style="440"/>
    <col min="7937" max="7937" width="3.7109375" style="440" customWidth="1"/>
    <col min="7938" max="7938" width="20.7109375" style="440" bestFit="1" customWidth="1"/>
    <col min="7939" max="7939" width="27.5703125" style="440" bestFit="1" customWidth="1"/>
    <col min="7940" max="7940" width="13" style="440" bestFit="1" customWidth="1"/>
    <col min="7941" max="7941" width="12.85546875" style="440" customWidth="1"/>
    <col min="7942" max="7942" width="15" style="440" bestFit="1" customWidth="1"/>
    <col min="7943" max="7943" width="15.28515625" style="440" bestFit="1" customWidth="1"/>
    <col min="7944" max="7944" width="13.85546875" style="440" bestFit="1" customWidth="1"/>
    <col min="7945" max="7947" width="7.7109375" style="440" customWidth="1"/>
    <col min="7948" max="7948" width="8.85546875" style="440" customWidth="1"/>
    <col min="7949" max="7952" width="7.7109375" style="440" customWidth="1"/>
    <col min="7953" max="7953" width="8.85546875" style="440" customWidth="1"/>
    <col min="7954" max="7956" width="7.7109375" style="440" customWidth="1"/>
    <col min="7957" max="7957" width="9.5703125" style="440" customWidth="1"/>
    <col min="7958" max="7958" width="8.85546875" style="440" customWidth="1"/>
    <col min="7959" max="7962" width="7.7109375" style="440" customWidth="1"/>
    <col min="7963" max="7963" width="9" style="440" bestFit="1" customWidth="1"/>
    <col min="7964" max="8192" width="16.5703125" style="440"/>
    <col min="8193" max="8193" width="3.7109375" style="440" customWidth="1"/>
    <col min="8194" max="8194" width="20.7109375" style="440" bestFit="1" customWidth="1"/>
    <col min="8195" max="8195" width="27.5703125" style="440" bestFit="1" customWidth="1"/>
    <col min="8196" max="8196" width="13" style="440" bestFit="1" customWidth="1"/>
    <col min="8197" max="8197" width="12.85546875" style="440" customWidth="1"/>
    <col min="8198" max="8198" width="15" style="440" bestFit="1" customWidth="1"/>
    <col min="8199" max="8199" width="15.28515625" style="440" bestFit="1" customWidth="1"/>
    <col min="8200" max="8200" width="13.85546875" style="440" bestFit="1" customWidth="1"/>
    <col min="8201" max="8203" width="7.7109375" style="440" customWidth="1"/>
    <col min="8204" max="8204" width="8.85546875" style="440" customWidth="1"/>
    <col min="8205" max="8208" width="7.7109375" style="440" customWidth="1"/>
    <col min="8209" max="8209" width="8.85546875" style="440" customWidth="1"/>
    <col min="8210" max="8212" width="7.7109375" style="440" customWidth="1"/>
    <col min="8213" max="8213" width="9.5703125" style="440" customWidth="1"/>
    <col min="8214" max="8214" width="8.85546875" style="440" customWidth="1"/>
    <col min="8215" max="8218" width="7.7109375" style="440" customWidth="1"/>
    <col min="8219" max="8219" width="9" style="440" bestFit="1" customWidth="1"/>
    <col min="8220" max="8448" width="16.5703125" style="440"/>
    <col min="8449" max="8449" width="3.7109375" style="440" customWidth="1"/>
    <col min="8450" max="8450" width="20.7109375" style="440" bestFit="1" customWidth="1"/>
    <col min="8451" max="8451" width="27.5703125" style="440" bestFit="1" customWidth="1"/>
    <col min="8452" max="8452" width="13" style="440" bestFit="1" customWidth="1"/>
    <col min="8453" max="8453" width="12.85546875" style="440" customWidth="1"/>
    <col min="8454" max="8454" width="15" style="440" bestFit="1" customWidth="1"/>
    <col min="8455" max="8455" width="15.28515625" style="440" bestFit="1" customWidth="1"/>
    <col min="8456" max="8456" width="13.85546875" style="440" bestFit="1" customWidth="1"/>
    <col min="8457" max="8459" width="7.7109375" style="440" customWidth="1"/>
    <col min="8460" max="8460" width="8.85546875" style="440" customWidth="1"/>
    <col min="8461" max="8464" width="7.7109375" style="440" customWidth="1"/>
    <col min="8465" max="8465" width="8.85546875" style="440" customWidth="1"/>
    <col min="8466" max="8468" width="7.7109375" style="440" customWidth="1"/>
    <col min="8469" max="8469" width="9.5703125" style="440" customWidth="1"/>
    <col min="8470" max="8470" width="8.85546875" style="440" customWidth="1"/>
    <col min="8471" max="8474" width="7.7109375" style="440" customWidth="1"/>
    <col min="8475" max="8475" width="9" style="440" bestFit="1" customWidth="1"/>
    <col min="8476" max="8704" width="16.5703125" style="440"/>
    <col min="8705" max="8705" width="3.7109375" style="440" customWidth="1"/>
    <col min="8706" max="8706" width="20.7109375" style="440" bestFit="1" customWidth="1"/>
    <col min="8707" max="8707" width="27.5703125" style="440" bestFit="1" customWidth="1"/>
    <col min="8708" max="8708" width="13" style="440" bestFit="1" customWidth="1"/>
    <col min="8709" max="8709" width="12.85546875" style="440" customWidth="1"/>
    <col min="8710" max="8710" width="15" style="440" bestFit="1" customWidth="1"/>
    <col min="8711" max="8711" width="15.28515625" style="440" bestFit="1" customWidth="1"/>
    <col min="8712" max="8712" width="13.85546875" style="440" bestFit="1" customWidth="1"/>
    <col min="8713" max="8715" width="7.7109375" style="440" customWidth="1"/>
    <col min="8716" max="8716" width="8.85546875" style="440" customWidth="1"/>
    <col min="8717" max="8720" width="7.7109375" style="440" customWidth="1"/>
    <col min="8721" max="8721" width="8.85546875" style="440" customWidth="1"/>
    <col min="8722" max="8724" width="7.7109375" style="440" customWidth="1"/>
    <col min="8725" max="8725" width="9.5703125" style="440" customWidth="1"/>
    <col min="8726" max="8726" width="8.85546875" style="440" customWidth="1"/>
    <col min="8727" max="8730" width="7.7109375" style="440" customWidth="1"/>
    <col min="8731" max="8731" width="9" style="440" bestFit="1" customWidth="1"/>
    <col min="8732" max="8960" width="16.5703125" style="440"/>
    <col min="8961" max="8961" width="3.7109375" style="440" customWidth="1"/>
    <col min="8962" max="8962" width="20.7109375" style="440" bestFit="1" customWidth="1"/>
    <col min="8963" max="8963" width="27.5703125" style="440" bestFit="1" customWidth="1"/>
    <col min="8964" max="8964" width="13" style="440" bestFit="1" customWidth="1"/>
    <col min="8965" max="8965" width="12.85546875" style="440" customWidth="1"/>
    <col min="8966" max="8966" width="15" style="440" bestFit="1" customWidth="1"/>
    <col min="8967" max="8967" width="15.28515625" style="440" bestFit="1" customWidth="1"/>
    <col min="8968" max="8968" width="13.85546875" style="440" bestFit="1" customWidth="1"/>
    <col min="8969" max="8971" width="7.7109375" style="440" customWidth="1"/>
    <col min="8972" max="8972" width="8.85546875" style="440" customWidth="1"/>
    <col min="8973" max="8976" width="7.7109375" style="440" customWidth="1"/>
    <col min="8977" max="8977" width="8.85546875" style="440" customWidth="1"/>
    <col min="8978" max="8980" width="7.7109375" style="440" customWidth="1"/>
    <col min="8981" max="8981" width="9.5703125" style="440" customWidth="1"/>
    <col min="8982" max="8982" width="8.85546875" style="440" customWidth="1"/>
    <col min="8983" max="8986" width="7.7109375" style="440" customWidth="1"/>
    <col min="8987" max="8987" width="9" style="440" bestFit="1" customWidth="1"/>
    <col min="8988" max="9216" width="16.5703125" style="440"/>
    <col min="9217" max="9217" width="3.7109375" style="440" customWidth="1"/>
    <col min="9218" max="9218" width="20.7109375" style="440" bestFit="1" customWidth="1"/>
    <col min="9219" max="9219" width="27.5703125" style="440" bestFit="1" customWidth="1"/>
    <col min="9220" max="9220" width="13" style="440" bestFit="1" customWidth="1"/>
    <col min="9221" max="9221" width="12.85546875" style="440" customWidth="1"/>
    <col min="9222" max="9222" width="15" style="440" bestFit="1" customWidth="1"/>
    <col min="9223" max="9223" width="15.28515625" style="440" bestFit="1" customWidth="1"/>
    <col min="9224" max="9224" width="13.85546875" style="440" bestFit="1" customWidth="1"/>
    <col min="9225" max="9227" width="7.7109375" style="440" customWidth="1"/>
    <col min="9228" max="9228" width="8.85546875" style="440" customWidth="1"/>
    <col min="9229" max="9232" width="7.7109375" style="440" customWidth="1"/>
    <col min="9233" max="9233" width="8.85546875" style="440" customWidth="1"/>
    <col min="9234" max="9236" width="7.7109375" style="440" customWidth="1"/>
    <col min="9237" max="9237" width="9.5703125" style="440" customWidth="1"/>
    <col min="9238" max="9238" width="8.85546875" style="440" customWidth="1"/>
    <col min="9239" max="9242" width="7.7109375" style="440" customWidth="1"/>
    <col min="9243" max="9243" width="9" style="440" bestFit="1" customWidth="1"/>
    <col min="9244" max="9472" width="16.5703125" style="440"/>
    <col min="9473" max="9473" width="3.7109375" style="440" customWidth="1"/>
    <col min="9474" max="9474" width="20.7109375" style="440" bestFit="1" customWidth="1"/>
    <col min="9475" max="9475" width="27.5703125" style="440" bestFit="1" customWidth="1"/>
    <col min="9476" max="9476" width="13" style="440" bestFit="1" customWidth="1"/>
    <col min="9477" max="9477" width="12.85546875" style="440" customWidth="1"/>
    <col min="9478" max="9478" width="15" style="440" bestFit="1" customWidth="1"/>
    <col min="9479" max="9479" width="15.28515625" style="440" bestFit="1" customWidth="1"/>
    <col min="9480" max="9480" width="13.85546875" style="440" bestFit="1" customWidth="1"/>
    <col min="9481" max="9483" width="7.7109375" style="440" customWidth="1"/>
    <col min="9484" max="9484" width="8.85546875" style="440" customWidth="1"/>
    <col min="9485" max="9488" width="7.7109375" style="440" customWidth="1"/>
    <col min="9489" max="9489" width="8.85546875" style="440" customWidth="1"/>
    <col min="9490" max="9492" width="7.7109375" style="440" customWidth="1"/>
    <col min="9493" max="9493" width="9.5703125" style="440" customWidth="1"/>
    <col min="9494" max="9494" width="8.85546875" style="440" customWidth="1"/>
    <col min="9495" max="9498" width="7.7109375" style="440" customWidth="1"/>
    <col min="9499" max="9499" width="9" style="440" bestFit="1" customWidth="1"/>
    <col min="9500" max="9728" width="16.5703125" style="440"/>
    <col min="9729" max="9729" width="3.7109375" style="440" customWidth="1"/>
    <col min="9730" max="9730" width="20.7109375" style="440" bestFit="1" customWidth="1"/>
    <col min="9731" max="9731" width="27.5703125" style="440" bestFit="1" customWidth="1"/>
    <col min="9732" max="9732" width="13" style="440" bestFit="1" customWidth="1"/>
    <col min="9733" max="9733" width="12.85546875" style="440" customWidth="1"/>
    <col min="9734" max="9734" width="15" style="440" bestFit="1" customWidth="1"/>
    <col min="9735" max="9735" width="15.28515625" style="440" bestFit="1" customWidth="1"/>
    <col min="9736" max="9736" width="13.85546875" style="440" bestFit="1" customWidth="1"/>
    <col min="9737" max="9739" width="7.7109375" style="440" customWidth="1"/>
    <col min="9740" max="9740" width="8.85546875" style="440" customWidth="1"/>
    <col min="9741" max="9744" width="7.7109375" style="440" customWidth="1"/>
    <col min="9745" max="9745" width="8.85546875" style="440" customWidth="1"/>
    <col min="9746" max="9748" width="7.7109375" style="440" customWidth="1"/>
    <col min="9749" max="9749" width="9.5703125" style="440" customWidth="1"/>
    <col min="9750" max="9750" width="8.85546875" style="440" customWidth="1"/>
    <col min="9751" max="9754" width="7.7109375" style="440" customWidth="1"/>
    <col min="9755" max="9755" width="9" style="440" bestFit="1" customWidth="1"/>
    <col min="9756" max="9984" width="16.5703125" style="440"/>
    <col min="9985" max="9985" width="3.7109375" style="440" customWidth="1"/>
    <col min="9986" max="9986" width="20.7109375" style="440" bestFit="1" customWidth="1"/>
    <col min="9987" max="9987" width="27.5703125" style="440" bestFit="1" customWidth="1"/>
    <col min="9988" max="9988" width="13" style="440" bestFit="1" customWidth="1"/>
    <col min="9989" max="9989" width="12.85546875" style="440" customWidth="1"/>
    <col min="9990" max="9990" width="15" style="440" bestFit="1" customWidth="1"/>
    <col min="9991" max="9991" width="15.28515625" style="440" bestFit="1" customWidth="1"/>
    <col min="9992" max="9992" width="13.85546875" style="440" bestFit="1" customWidth="1"/>
    <col min="9993" max="9995" width="7.7109375" style="440" customWidth="1"/>
    <col min="9996" max="9996" width="8.85546875" style="440" customWidth="1"/>
    <col min="9997" max="10000" width="7.7109375" style="440" customWidth="1"/>
    <col min="10001" max="10001" width="8.85546875" style="440" customWidth="1"/>
    <col min="10002" max="10004" width="7.7109375" style="440" customWidth="1"/>
    <col min="10005" max="10005" width="9.5703125" style="440" customWidth="1"/>
    <col min="10006" max="10006" width="8.85546875" style="440" customWidth="1"/>
    <col min="10007" max="10010" width="7.7109375" style="440" customWidth="1"/>
    <col min="10011" max="10011" width="9" style="440" bestFit="1" customWidth="1"/>
    <col min="10012" max="10240" width="16.5703125" style="440"/>
    <col min="10241" max="10241" width="3.7109375" style="440" customWidth="1"/>
    <col min="10242" max="10242" width="20.7109375" style="440" bestFit="1" customWidth="1"/>
    <col min="10243" max="10243" width="27.5703125" style="440" bestFit="1" customWidth="1"/>
    <col min="10244" max="10244" width="13" style="440" bestFit="1" customWidth="1"/>
    <col min="10245" max="10245" width="12.85546875" style="440" customWidth="1"/>
    <col min="10246" max="10246" width="15" style="440" bestFit="1" customWidth="1"/>
    <col min="10247" max="10247" width="15.28515625" style="440" bestFit="1" customWidth="1"/>
    <col min="10248" max="10248" width="13.85546875" style="440" bestFit="1" customWidth="1"/>
    <col min="10249" max="10251" width="7.7109375" style="440" customWidth="1"/>
    <col min="10252" max="10252" width="8.85546875" style="440" customWidth="1"/>
    <col min="10253" max="10256" width="7.7109375" style="440" customWidth="1"/>
    <col min="10257" max="10257" width="8.85546875" style="440" customWidth="1"/>
    <col min="10258" max="10260" width="7.7109375" style="440" customWidth="1"/>
    <col min="10261" max="10261" width="9.5703125" style="440" customWidth="1"/>
    <col min="10262" max="10262" width="8.85546875" style="440" customWidth="1"/>
    <col min="10263" max="10266" width="7.7109375" style="440" customWidth="1"/>
    <col min="10267" max="10267" width="9" style="440" bestFit="1" customWidth="1"/>
    <col min="10268" max="10496" width="16.5703125" style="440"/>
    <col min="10497" max="10497" width="3.7109375" style="440" customWidth="1"/>
    <col min="10498" max="10498" width="20.7109375" style="440" bestFit="1" customWidth="1"/>
    <col min="10499" max="10499" width="27.5703125" style="440" bestFit="1" customWidth="1"/>
    <col min="10500" max="10500" width="13" style="440" bestFit="1" customWidth="1"/>
    <col min="10501" max="10501" width="12.85546875" style="440" customWidth="1"/>
    <col min="10502" max="10502" width="15" style="440" bestFit="1" customWidth="1"/>
    <col min="10503" max="10503" width="15.28515625" style="440" bestFit="1" customWidth="1"/>
    <col min="10504" max="10504" width="13.85546875" style="440" bestFit="1" customWidth="1"/>
    <col min="10505" max="10507" width="7.7109375" style="440" customWidth="1"/>
    <col min="10508" max="10508" width="8.85546875" style="440" customWidth="1"/>
    <col min="10509" max="10512" width="7.7109375" style="440" customWidth="1"/>
    <col min="10513" max="10513" width="8.85546875" style="440" customWidth="1"/>
    <col min="10514" max="10516" width="7.7109375" style="440" customWidth="1"/>
    <col min="10517" max="10517" width="9.5703125" style="440" customWidth="1"/>
    <col min="10518" max="10518" width="8.85546875" style="440" customWidth="1"/>
    <col min="10519" max="10522" width="7.7109375" style="440" customWidth="1"/>
    <col min="10523" max="10523" width="9" style="440" bestFit="1" customWidth="1"/>
    <col min="10524" max="10752" width="16.5703125" style="440"/>
    <col min="10753" max="10753" width="3.7109375" style="440" customWidth="1"/>
    <col min="10754" max="10754" width="20.7109375" style="440" bestFit="1" customWidth="1"/>
    <col min="10755" max="10755" width="27.5703125" style="440" bestFit="1" customWidth="1"/>
    <col min="10756" max="10756" width="13" style="440" bestFit="1" customWidth="1"/>
    <col min="10757" max="10757" width="12.85546875" style="440" customWidth="1"/>
    <col min="10758" max="10758" width="15" style="440" bestFit="1" customWidth="1"/>
    <col min="10759" max="10759" width="15.28515625" style="440" bestFit="1" customWidth="1"/>
    <col min="10760" max="10760" width="13.85546875" style="440" bestFit="1" customWidth="1"/>
    <col min="10761" max="10763" width="7.7109375" style="440" customWidth="1"/>
    <col min="10764" max="10764" width="8.85546875" style="440" customWidth="1"/>
    <col min="10765" max="10768" width="7.7109375" style="440" customWidth="1"/>
    <col min="10769" max="10769" width="8.85546875" style="440" customWidth="1"/>
    <col min="10770" max="10772" width="7.7109375" style="440" customWidth="1"/>
    <col min="10773" max="10773" width="9.5703125" style="440" customWidth="1"/>
    <col min="10774" max="10774" width="8.85546875" style="440" customWidth="1"/>
    <col min="10775" max="10778" width="7.7109375" style="440" customWidth="1"/>
    <col min="10779" max="10779" width="9" style="440" bestFit="1" customWidth="1"/>
    <col min="10780" max="11008" width="16.5703125" style="440"/>
    <col min="11009" max="11009" width="3.7109375" style="440" customWidth="1"/>
    <col min="11010" max="11010" width="20.7109375" style="440" bestFit="1" customWidth="1"/>
    <col min="11011" max="11011" width="27.5703125" style="440" bestFit="1" customWidth="1"/>
    <col min="11012" max="11012" width="13" style="440" bestFit="1" customWidth="1"/>
    <col min="11013" max="11013" width="12.85546875" style="440" customWidth="1"/>
    <col min="11014" max="11014" width="15" style="440" bestFit="1" customWidth="1"/>
    <col min="11015" max="11015" width="15.28515625" style="440" bestFit="1" customWidth="1"/>
    <col min="11016" max="11016" width="13.85546875" style="440" bestFit="1" customWidth="1"/>
    <col min="11017" max="11019" width="7.7109375" style="440" customWidth="1"/>
    <col min="11020" max="11020" width="8.85546875" style="440" customWidth="1"/>
    <col min="11021" max="11024" width="7.7109375" style="440" customWidth="1"/>
    <col min="11025" max="11025" width="8.85546875" style="440" customWidth="1"/>
    <col min="11026" max="11028" width="7.7109375" style="440" customWidth="1"/>
    <col min="11029" max="11029" width="9.5703125" style="440" customWidth="1"/>
    <col min="11030" max="11030" width="8.85546875" style="440" customWidth="1"/>
    <col min="11031" max="11034" width="7.7109375" style="440" customWidth="1"/>
    <col min="11035" max="11035" width="9" style="440" bestFit="1" customWidth="1"/>
    <col min="11036" max="11264" width="16.5703125" style="440"/>
    <col min="11265" max="11265" width="3.7109375" style="440" customWidth="1"/>
    <col min="11266" max="11266" width="20.7109375" style="440" bestFit="1" customWidth="1"/>
    <col min="11267" max="11267" width="27.5703125" style="440" bestFit="1" customWidth="1"/>
    <col min="11268" max="11268" width="13" style="440" bestFit="1" customWidth="1"/>
    <col min="11269" max="11269" width="12.85546875" style="440" customWidth="1"/>
    <col min="11270" max="11270" width="15" style="440" bestFit="1" customWidth="1"/>
    <col min="11271" max="11271" width="15.28515625" style="440" bestFit="1" customWidth="1"/>
    <col min="11272" max="11272" width="13.85546875" style="440" bestFit="1" customWidth="1"/>
    <col min="11273" max="11275" width="7.7109375" style="440" customWidth="1"/>
    <col min="11276" max="11276" width="8.85546875" style="440" customWidth="1"/>
    <col min="11277" max="11280" width="7.7109375" style="440" customWidth="1"/>
    <col min="11281" max="11281" width="8.85546875" style="440" customWidth="1"/>
    <col min="11282" max="11284" width="7.7109375" style="440" customWidth="1"/>
    <col min="11285" max="11285" width="9.5703125" style="440" customWidth="1"/>
    <col min="11286" max="11286" width="8.85546875" style="440" customWidth="1"/>
    <col min="11287" max="11290" width="7.7109375" style="440" customWidth="1"/>
    <col min="11291" max="11291" width="9" style="440" bestFit="1" customWidth="1"/>
    <col min="11292" max="11520" width="16.5703125" style="440"/>
    <col min="11521" max="11521" width="3.7109375" style="440" customWidth="1"/>
    <col min="11522" max="11522" width="20.7109375" style="440" bestFit="1" customWidth="1"/>
    <col min="11523" max="11523" width="27.5703125" style="440" bestFit="1" customWidth="1"/>
    <col min="11524" max="11524" width="13" style="440" bestFit="1" customWidth="1"/>
    <col min="11525" max="11525" width="12.85546875" style="440" customWidth="1"/>
    <col min="11526" max="11526" width="15" style="440" bestFit="1" customWidth="1"/>
    <col min="11527" max="11527" width="15.28515625" style="440" bestFit="1" customWidth="1"/>
    <col min="11528" max="11528" width="13.85546875" style="440" bestFit="1" customWidth="1"/>
    <col min="11529" max="11531" width="7.7109375" style="440" customWidth="1"/>
    <col min="11532" max="11532" width="8.85546875" style="440" customWidth="1"/>
    <col min="11533" max="11536" width="7.7109375" style="440" customWidth="1"/>
    <col min="11537" max="11537" width="8.85546875" style="440" customWidth="1"/>
    <col min="11538" max="11540" width="7.7109375" style="440" customWidth="1"/>
    <col min="11541" max="11541" width="9.5703125" style="440" customWidth="1"/>
    <col min="11542" max="11542" width="8.85546875" style="440" customWidth="1"/>
    <col min="11543" max="11546" width="7.7109375" style="440" customWidth="1"/>
    <col min="11547" max="11547" width="9" style="440" bestFit="1" customWidth="1"/>
    <col min="11548" max="11776" width="16.5703125" style="440"/>
    <col min="11777" max="11777" width="3.7109375" style="440" customWidth="1"/>
    <col min="11778" max="11778" width="20.7109375" style="440" bestFit="1" customWidth="1"/>
    <col min="11779" max="11779" width="27.5703125" style="440" bestFit="1" customWidth="1"/>
    <col min="11780" max="11780" width="13" style="440" bestFit="1" customWidth="1"/>
    <col min="11781" max="11781" width="12.85546875" style="440" customWidth="1"/>
    <col min="11782" max="11782" width="15" style="440" bestFit="1" customWidth="1"/>
    <col min="11783" max="11783" width="15.28515625" style="440" bestFit="1" customWidth="1"/>
    <col min="11784" max="11784" width="13.85546875" style="440" bestFit="1" customWidth="1"/>
    <col min="11785" max="11787" width="7.7109375" style="440" customWidth="1"/>
    <col min="11788" max="11788" width="8.85546875" style="440" customWidth="1"/>
    <col min="11789" max="11792" width="7.7109375" style="440" customWidth="1"/>
    <col min="11793" max="11793" width="8.85546875" style="440" customWidth="1"/>
    <col min="11794" max="11796" width="7.7109375" style="440" customWidth="1"/>
    <col min="11797" max="11797" width="9.5703125" style="440" customWidth="1"/>
    <col min="11798" max="11798" width="8.85546875" style="440" customWidth="1"/>
    <col min="11799" max="11802" width="7.7109375" style="440" customWidth="1"/>
    <col min="11803" max="11803" width="9" style="440" bestFit="1" customWidth="1"/>
    <col min="11804" max="12032" width="16.5703125" style="440"/>
    <col min="12033" max="12033" width="3.7109375" style="440" customWidth="1"/>
    <col min="12034" max="12034" width="20.7109375" style="440" bestFit="1" customWidth="1"/>
    <col min="12035" max="12035" width="27.5703125" style="440" bestFit="1" customWidth="1"/>
    <col min="12036" max="12036" width="13" style="440" bestFit="1" customWidth="1"/>
    <col min="12037" max="12037" width="12.85546875" style="440" customWidth="1"/>
    <col min="12038" max="12038" width="15" style="440" bestFit="1" customWidth="1"/>
    <col min="12039" max="12039" width="15.28515625" style="440" bestFit="1" customWidth="1"/>
    <col min="12040" max="12040" width="13.85546875" style="440" bestFit="1" customWidth="1"/>
    <col min="12041" max="12043" width="7.7109375" style="440" customWidth="1"/>
    <col min="12044" max="12044" width="8.85546875" style="440" customWidth="1"/>
    <col min="12045" max="12048" width="7.7109375" style="440" customWidth="1"/>
    <col min="12049" max="12049" width="8.85546875" style="440" customWidth="1"/>
    <col min="12050" max="12052" width="7.7109375" style="440" customWidth="1"/>
    <col min="12053" max="12053" width="9.5703125" style="440" customWidth="1"/>
    <col min="12054" max="12054" width="8.85546875" style="440" customWidth="1"/>
    <col min="12055" max="12058" width="7.7109375" style="440" customWidth="1"/>
    <col min="12059" max="12059" width="9" style="440" bestFit="1" customWidth="1"/>
    <col min="12060" max="12288" width="16.5703125" style="440"/>
    <col min="12289" max="12289" width="3.7109375" style="440" customWidth="1"/>
    <col min="12290" max="12290" width="20.7109375" style="440" bestFit="1" customWidth="1"/>
    <col min="12291" max="12291" width="27.5703125" style="440" bestFit="1" customWidth="1"/>
    <col min="12292" max="12292" width="13" style="440" bestFit="1" customWidth="1"/>
    <col min="12293" max="12293" width="12.85546875" style="440" customWidth="1"/>
    <col min="12294" max="12294" width="15" style="440" bestFit="1" customWidth="1"/>
    <col min="12295" max="12295" width="15.28515625" style="440" bestFit="1" customWidth="1"/>
    <col min="12296" max="12296" width="13.85546875" style="440" bestFit="1" customWidth="1"/>
    <col min="12297" max="12299" width="7.7109375" style="440" customWidth="1"/>
    <col min="12300" max="12300" width="8.85546875" style="440" customWidth="1"/>
    <col min="12301" max="12304" width="7.7109375" style="440" customWidth="1"/>
    <col min="12305" max="12305" width="8.85546875" style="440" customWidth="1"/>
    <col min="12306" max="12308" width="7.7109375" style="440" customWidth="1"/>
    <col min="12309" max="12309" width="9.5703125" style="440" customWidth="1"/>
    <col min="12310" max="12310" width="8.85546875" style="440" customWidth="1"/>
    <col min="12311" max="12314" width="7.7109375" style="440" customWidth="1"/>
    <col min="12315" max="12315" width="9" style="440" bestFit="1" customWidth="1"/>
    <col min="12316" max="12544" width="16.5703125" style="440"/>
    <col min="12545" max="12545" width="3.7109375" style="440" customWidth="1"/>
    <col min="12546" max="12546" width="20.7109375" style="440" bestFit="1" customWidth="1"/>
    <col min="12547" max="12547" width="27.5703125" style="440" bestFit="1" customWidth="1"/>
    <col min="12548" max="12548" width="13" style="440" bestFit="1" customWidth="1"/>
    <col min="12549" max="12549" width="12.85546875" style="440" customWidth="1"/>
    <col min="12550" max="12550" width="15" style="440" bestFit="1" customWidth="1"/>
    <col min="12551" max="12551" width="15.28515625" style="440" bestFit="1" customWidth="1"/>
    <col min="12552" max="12552" width="13.85546875" style="440" bestFit="1" customWidth="1"/>
    <col min="12553" max="12555" width="7.7109375" style="440" customWidth="1"/>
    <col min="12556" max="12556" width="8.85546875" style="440" customWidth="1"/>
    <col min="12557" max="12560" width="7.7109375" style="440" customWidth="1"/>
    <col min="12561" max="12561" width="8.85546875" style="440" customWidth="1"/>
    <col min="12562" max="12564" width="7.7109375" style="440" customWidth="1"/>
    <col min="12565" max="12565" width="9.5703125" style="440" customWidth="1"/>
    <col min="12566" max="12566" width="8.85546875" style="440" customWidth="1"/>
    <col min="12567" max="12570" width="7.7109375" style="440" customWidth="1"/>
    <col min="12571" max="12571" width="9" style="440" bestFit="1" customWidth="1"/>
    <col min="12572" max="12800" width="16.5703125" style="440"/>
    <col min="12801" max="12801" width="3.7109375" style="440" customWidth="1"/>
    <col min="12802" max="12802" width="20.7109375" style="440" bestFit="1" customWidth="1"/>
    <col min="12803" max="12803" width="27.5703125" style="440" bestFit="1" customWidth="1"/>
    <col min="12804" max="12804" width="13" style="440" bestFit="1" customWidth="1"/>
    <col min="12805" max="12805" width="12.85546875" style="440" customWidth="1"/>
    <col min="12806" max="12806" width="15" style="440" bestFit="1" customWidth="1"/>
    <col min="12807" max="12807" width="15.28515625" style="440" bestFit="1" customWidth="1"/>
    <col min="12808" max="12808" width="13.85546875" style="440" bestFit="1" customWidth="1"/>
    <col min="12809" max="12811" width="7.7109375" style="440" customWidth="1"/>
    <col min="12812" max="12812" width="8.85546875" style="440" customWidth="1"/>
    <col min="12813" max="12816" width="7.7109375" style="440" customWidth="1"/>
    <col min="12817" max="12817" width="8.85546875" style="440" customWidth="1"/>
    <col min="12818" max="12820" width="7.7109375" style="440" customWidth="1"/>
    <col min="12821" max="12821" width="9.5703125" style="440" customWidth="1"/>
    <col min="12822" max="12822" width="8.85546875" style="440" customWidth="1"/>
    <col min="12823" max="12826" width="7.7109375" style="440" customWidth="1"/>
    <col min="12827" max="12827" width="9" style="440" bestFit="1" customWidth="1"/>
    <col min="12828" max="13056" width="16.5703125" style="440"/>
    <col min="13057" max="13057" width="3.7109375" style="440" customWidth="1"/>
    <col min="13058" max="13058" width="20.7109375" style="440" bestFit="1" customWidth="1"/>
    <col min="13059" max="13059" width="27.5703125" style="440" bestFit="1" customWidth="1"/>
    <col min="13060" max="13060" width="13" style="440" bestFit="1" customWidth="1"/>
    <col min="13061" max="13061" width="12.85546875" style="440" customWidth="1"/>
    <col min="13062" max="13062" width="15" style="440" bestFit="1" customWidth="1"/>
    <col min="13063" max="13063" width="15.28515625" style="440" bestFit="1" customWidth="1"/>
    <col min="13064" max="13064" width="13.85546875" style="440" bestFit="1" customWidth="1"/>
    <col min="13065" max="13067" width="7.7109375" style="440" customWidth="1"/>
    <col min="13068" max="13068" width="8.85546875" style="440" customWidth="1"/>
    <col min="13069" max="13072" width="7.7109375" style="440" customWidth="1"/>
    <col min="13073" max="13073" width="8.85546875" style="440" customWidth="1"/>
    <col min="13074" max="13076" width="7.7109375" style="440" customWidth="1"/>
    <col min="13077" max="13077" width="9.5703125" style="440" customWidth="1"/>
    <col min="13078" max="13078" width="8.85546875" style="440" customWidth="1"/>
    <col min="13079" max="13082" width="7.7109375" style="440" customWidth="1"/>
    <col min="13083" max="13083" width="9" style="440" bestFit="1" customWidth="1"/>
    <col min="13084" max="13312" width="16.5703125" style="440"/>
    <col min="13313" max="13313" width="3.7109375" style="440" customWidth="1"/>
    <col min="13314" max="13314" width="20.7109375" style="440" bestFit="1" customWidth="1"/>
    <col min="13315" max="13315" width="27.5703125" style="440" bestFit="1" customWidth="1"/>
    <col min="13316" max="13316" width="13" style="440" bestFit="1" customWidth="1"/>
    <col min="13317" max="13317" width="12.85546875" style="440" customWidth="1"/>
    <col min="13318" max="13318" width="15" style="440" bestFit="1" customWidth="1"/>
    <col min="13319" max="13319" width="15.28515625" style="440" bestFit="1" customWidth="1"/>
    <col min="13320" max="13320" width="13.85546875" style="440" bestFit="1" customWidth="1"/>
    <col min="13321" max="13323" width="7.7109375" style="440" customWidth="1"/>
    <col min="13324" max="13324" width="8.85546875" style="440" customWidth="1"/>
    <col min="13325" max="13328" width="7.7109375" style="440" customWidth="1"/>
    <col min="13329" max="13329" width="8.85546875" style="440" customWidth="1"/>
    <col min="13330" max="13332" width="7.7109375" style="440" customWidth="1"/>
    <col min="13333" max="13333" width="9.5703125" style="440" customWidth="1"/>
    <col min="13334" max="13334" width="8.85546875" style="440" customWidth="1"/>
    <col min="13335" max="13338" width="7.7109375" style="440" customWidth="1"/>
    <col min="13339" max="13339" width="9" style="440" bestFit="1" customWidth="1"/>
    <col min="13340" max="13568" width="16.5703125" style="440"/>
    <col min="13569" max="13569" width="3.7109375" style="440" customWidth="1"/>
    <col min="13570" max="13570" width="20.7109375" style="440" bestFit="1" customWidth="1"/>
    <col min="13571" max="13571" width="27.5703125" style="440" bestFit="1" customWidth="1"/>
    <col min="13572" max="13572" width="13" style="440" bestFit="1" customWidth="1"/>
    <col min="13573" max="13573" width="12.85546875" style="440" customWidth="1"/>
    <col min="13574" max="13574" width="15" style="440" bestFit="1" customWidth="1"/>
    <col min="13575" max="13575" width="15.28515625" style="440" bestFit="1" customWidth="1"/>
    <col min="13576" max="13576" width="13.85546875" style="440" bestFit="1" customWidth="1"/>
    <col min="13577" max="13579" width="7.7109375" style="440" customWidth="1"/>
    <col min="13580" max="13580" width="8.85546875" style="440" customWidth="1"/>
    <col min="13581" max="13584" width="7.7109375" style="440" customWidth="1"/>
    <col min="13585" max="13585" width="8.85546875" style="440" customWidth="1"/>
    <col min="13586" max="13588" width="7.7109375" style="440" customWidth="1"/>
    <col min="13589" max="13589" width="9.5703125" style="440" customWidth="1"/>
    <col min="13590" max="13590" width="8.85546875" style="440" customWidth="1"/>
    <col min="13591" max="13594" width="7.7109375" style="440" customWidth="1"/>
    <col min="13595" max="13595" width="9" style="440" bestFit="1" customWidth="1"/>
    <col min="13596" max="13824" width="16.5703125" style="440"/>
    <col min="13825" max="13825" width="3.7109375" style="440" customWidth="1"/>
    <col min="13826" max="13826" width="20.7109375" style="440" bestFit="1" customWidth="1"/>
    <col min="13827" max="13827" width="27.5703125" style="440" bestFit="1" customWidth="1"/>
    <col min="13828" max="13828" width="13" style="440" bestFit="1" customWidth="1"/>
    <col min="13829" max="13829" width="12.85546875" style="440" customWidth="1"/>
    <col min="13830" max="13830" width="15" style="440" bestFit="1" customWidth="1"/>
    <col min="13831" max="13831" width="15.28515625" style="440" bestFit="1" customWidth="1"/>
    <col min="13832" max="13832" width="13.85546875" style="440" bestFit="1" customWidth="1"/>
    <col min="13833" max="13835" width="7.7109375" style="440" customWidth="1"/>
    <col min="13836" max="13836" width="8.85546875" style="440" customWidth="1"/>
    <col min="13837" max="13840" width="7.7109375" style="440" customWidth="1"/>
    <col min="13841" max="13841" width="8.85546875" style="440" customWidth="1"/>
    <col min="13842" max="13844" width="7.7109375" style="440" customWidth="1"/>
    <col min="13845" max="13845" width="9.5703125" style="440" customWidth="1"/>
    <col min="13846" max="13846" width="8.85546875" style="440" customWidth="1"/>
    <col min="13847" max="13850" width="7.7109375" style="440" customWidth="1"/>
    <col min="13851" max="13851" width="9" style="440" bestFit="1" customWidth="1"/>
    <col min="13852" max="14080" width="16.5703125" style="440"/>
    <col min="14081" max="14081" width="3.7109375" style="440" customWidth="1"/>
    <col min="14082" max="14082" width="20.7109375" style="440" bestFit="1" customWidth="1"/>
    <col min="14083" max="14083" width="27.5703125" style="440" bestFit="1" customWidth="1"/>
    <col min="14084" max="14084" width="13" style="440" bestFit="1" customWidth="1"/>
    <col min="14085" max="14085" width="12.85546875" style="440" customWidth="1"/>
    <col min="14086" max="14086" width="15" style="440" bestFit="1" customWidth="1"/>
    <col min="14087" max="14087" width="15.28515625" style="440" bestFit="1" customWidth="1"/>
    <col min="14088" max="14088" width="13.85546875" style="440" bestFit="1" customWidth="1"/>
    <col min="14089" max="14091" width="7.7109375" style="440" customWidth="1"/>
    <col min="14092" max="14092" width="8.85546875" style="440" customWidth="1"/>
    <col min="14093" max="14096" width="7.7109375" style="440" customWidth="1"/>
    <col min="14097" max="14097" width="8.85546875" style="440" customWidth="1"/>
    <col min="14098" max="14100" width="7.7109375" style="440" customWidth="1"/>
    <col min="14101" max="14101" width="9.5703125" style="440" customWidth="1"/>
    <col min="14102" max="14102" width="8.85546875" style="440" customWidth="1"/>
    <col min="14103" max="14106" width="7.7109375" style="440" customWidth="1"/>
    <col min="14107" max="14107" width="9" style="440" bestFit="1" customWidth="1"/>
    <col min="14108" max="14336" width="16.5703125" style="440"/>
    <col min="14337" max="14337" width="3.7109375" style="440" customWidth="1"/>
    <col min="14338" max="14338" width="20.7109375" style="440" bestFit="1" customWidth="1"/>
    <col min="14339" max="14339" width="27.5703125" style="440" bestFit="1" customWidth="1"/>
    <col min="14340" max="14340" width="13" style="440" bestFit="1" customWidth="1"/>
    <col min="14341" max="14341" width="12.85546875" style="440" customWidth="1"/>
    <col min="14342" max="14342" width="15" style="440" bestFit="1" customWidth="1"/>
    <col min="14343" max="14343" width="15.28515625" style="440" bestFit="1" customWidth="1"/>
    <col min="14344" max="14344" width="13.85546875" style="440" bestFit="1" customWidth="1"/>
    <col min="14345" max="14347" width="7.7109375" style="440" customWidth="1"/>
    <col min="14348" max="14348" width="8.85546875" style="440" customWidth="1"/>
    <col min="14349" max="14352" width="7.7109375" style="440" customWidth="1"/>
    <col min="14353" max="14353" width="8.85546875" style="440" customWidth="1"/>
    <col min="14354" max="14356" width="7.7109375" style="440" customWidth="1"/>
    <col min="14357" max="14357" width="9.5703125" style="440" customWidth="1"/>
    <col min="14358" max="14358" width="8.85546875" style="440" customWidth="1"/>
    <col min="14359" max="14362" width="7.7109375" style="440" customWidth="1"/>
    <col min="14363" max="14363" width="9" style="440" bestFit="1" customWidth="1"/>
    <col min="14364" max="14592" width="16.5703125" style="440"/>
    <col min="14593" max="14593" width="3.7109375" style="440" customWidth="1"/>
    <col min="14594" max="14594" width="20.7109375" style="440" bestFit="1" customWidth="1"/>
    <col min="14595" max="14595" width="27.5703125" style="440" bestFit="1" customWidth="1"/>
    <col min="14596" max="14596" width="13" style="440" bestFit="1" customWidth="1"/>
    <col min="14597" max="14597" width="12.85546875" style="440" customWidth="1"/>
    <col min="14598" max="14598" width="15" style="440" bestFit="1" customWidth="1"/>
    <col min="14599" max="14599" width="15.28515625" style="440" bestFit="1" customWidth="1"/>
    <col min="14600" max="14600" width="13.85546875" style="440" bestFit="1" customWidth="1"/>
    <col min="14601" max="14603" width="7.7109375" style="440" customWidth="1"/>
    <col min="14604" max="14604" width="8.85546875" style="440" customWidth="1"/>
    <col min="14605" max="14608" width="7.7109375" style="440" customWidth="1"/>
    <col min="14609" max="14609" width="8.85546875" style="440" customWidth="1"/>
    <col min="14610" max="14612" width="7.7109375" style="440" customWidth="1"/>
    <col min="14613" max="14613" width="9.5703125" style="440" customWidth="1"/>
    <col min="14614" max="14614" width="8.85546875" style="440" customWidth="1"/>
    <col min="14615" max="14618" width="7.7109375" style="440" customWidth="1"/>
    <col min="14619" max="14619" width="9" style="440" bestFit="1" customWidth="1"/>
    <col min="14620" max="14848" width="16.5703125" style="440"/>
    <col min="14849" max="14849" width="3.7109375" style="440" customWidth="1"/>
    <col min="14850" max="14850" width="20.7109375" style="440" bestFit="1" customWidth="1"/>
    <col min="14851" max="14851" width="27.5703125" style="440" bestFit="1" customWidth="1"/>
    <col min="14852" max="14852" width="13" style="440" bestFit="1" customWidth="1"/>
    <col min="14853" max="14853" width="12.85546875" style="440" customWidth="1"/>
    <col min="14854" max="14854" width="15" style="440" bestFit="1" customWidth="1"/>
    <col min="14855" max="14855" width="15.28515625" style="440" bestFit="1" customWidth="1"/>
    <col min="14856" max="14856" width="13.85546875" style="440" bestFit="1" customWidth="1"/>
    <col min="14857" max="14859" width="7.7109375" style="440" customWidth="1"/>
    <col min="14860" max="14860" width="8.85546875" style="440" customWidth="1"/>
    <col min="14861" max="14864" width="7.7109375" style="440" customWidth="1"/>
    <col min="14865" max="14865" width="8.85546875" style="440" customWidth="1"/>
    <col min="14866" max="14868" width="7.7109375" style="440" customWidth="1"/>
    <col min="14869" max="14869" width="9.5703125" style="440" customWidth="1"/>
    <col min="14870" max="14870" width="8.85546875" style="440" customWidth="1"/>
    <col min="14871" max="14874" width="7.7109375" style="440" customWidth="1"/>
    <col min="14875" max="14875" width="9" style="440" bestFit="1" customWidth="1"/>
    <col min="14876" max="15104" width="16.5703125" style="440"/>
    <col min="15105" max="15105" width="3.7109375" style="440" customWidth="1"/>
    <col min="15106" max="15106" width="20.7109375" style="440" bestFit="1" customWidth="1"/>
    <col min="15107" max="15107" width="27.5703125" style="440" bestFit="1" customWidth="1"/>
    <col min="15108" max="15108" width="13" style="440" bestFit="1" customWidth="1"/>
    <col min="15109" max="15109" width="12.85546875" style="440" customWidth="1"/>
    <col min="15110" max="15110" width="15" style="440" bestFit="1" customWidth="1"/>
    <col min="15111" max="15111" width="15.28515625" style="440" bestFit="1" customWidth="1"/>
    <col min="15112" max="15112" width="13.85546875" style="440" bestFit="1" customWidth="1"/>
    <col min="15113" max="15115" width="7.7109375" style="440" customWidth="1"/>
    <col min="15116" max="15116" width="8.85546875" style="440" customWidth="1"/>
    <col min="15117" max="15120" width="7.7109375" style="440" customWidth="1"/>
    <col min="15121" max="15121" width="8.85546875" style="440" customWidth="1"/>
    <col min="15122" max="15124" width="7.7109375" style="440" customWidth="1"/>
    <col min="15125" max="15125" width="9.5703125" style="440" customWidth="1"/>
    <col min="15126" max="15126" width="8.85546875" style="440" customWidth="1"/>
    <col min="15127" max="15130" width="7.7109375" style="440" customWidth="1"/>
    <col min="15131" max="15131" width="9" style="440" bestFit="1" customWidth="1"/>
    <col min="15132" max="15360" width="16.5703125" style="440"/>
    <col min="15361" max="15361" width="3.7109375" style="440" customWidth="1"/>
    <col min="15362" max="15362" width="20.7109375" style="440" bestFit="1" customWidth="1"/>
    <col min="15363" max="15363" width="27.5703125" style="440" bestFit="1" customWidth="1"/>
    <col min="15364" max="15364" width="13" style="440" bestFit="1" customWidth="1"/>
    <col min="15365" max="15365" width="12.85546875" style="440" customWidth="1"/>
    <col min="15366" max="15366" width="15" style="440" bestFit="1" customWidth="1"/>
    <col min="15367" max="15367" width="15.28515625" style="440" bestFit="1" customWidth="1"/>
    <col min="15368" max="15368" width="13.85546875" style="440" bestFit="1" customWidth="1"/>
    <col min="15369" max="15371" width="7.7109375" style="440" customWidth="1"/>
    <col min="15372" max="15372" width="8.85546875" style="440" customWidth="1"/>
    <col min="15373" max="15376" width="7.7109375" style="440" customWidth="1"/>
    <col min="15377" max="15377" width="8.85546875" style="440" customWidth="1"/>
    <col min="15378" max="15380" width="7.7109375" style="440" customWidth="1"/>
    <col min="15381" max="15381" width="9.5703125" style="440" customWidth="1"/>
    <col min="15382" max="15382" width="8.85546875" style="440" customWidth="1"/>
    <col min="15383" max="15386" width="7.7109375" style="440" customWidth="1"/>
    <col min="15387" max="15387" width="9" style="440" bestFit="1" customWidth="1"/>
    <col min="15388" max="15616" width="16.5703125" style="440"/>
    <col min="15617" max="15617" width="3.7109375" style="440" customWidth="1"/>
    <col min="15618" max="15618" width="20.7109375" style="440" bestFit="1" customWidth="1"/>
    <col min="15619" max="15619" width="27.5703125" style="440" bestFit="1" customWidth="1"/>
    <col min="15620" max="15620" width="13" style="440" bestFit="1" customWidth="1"/>
    <col min="15621" max="15621" width="12.85546875" style="440" customWidth="1"/>
    <col min="15622" max="15622" width="15" style="440" bestFit="1" customWidth="1"/>
    <col min="15623" max="15623" width="15.28515625" style="440" bestFit="1" customWidth="1"/>
    <col min="15624" max="15624" width="13.85546875" style="440" bestFit="1" customWidth="1"/>
    <col min="15625" max="15627" width="7.7109375" style="440" customWidth="1"/>
    <col min="15628" max="15628" width="8.85546875" style="440" customWidth="1"/>
    <col min="15629" max="15632" width="7.7109375" style="440" customWidth="1"/>
    <col min="15633" max="15633" width="8.85546875" style="440" customWidth="1"/>
    <col min="15634" max="15636" width="7.7109375" style="440" customWidth="1"/>
    <col min="15637" max="15637" width="9.5703125" style="440" customWidth="1"/>
    <col min="15638" max="15638" width="8.85546875" style="440" customWidth="1"/>
    <col min="15639" max="15642" width="7.7109375" style="440" customWidth="1"/>
    <col min="15643" max="15643" width="9" style="440" bestFit="1" customWidth="1"/>
    <col min="15644" max="15872" width="16.5703125" style="440"/>
    <col min="15873" max="15873" width="3.7109375" style="440" customWidth="1"/>
    <col min="15874" max="15874" width="20.7109375" style="440" bestFit="1" customWidth="1"/>
    <col min="15875" max="15875" width="27.5703125" style="440" bestFit="1" customWidth="1"/>
    <col min="15876" max="15876" width="13" style="440" bestFit="1" customWidth="1"/>
    <col min="15877" max="15877" width="12.85546875" style="440" customWidth="1"/>
    <col min="15878" max="15878" width="15" style="440" bestFit="1" customWidth="1"/>
    <col min="15879" max="15879" width="15.28515625" style="440" bestFit="1" customWidth="1"/>
    <col min="15880" max="15880" width="13.85546875" style="440" bestFit="1" customWidth="1"/>
    <col min="15881" max="15883" width="7.7109375" style="440" customWidth="1"/>
    <col min="15884" max="15884" width="8.85546875" style="440" customWidth="1"/>
    <col min="15885" max="15888" width="7.7109375" style="440" customWidth="1"/>
    <col min="15889" max="15889" width="8.85546875" style="440" customWidth="1"/>
    <col min="15890" max="15892" width="7.7109375" style="440" customWidth="1"/>
    <col min="15893" max="15893" width="9.5703125" style="440" customWidth="1"/>
    <col min="15894" max="15894" width="8.85546875" style="440" customWidth="1"/>
    <col min="15895" max="15898" width="7.7109375" style="440" customWidth="1"/>
    <col min="15899" max="15899" width="9" style="440" bestFit="1" customWidth="1"/>
    <col min="15900" max="16128" width="16.5703125" style="440"/>
    <col min="16129" max="16129" width="3.7109375" style="440" customWidth="1"/>
    <col min="16130" max="16130" width="20.7109375" style="440" bestFit="1" customWidth="1"/>
    <col min="16131" max="16131" width="27.5703125" style="440" bestFit="1" customWidth="1"/>
    <col min="16132" max="16132" width="13" style="440" bestFit="1" customWidth="1"/>
    <col min="16133" max="16133" width="12.85546875" style="440" customWidth="1"/>
    <col min="16134" max="16134" width="15" style="440" bestFit="1" customWidth="1"/>
    <col min="16135" max="16135" width="15.28515625" style="440" bestFit="1" customWidth="1"/>
    <col min="16136" max="16136" width="13.85546875" style="440" bestFit="1" customWidth="1"/>
    <col min="16137" max="16139" width="7.7109375" style="440" customWidth="1"/>
    <col min="16140" max="16140" width="8.85546875" style="440" customWidth="1"/>
    <col min="16141" max="16144" width="7.7109375" style="440" customWidth="1"/>
    <col min="16145" max="16145" width="8.85546875" style="440" customWidth="1"/>
    <col min="16146" max="16148" width="7.7109375" style="440" customWidth="1"/>
    <col min="16149" max="16149" width="9.5703125" style="440" customWidth="1"/>
    <col min="16150" max="16150" width="8.85546875" style="440" customWidth="1"/>
    <col min="16151" max="16154" width="7.7109375" style="440" customWidth="1"/>
    <col min="16155" max="16155" width="9" style="440" bestFit="1" customWidth="1"/>
    <col min="16156" max="16384" width="16.5703125" style="440"/>
  </cols>
  <sheetData>
    <row r="2" spans="2:27" s="441" customFormat="1" ht="19.5" customHeight="1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0"/>
      <c r="T2" s="440"/>
      <c r="U2" s="440"/>
      <c r="V2" s="440"/>
      <c r="W2" s="440"/>
      <c r="X2" s="440"/>
      <c r="Y2" s="440"/>
      <c r="Z2" s="440"/>
      <c r="AA2" s="440"/>
    </row>
    <row r="3" spans="2:27" s="441" customFormat="1" ht="19.5" customHeight="1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  <c r="M3" s="440"/>
      <c r="N3" s="440"/>
      <c r="O3" s="440"/>
      <c r="P3" s="440"/>
      <c r="Q3" s="440"/>
      <c r="R3" s="440"/>
      <c r="S3" s="440"/>
      <c r="T3" s="440"/>
      <c r="U3" s="440"/>
      <c r="V3" s="440"/>
      <c r="W3" s="440"/>
      <c r="X3" s="440"/>
      <c r="Y3" s="440"/>
      <c r="Z3" s="440"/>
      <c r="AA3" s="440"/>
    </row>
    <row r="4" spans="2:27" s="441" customFormat="1" ht="38.25" customHeight="1">
      <c r="B4" s="440"/>
      <c r="C4" s="619" t="s">
        <v>368</v>
      </c>
      <c r="D4" s="620"/>
      <c r="E4" s="620"/>
      <c r="F4" s="620"/>
      <c r="G4" s="620"/>
      <c r="H4" s="621"/>
      <c r="I4" s="440"/>
      <c r="J4" s="440"/>
      <c r="K4" s="440"/>
      <c r="L4" s="440"/>
      <c r="M4" s="440"/>
      <c r="N4" s="440"/>
      <c r="O4" s="440"/>
      <c r="P4" s="440"/>
      <c r="Q4" s="440"/>
      <c r="R4" s="440"/>
      <c r="S4" s="440"/>
      <c r="T4" s="440"/>
      <c r="U4" s="440"/>
      <c r="V4" s="440"/>
      <c r="W4" s="440"/>
      <c r="X4" s="440"/>
      <c r="Y4" s="440"/>
      <c r="Z4" s="440"/>
      <c r="AA4" s="440"/>
    </row>
    <row r="5" spans="2:27" s="441" customFormat="1" ht="16.5" customHeight="1">
      <c r="B5" s="440"/>
      <c r="C5" s="442"/>
      <c r="D5" s="622" t="str">
        <f>actualizaciones!B10</f>
        <v>agosto 2010</v>
      </c>
      <c r="E5" s="623"/>
      <c r="F5" s="623"/>
      <c r="G5" s="443"/>
      <c r="H5" s="444"/>
      <c r="I5" s="440"/>
      <c r="J5" s="440"/>
      <c r="K5" s="440"/>
      <c r="L5" s="440"/>
      <c r="M5" s="440"/>
      <c r="N5" s="440"/>
      <c r="O5" s="440"/>
      <c r="P5" s="440"/>
      <c r="Q5" s="440"/>
      <c r="R5" s="440"/>
      <c r="S5" s="440"/>
      <c r="T5" s="440"/>
      <c r="U5" s="440"/>
      <c r="V5" s="440"/>
      <c r="W5" s="440"/>
      <c r="X5" s="440"/>
      <c r="Y5" s="440"/>
      <c r="Z5" s="440"/>
      <c r="AA5" s="440"/>
    </row>
    <row r="6" spans="2:27" ht="18" customHeight="1">
      <c r="C6" s="299" t="s">
        <v>369</v>
      </c>
      <c r="D6" s="299" t="s">
        <v>350</v>
      </c>
      <c r="E6" s="299" t="s">
        <v>370</v>
      </c>
      <c r="F6" s="299" t="s">
        <v>371</v>
      </c>
      <c r="G6" s="299" t="s">
        <v>372</v>
      </c>
      <c r="H6" s="299" t="s">
        <v>373</v>
      </c>
    </row>
    <row r="7" spans="2:27" ht="14.25" customHeight="1">
      <c r="C7" s="445" t="s">
        <v>118</v>
      </c>
      <c r="D7" s="29">
        <f t="shared" ref="D7:D38" si="0">E7+F7+G7+H7</f>
        <v>47295</v>
      </c>
      <c r="E7" s="29">
        <v>33818</v>
      </c>
      <c r="F7" s="29">
        <v>13441</v>
      </c>
      <c r="G7" s="29">
        <v>22</v>
      </c>
      <c r="H7" s="29">
        <v>14</v>
      </c>
    </row>
    <row r="8" spans="2:27" ht="12.75" customHeight="1">
      <c r="C8" s="169" t="s">
        <v>374</v>
      </c>
      <c r="D8" s="29">
        <f t="shared" si="0"/>
        <v>17</v>
      </c>
      <c r="E8" s="29">
        <v>0</v>
      </c>
      <c r="F8" s="29">
        <v>0</v>
      </c>
      <c r="G8" s="29">
        <v>0</v>
      </c>
      <c r="H8" s="29">
        <v>17</v>
      </c>
    </row>
    <row r="9" spans="2:27">
      <c r="C9" s="169" t="s">
        <v>375</v>
      </c>
      <c r="D9" s="29">
        <f t="shared" si="0"/>
        <v>111</v>
      </c>
      <c r="E9" s="29">
        <v>18</v>
      </c>
      <c r="F9" s="29">
        <v>20</v>
      </c>
      <c r="G9" s="29">
        <v>0</v>
      </c>
      <c r="H9" s="29">
        <v>73</v>
      </c>
    </row>
    <row r="10" spans="2:27">
      <c r="C10" s="169" t="s">
        <v>294</v>
      </c>
      <c r="D10" s="29">
        <f t="shared" si="0"/>
        <v>39467</v>
      </c>
      <c r="E10" s="29">
        <v>16604</v>
      </c>
      <c r="F10" s="29">
        <v>22843</v>
      </c>
      <c r="G10" s="29">
        <v>0</v>
      </c>
      <c r="H10" s="29">
        <v>20</v>
      </c>
      <c r="I10" s="446"/>
      <c r="J10" s="446"/>
      <c r="K10" s="446"/>
      <c r="L10" s="446"/>
      <c r="M10" s="446"/>
      <c r="N10" s="446"/>
      <c r="O10" s="446"/>
      <c r="P10" s="446"/>
    </row>
    <row r="11" spans="2:27">
      <c r="C11" s="169" t="s">
        <v>376</v>
      </c>
      <c r="D11" s="29">
        <f t="shared" si="0"/>
        <v>30</v>
      </c>
      <c r="E11" s="29">
        <v>0</v>
      </c>
      <c r="F11" s="29">
        <v>0</v>
      </c>
      <c r="G11" s="29">
        <v>0</v>
      </c>
      <c r="H11" s="29">
        <v>30</v>
      </c>
      <c r="I11" s="446"/>
      <c r="J11" s="446"/>
      <c r="K11" s="446"/>
      <c r="L11" s="446"/>
      <c r="M11" s="446"/>
      <c r="N11" s="446"/>
      <c r="O11" s="446"/>
      <c r="P11" s="446"/>
    </row>
    <row r="12" spans="2:27">
      <c r="C12" s="169" t="s">
        <v>377</v>
      </c>
      <c r="D12" s="29">
        <f t="shared" si="0"/>
        <v>1026</v>
      </c>
      <c r="E12" s="29">
        <v>986</v>
      </c>
      <c r="F12" s="29">
        <v>28</v>
      </c>
      <c r="G12" s="29">
        <v>0</v>
      </c>
      <c r="H12" s="29">
        <v>12</v>
      </c>
      <c r="I12" s="447"/>
      <c r="J12" s="447"/>
      <c r="K12" s="447"/>
      <c r="L12" s="447"/>
      <c r="M12" s="447"/>
      <c r="N12" s="447"/>
      <c r="O12" s="447"/>
      <c r="P12" s="447"/>
    </row>
    <row r="13" spans="2:27">
      <c r="C13" s="169" t="s">
        <v>378</v>
      </c>
      <c r="D13" s="29">
        <f t="shared" si="0"/>
        <v>20</v>
      </c>
      <c r="E13" s="29">
        <v>0</v>
      </c>
      <c r="F13" s="29">
        <v>0</v>
      </c>
      <c r="G13" s="29">
        <v>0</v>
      </c>
      <c r="H13" s="29">
        <v>20</v>
      </c>
      <c r="I13" s="448"/>
      <c r="J13" s="448"/>
      <c r="K13" s="448"/>
      <c r="L13" s="448"/>
      <c r="M13" s="448"/>
      <c r="N13" s="448"/>
      <c r="O13" s="448"/>
      <c r="P13" s="448"/>
    </row>
    <row r="14" spans="2:27">
      <c r="C14" s="169" t="s">
        <v>379</v>
      </c>
      <c r="D14" s="29">
        <f t="shared" si="0"/>
        <v>163</v>
      </c>
      <c r="E14" s="29">
        <v>46</v>
      </c>
      <c r="F14" s="29">
        <v>4</v>
      </c>
      <c r="G14" s="29">
        <v>78</v>
      </c>
      <c r="H14" s="29">
        <v>35</v>
      </c>
      <c r="I14" s="448"/>
      <c r="J14" s="448"/>
      <c r="K14" s="448"/>
      <c r="L14" s="448"/>
      <c r="M14" s="448"/>
      <c r="N14" s="448"/>
      <c r="O14" s="448"/>
      <c r="P14" s="448"/>
    </row>
    <row r="15" spans="2:27">
      <c r="C15" s="169" t="s">
        <v>380</v>
      </c>
      <c r="D15" s="29">
        <f t="shared" si="0"/>
        <v>1376</v>
      </c>
      <c r="E15" s="29">
        <v>930</v>
      </c>
      <c r="F15" s="29">
        <v>383</v>
      </c>
      <c r="G15" s="29">
        <v>0</v>
      </c>
      <c r="H15" s="29">
        <v>63</v>
      </c>
      <c r="I15" s="448"/>
      <c r="J15" s="448"/>
      <c r="K15" s="448"/>
      <c r="L15" s="448"/>
      <c r="M15" s="448"/>
      <c r="N15" s="448"/>
      <c r="O15" s="448"/>
      <c r="P15" s="448"/>
    </row>
    <row r="16" spans="2:27">
      <c r="C16" s="169" t="s">
        <v>381</v>
      </c>
      <c r="D16" s="29">
        <f t="shared" si="0"/>
        <v>4</v>
      </c>
      <c r="E16" s="29">
        <v>0</v>
      </c>
      <c r="F16" s="29">
        <v>0</v>
      </c>
      <c r="G16" s="29">
        <v>0</v>
      </c>
      <c r="H16" s="29">
        <v>4</v>
      </c>
      <c r="I16" s="448"/>
      <c r="J16" s="448"/>
      <c r="K16" s="448"/>
      <c r="L16" s="448"/>
      <c r="M16" s="448"/>
      <c r="N16" s="448"/>
      <c r="O16" s="448"/>
      <c r="P16" s="448"/>
    </row>
    <row r="17" spans="3:16">
      <c r="C17" s="169" t="s">
        <v>382</v>
      </c>
      <c r="D17" s="29">
        <f t="shared" si="0"/>
        <v>2339</v>
      </c>
      <c r="E17" s="29">
        <v>2261</v>
      </c>
      <c r="F17" s="29">
        <v>30</v>
      </c>
      <c r="G17" s="29">
        <v>15</v>
      </c>
      <c r="H17" s="29">
        <v>33</v>
      </c>
      <c r="I17" s="448"/>
      <c r="J17" s="448"/>
      <c r="K17" s="448"/>
      <c r="L17" s="448"/>
      <c r="M17" s="448"/>
      <c r="N17" s="448"/>
      <c r="O17" s="448"/>
      <c r="P17" s="448"/>
    </row>
    <row r="18" spans="3:16">
      <c r="C18" s="169" t="s">
        <v>383</v>
      </c>
      <c r="D18" s="29">
        <f t="shared" si="0"/>
        <v>80</v>
      </c>
      <c r="E18" s="29">
        <v>0</v>
      </c>
      <c r="F18" s="29">
        <v>0</v>
      </c>
      <c r="G18" s="29">
        <v>65</v>
      </c>
      <c r="H18" s="29">
        <v>15</v>
      </c>
      <c r="I18" s="448"/>
      <c r="J18" s="448"/>
      <c r="K18" s="448"/>
      <c r="L18" s="448"/>
      <c r="M18" s="448"/>
      <c r="N18" s="448"/>
      <c r="O18" s="448"/>
      <c r="P18" s="448"/>
    </row>
    <row r="19" spans="3:16">
      <c r="C19" s="169" t="s">
        <v>384</v>
      </c>
      <c r="D19" s="29">
        <f t="shared" si="0"/>
        <v>97</v>
      </c>
      <c r="E19" s="29">
        <v>0</v>
      </c>
      <c r="F19" s="29">
        <v>0</v>
      </c>
      <c r="G19" s="29">
        <v>0</v>
      </c>
      <c r="H19" s="29">
        <v>97</v>
      </c>
      <c r="I19" s="448"/>
      <c r="J19" s="448"/>
      <c r="K19" s="448"/>
      <c r="L19" s="448"/>
      <c r="M19" s="448"/>
      <c r="N19" s="448"/>
      <c r="O19" s="448"/>
      <c r="P19" s="448"/>
    </row>
    <row r="20" spans="3:16">
      <c r="C20" s="169" t="s">
        <v>385</v>
      </c>
      <c r="D20" s="29">
        <f t="shared" si="0"/>
        <v>1173</v>
      </c>
      <c r="E20" s="29">
        <v>689</v>
      </c>
      <c r="F20" s="29">
        <v>414</v>
      </c>
      <c r="G20" s="29">
        <v>22</v>
      </c>
      <c r="H20" s="29">
        <v>48</v>
      </c>
      <c r="I20" s="448"/>
      <c r="J20" s="448"/>
      <c r="K20" s="448"/>
      <c r="L20" s="448"/>
      <c r="M20" s="448"/>
      <c r="N20" s="448"/>
      <c r="O20" s="448"/>
      <c r="P20" s="448"/>
    </row>
    <row r="21" spans="3:16">
      <c r="C21" s="169" t="s">
        <v>386</v>
      </c>
      <c r="D21" s="29">
        <f t="shared" si="0"/>
        <v>24</v>
      </c>
      <c r="E21" s="29">
        <v>0</v>
      </c>
      <c r="F21" s="29">
        <v>0</v>
      </c>
      <c r="G21" s="29">
        <v>0</v>
      </c>
      <c r="H21" s="29">
        <v>24</v>
      </c>
      <c r="I21" s="448"/>
      <c r="J21" s="448"/>
      <c r="K21" s="448"/>
      <c r="L21" s="448"/>
      <c r="M21" s="448"/>
      <c r="N21" s="448"/>
      <c r="O21" s="448"/>
      <c r="P21" s="448"/>
    </row>
    <row r="22" spans="3:16">
      <c r="C22" s="169" t="s">
        <v>387</v>
      </c>
      <c r="D22" s="29">
        <f t="shared" si="0"/>
        <v>158</v>
      </c>
      <c r="E22" s="29">
        <v>67</v>
      </c>
      <c r="F22" s="29">
        <v>34</v>
      </c>
      <c r="G22" s="29">
        <v>28</v>
      </c>
      <c r="H22" s="29">
        <v>29</v>
      </c>
      <c r="I22" s="448"/>
      <c r="J22" s="448"/>
      <c r="K22" s="448"/>
      <c r="L22" s="448"/>
      <c r="M22" s="448"/>
      <c r="N22" s="448"/>
      <c r="O22" s="448"/>
      <c r="P22" s="448"/>
    </row>
    <row r="23" spans="3:16">
      <c r="C23" s="169" t="s">
        <v>295</v>
      </c>
      <c r="D23" s="29">
        <f t="shared" si="0"/>
        <v>22968</v>
      </c>
      <c r="E23" s="29">
        <v>16191</v>
      </c>
      <c r="F23" s="29">
        <v>6777</v>
      </c>
      <c r="G23" s="29">
        <v>0</v>
      </c>
      <c r="H23" s="29">
        <v>0</v>
      </c>
      <c r="I23" s="448"/>
      <c r="J23" s="448"/>
      <c r="K23" s="448"/>
      <c r="L23" s="448"/>
      <c r="M23" s="448"/>
      <c r="N23" s="448"/>
      <c r="O23" s="448"/>
      <c r="P23" s="448"/>
    </row>
    <row r="24" spans="3:16">
      <c r="C24" s="169" t="s">
        <v>388</v>
      </c>
      <c r="D24" s="29">
        <f t="shared" si="0"/>
        <v>1880</v>
      </c>
      <c r="E24" s="29">
        <v>1355</v>
      </c>
      <c r="F24" s="29">
        <v>342</v>
      </c>
      <c r="G24" s="29">
        <v>90</v>
      </c>
      <c r="H24" s="29">
        <v>93</v>
      </c>
      <c r="I24" s="448"/>
      <c r="J24" s="448"/>
      <c r="K24" s="448"/>
      <c r="L24" s="448"/>
      <c r="M24" s="448"/>
      <c r="N24" s="448"/>
      <c r="O24" s="448"/>
      <c r="P24" s="448"/>
    </row>
    <row r="25" spans="3:16">
      <c r="C25" s="169" t="s">
        <v>389</v>
      </c>
      <c r="D25" s="29">
        <f t="shared" si="0"/>
        <v>77</v>
      </c>
      <c r="E25" s="29">
        <v>21</v>
      </c>
      <c r="F25" s="29">
        <v>7</v>
      </c>
      <c r="G25" s="29">
        <v>20</v>
      </c>
      <c r="H25" s="29">
        <v>29</v>
      </c>
      <c r="I25" s="448"/>
      <c r="J25" s="448"/>
      <c r="K25" s="448"/>
      <c r="L25" s="448"/>
      <c r="M25" s="448"/>
      <c r="N25" s="448"/>
      <c r="O25" s="448"/>
      <c r="P25" s="448"/>
    </row>
    <row r="26" spans="3:16">
      <c r="C26" s="169" t="s">
        <v>390</v>
      </c>
      <c r="D26" s="29">
        <f t="shared" si="0"/>
        <v>23</v>
      </c>
      <c r="E26" s="29">
        <v>0</v>
      </c>
      <c r="F26" s="29">
        <v>0</v>
      </c>
      <c r="G26" s="29">
        <v>16</v>
      </c>
      <c r="H26" s="29">
        <v>7</v>
      </c>
      <c r="I26" s="448"/>
      <c r="J26" s="448"/>
      <c r="K26" s="448"/>
      <c r="L26" s="448"/>
      <c r="M26" s="448"/>
      <c r="N26" s="448"/>
      <c r="O26" s="448"/>
      <c r="P26" s="448"/>
    </row>
    <row r="27" spans="3:16">
      <c r="C27" s="169" t="s">
        <v>391</v>
      </c>
      <c r="D27" s="29">
        <f t="shared" si="0"/>
        <v>4538</v>
      </c>
      <c r="E27" s="29">
        <v>1688</v>
      </c>
      <c r="F27" s="29">
        <v>2790</v>
      </c>
      <c r="G27" s="29">
        <v>32</v>
      </c>
      <c r="H27" s="29">
        <v>28</v>
      </c>
      <c r="I27" s="448"/>
      <c r="J27" s="448"/>
      <c r="K27" s="448"/>
      <c r="L27" s="448"/>
      <c r="M27" s="448"/>
      <c r="N27" s="448"/>
      <c r="O27" s="448"/>
      <c r="P27" s="448"/>
    </row>
    <row r="28" spans="3:16">
      <c r="C28" s="169" t="s">
        <v>392</v>
      </c>
      <c r="D28" s="29">
        <f t="shared" si="0"/>
        <v>2687</v>
      </c>
      <c r="E28" s="29">
        <v>2673</v>
      </c>
      <c r="F28" s="29">
        <v>6</v>
      </c>
      <c r="G28" s="29">
        <v>0</v>
      </c>
      <c r="H28" s="29">
        <v>8</v>
      </c>
      <c r="I28" s="448"/>
      <c r="J28" s="448"/>
      <c r="K28" s="448"/>
      <c r="L28" s="448"/>
      <c r="M28" s="448"/>
      <c r="N28" s="448"/>
      <c r="O28" s="448"/>
      <c r="P28" s="448"/>
    </row>
    <row r="29" spans="3:16">
      <c r="C29" s="169" t="s">
        <v>393</v>
      </c>
      <c r="D29" s="29">
        <f t="shared" si="0"/>
        <v>810</v>
      </c>
      <c r="E29" s="29">
        <v>804</v>
      </c>
      <c r="F29" s="29">
        <v>6</v>
      </c>
      <c r="G29" s="29">
        <v>0</v>
      </c>
      <c r="H29" s="29">
        <v>0</v>
      </c>
      <c r="I29" s="448"/>
      <c r="J29" s="448"/>
      <c r="K29" s="448"/>
      <c r="L29" s="448"/>
      <c r="M29" s="448"/>
      <c r="N29" s="448"/>
      <c r="O29" s="448"/>
      <c r="P29" s="448"/>
    </row>
    <row r="30" spans="3:16">
      <c r="C30" s="169" t="s">
        <v>394</v>
      </c>
      <c r="D30" s="29">
        <f t="shared" si="0"/>
        <v>7277</v>
      </c>
      <c r="E30" s="29">
        <v>3635</v>
      </c>
      <c r="F30" s="29">
        <v>3642</v>
      </c>
      <c r="G30" s="29">
        <v>0</v>
      </c>
      <c r="H30" s="29">
        <v>0</v>
      </c>
      <c r="I30" s="448"/>
      <c r="J30" s="448"/>
      <c r="K30" s="448"/>
      <c r="L30" s="448"/>
      <c r="M30" s="448"/>
      <c r="N30" s="448"/>
      <c r="O30" s="448"/>
      <c r="P30" s="448"/>
    </row>
    <row r="31" spans="3:16">
      <c r="C31" s="169" t="s">
        <v>395</v>
      </c>
      <c r="D31" s="29">
        <f t="shared" si="0"/>
        <v>18</v>
      </c>
      <c r="E31" s="29">
        <v>14</v>
      </c>
      <c r="F31" s="29">
        <v>0</v>
      </c>
      <c r="G31" s="29">
        <v>0</v>
      </c>
      <c r="H31" s="29">
        <v>4</v>
      </c>
      <c r="I31" s="448"/>
      <c r="J31" s="448"/>
      <c r="K31" s="448"/>
      <c r="L31" s="448"/>
      <c r="M31" s="448"/>
      <c r="N31" s="448"/>
      <c r="O31" s="448"/>
      <c r="P31" s="448"/>
    </row>
    <row r="32" spans="3:16">
      <c r="C32" s="169" t="s">
        <v>396</v>
      </c>
      <c r="D32" s="29">
        <f t="shared" si="0"/>
        <v>143</v>
      </c>
      <c r="E32" s="29">
        <v>98</v>
      </c>
      <c r="F32" s="29">
        <v>10</v>
      </c>
      <c r="G32" s="29">
        <v>24</v>
      </c>
      <c r="H32" s="29">
        <v>11</v>
      </c>
      <c r="I32" s="448"/>
      <c r="J32" s="448"/>
      <c r="K32" s="448"/>
      <c r="L32" s="448"/>
      <c r="M32" s="448"/>
      <c r="N32" s="448"/>
      <c r="O32" s="448"/>
      <c r="P32" s="448"/>
    </row>
    <row r="33" spans="2:27">
      <c r="C33" s="169" t="s">
        <v>397</v>
      </c>
      <c r="D33" s="29">
        <f t="shared" si="0"/>
        <v>296</v>
      </c>
      <c r="E33" s="29">
        <v>0</v>
      </c>
      <c r="F33" s="29">
        <v>272</v>
      </c>
      <c r="G33" s="29">
        <v>0</v>
      </c>
      <c r="H33" s="29">
        <v>24</v>
      </c>
      <c r="I33" s="448"/>
      <c r="J33" s="448"/>
      <c r="K33" s="448"/>
      <c r="L33" s="448"/>
      <c r="M33" s="448"/>
      <c r="N33" s="448"/>
      <c r="O33" s="448"/>
      <c r="P33" s="448"/>
    </row>
    <row r="34" spans="2:27">
      <c r="C34" s="169" t="s">
        <v>398</v>
      </c>
      <c r="D34" s="29">
        <f t="shared" si="0"/>
        <v>24</v>
      </c>
      <c r="E34" s="29">
        <v>0</v>
      </c>
      <c r="F34" s="29">
        <v>0</v>
      </c>
      <c r="G34" s="29">
        <v>21</v>
      </c>
      <c r="H34" s="29">
        <v>3</v>
      </c>
      <c r="I34" s="448"/>
      <c r="J34" s="448"/>
      <c r="K34" s="448"/>
      <c r="L34" s="448"/>
      <c r="M34" s="448"/>
      <c r="N34" s="448"/>
      <c r="O34" s="448"/>
      <c r="P34" s="448"/>
    </row>
    <row r="35" spans="2:27">
      <c r="C35" s="169" t="s">
        <v>399</v>
      </c>
      <c r="D35" s="29">
        <f t="shared" si="0"/>
        <v>16</v>
      </c>
      <c r="E35" s="29">
        <v>0</v>
      </c>
      <c r="F35" s="29">
        <v>7</v>
      </c>
      <c r="G35" s="29">
        <v>0</v>
      </c>
      <c r="H35" s="29">
        <v>9</v>
      </c>
      <c r="I35" s="448"/>
      <c r="J35" s="448"/>
      <c r="K35" s="448"/>
      <c r="L35" s="448"/>
      <c r="M35" s="448"/>
      <c r="N35" s="448"/>
      <c r="O35" s="448"/>
      <c r="P35" s="448"/>
    </row>
    <row r="36" spans="2:27">
      <c r="C36" s="169" t="s">
        <v>400</v>
      </c>
      <c r="D36" s="29">
        <f t="shared" si="0"/>
        <v>12</v>
      </c>
      <c r="E36" s="29">
        <v>0</v>
      </c>
      <c r="F36" s="29">
        <v>0</v>
      </c>
      <c r="G36" s="29">
        <v>0</v>
      </c>
      <c r="H36" s="29">
        <v>12</v>
      </c>
      <c r="I36" s="448"/>
      <c r="J36" s="448"/>
      <c r="K36" s="448"/>
      <c r="L36" s="448"/>
      <c r="M36" s="448"/>
      <c r="N36" s="448"/>
      <c r="O36" s="448"/>
      <c r="P36" s="448"/>
    </row>
    <row r="37" spans="2:27">
      <c r="C37" s="169" t="s">
        <v>401</v>
      </c>
      <c r="D37" s="29">
        <f t="shared" si="0"/>
        <v>157</v>
      </c>
      <c r="E37" s="29">
        <v>97</v>
      </c>
      <c r="F37" s="29">
        <v>6</v>
      </c>
      <c r="G37" s="29">
        <v>40</v>
      </c>
      <c r="H37" s="29">
        <v>14</v>
      </c>
      <c r="I37" s="448"/>
      <c r="J37" s="448"/>
      <c r="K37" s="448"/>
      <c r="L37" s="448"/>
      <c r="M37" s="448"/>
      <c r="N37" s="448"/>
      <c r="O37" s="448"/>
      <c r="P37" s="448"/>
    </row>
    <row r="38" spans="2:27">
      <c r="C38" s="449" t="s">
        <v>402</v>
      </c>
      <c r="D38" s="450">
        <f t="shared" si="0"/>
        <v>134306</v>
      </c>
      <c r="E38" s="450">
        <v>81995</v>
      </c>
      <c r="F38" s="450">
        <v>51062</v>
      </c>
      <c r="G38" s="450">
        <v>473</v>
      </c>
      <c r="H38" s="450">
        <v>776</v>
      </c>
      <c r="I38" s="448"/>
      <c r="J38" s="448"/>
      <c r="K38" s="448"/>
      <c r="L38" s="448"/>
      <c r="M38" s="448"/>
      <c r="N38" s="448"/>
      <c r="O38" s="448"/>
      <c r="P38" s="448"/>
    </row>
    <row r="39" spans="2:27" ht="14.25" customHeight="1">
      <c r="C39" s="557" t="s">
        <v>403</v>
      </c>
      <c r="D39" s="558"/>
      <c r="E39" s="558"/>
      <c r="F39" s="558"/>
      <c r="G39" s="558"/>
      <c r="H39" s="559"/>
      <c r="I39" s="448"/>
      <c r="J39" s="448"/>
      <c r="K39" s="448"/>
      <c r="L39" s="448"/>
      <c r="M39" s="448"/>
      <c r="N39" s="448"/>
      <c r="O39" s="448"/>
      <c r="P39" s="448"/>
    </row>
    <row r="40" spans="2:27">
      <c r="I40" s="448"/>
      <c r="J40" s="448"/>
      <c r="K40" s="448"/>
      <c r="L40" s="448"/>
      <c r="M40" s="448"/>
      <c r="N40" s="448"/>
      <c r="O40" s="448"/>
      <c r="P40" s="448"/>
    </row>
    <row r="41" spans="2:27" ht="26.25" customHeight="1">
      <c r="G41" s="448"/>
      <c r="H41" s="448"/>
      <c r="I41" s="448"/>
      <c r="J41" s="448"/>
      <c r="K41" s="448"/>
      <c r="L41" s="448"/>
      <c r="M41" s="448"/>
      <c r="N41" s="448"/>
    </row>
    <row r="42" spans="2:27" ht="33" customHeight="1">
      <c r="H42" s="451"/>
      <c r="I42" s="451"/>
      <c r="J42" s="451"/>
      <c r="K42" s="451"/>
      <c r="L42" s="451"/>
      <c r="M42" s="451"/>
      <c r="N42" s="451"/>
      <c r="O42" s="451"/>
      <c r="P42" s="451"/>
      <c r="Q42" s="451"/>
      <c r="R42" s="451"/>
      <c r="S42" s="451"/>
      <c r="T42" s="451"/>
      <c r="U42" s="451"/>
      <c r="V42" s="451"/>
      <c r="W42" s="451"/>
      <c r="X42" s="451"/>
      <c r="Y42" s="451"/>
      <c r="Z42" s="451"/>
      <c r="AA42" s="451"/>
    </row>
    <row r="43" spans="2:27">
      <c r="B43" s="446"/>
      <c r="C43" s="452"/>
      <c r="D43" s="453"/>
      <c r="E43" s="453"/>
      <c r="F43" s="453"/>
      <c r="G43" s="448"/>
      <c r="H43" s="448"/>
      <c r="I43" s="448"/>
      <c r="J43" s="448"/>
      <c r="K43" s="448"/>
      <c r="L43" s="448"/>
      <c r="M43" s="448"/>
      <c r="N43" s="448"/>
      <c r="O43" s="448"/>
      <c r="P43" s="448"/>
    </row>
    <row r="44" spans="2:27">
      <c r="B44" s="446"/>
      <c r="C44" s="446"/>
      <c r="D44" s="446"/>
      <c r="E44" s="446"/>
      <c r="F44" s="446"/>
      <c r="G44" s="446"/>
      <c r="H44" s="446"/>
      <c r="I44" s="446"/>
      <c r="J44" s="446"/>
      <c r="K44" s="446"/>
      <c r="L44" s="446"/>
      <c r="M44" s="446"/>
      <c r="N44" s="446"/>
      <c r="O44" s="446"/>
      <c r="P44" s="446"/>
    </row>
    <row r="45" spans="2:27">
      <c r="B45" s="446"/>
      <c r="C45" s="446"/>
      <c r="D45" s="446"/>
      <c r="E45" s="446"/>
      <c r="F45" s="446"/>
      <c r="G45" s="446"/>
      <c r="H45" s="446"/>
      <c r="I45" s="446"/>
      <c r="J45" s="446"/>
      <c r="K45" s="446"/>
      <c r="L45" s="446"/>
      <c r="M45" s="446"/>
      <c r="N45" s="446"/>
      <c r="O45" s="446"/>
      <c r="P45" s="446"/>
    </row>
    <row r="46" spans="2:27">
      <c r="B46" s="446"/>
      <c r="C46" s="446"/>
      <c r="D46" s="446"/>
      <c r="E46" s="446"/>
      <c r="F46" s="446"/>
      <c r="G46" s="446"/>
      <c r="H46" s="446"/>
      <c r="I46" s="446"/>
      <c r="J46" s="446"/>
      <c r="K46" s="446"/>
      <c r="L46" s="446"/>
      <c r="M46" s="446"/>
      <c r="N46" s="446"/>
      <c r="O46" s="446"/>
      <c r="P46" s="446"/>
    </row>
    <row r="47" spans="2:27">
      <c r="B47" s="446"/>
      <c r="C47" s="446"/>
      <c r="D47" s="446"/>
      <c r="E47" s="446"/>
      <c r="F47" s="446"/>
      <c r="G47" s="446"/>
      <c r="H47" s="446"/>
      <c r="I47" s="446"/>
      <c r="J47" s="446"/>
      <c r="K47" s="446"/>
      <c r="L47" s="446"/>
      <c r="M47" s="446"/>
      <c r="N47" s="446"/>
      <c r="O47" s="446"/>
      <c r="P47" s="446"/>
    </row>
    <row r="48" spans="2:27">
      <c r="B48" s="446"/>
      <c r="C48" s="446"/>
      <c r="D48" s="446"/>
      <c r="E48" s="446"/>
      <c r="F48" s="446"/>
      <c r="G48" s="446"/>
      <c r="H48" s="446"/>
      <c r="I48" s="446"/>
      <c r="J48" s="446"/>
      <c r="K48" s="446"/>
      <c r="L48" s="446"/>
      <c r="M48" s="446"/>
      <c r="N48" s="446"/>
      <c r="O48" s="446"/>
      <c r="P48" s="446"/>
    </row>
    <row r="49" spans="2:16">
      <c r="B49" s="446"/>
      <c r="C49" s="446"/>
      <c r="D49" s="446"/>
      <c r="E49" s="446"/>
      <c r="F49" s="446"/>
      <c r="G49" s="446"/>
      <c r="H49" s="446"/>
      <c r="I49" s="446"/>
      <c r="J49" s="446"/>
      <c r="K49" s="446"/>
      <c r="L49" s="446"/>
      <c r="M49" s="446"/>
      <c r="N49" s="446"/>
      <c r="O49" s="446"/>
      <c r="P49" s="446"/>
    </row>
    <row r="50" spans="2:16">
      <c r="B50" s="446"/>
      <c r="C50" s="446"/>
      <c r="D50" s="446"/>
      <c r="E50" s="446"/>
      <c r="F50" s="446"/>
      <c r="G50" s="446"/>
      <c r="H50" s="446"/>
      <c r="I50" s="446"/>
      <c r="J50" s="446"/>
      <c r="K50" s="446"/>
      <c r="L50" s="446"/>
      <c r="M50" s="446"/>
      <c r="N50" s="446"/>
      <c r="O50" s="446"/>
      <c r="P50" s="446"/>
    </row>
    <row r="51" spans="2:16">
      <c r="B51" s="446"/>
      <c r="C51" s="446"/>
      <c r="D51" s="446"/>
      <c r="E51" s="446"/>
      <c r="F51" s="446"/>
      <c r="G51" s="446"/>
      <c r="H51" s="446"/>
      <c r="I51" s="446"/>
      <c r="J51" s="446"/>
      <c r="K51" s="446"/>
      <c r="L51" s="446"/>
      <c r="M51" s="446"/>
      <c r="N51" s="446"/>
      <c r="O51" s="446"/>
      <c r="P51" s="446"/>
    </row>
    <row r="52" spans="2:16">
      <c r="B52" s="446"/>
      <c r="C52" s="446"/>
      <c r="D52" s="446"/>
      <c r="E52" s="446"/>
      <c r="F52" s="446"/>
      <c r="G52" s="446"/>
      <c r="H52" s="446"/>
      <c r="I52" s="446"/>
      <c r="J52" s="446"/>
      <c r="K52" s="446"/>
      <c r="L52" s="446"/>
      <c r="M52" s="446"/>
      <c r="N52" s="446"/>
      <c r="O52" s="446"/>
      <c r="P52" s="446"/>
    </row>
    <row r="53" spans="2:16">
      <c r="B53" s="446"/>
      <c r="C53" s="446"/>
      <c r="D53" s="446"/>
      <c r="E53" s="446"/>
      <c r="F53" s="446"/>
      <c r="G53" s="446"/>
      <c r="H53" s="446"/>
      <c r="I53" s="446"/>
      <c r="J53" s="446"/>
      <c r="K53" s="446"/>
      <c r="L53" s="446"/>
      <c r="M53" s="446"/>
      <c r="N53" s="446"/>
      <c r="O53" s="446"/>
      <c r="P53" s="446"/>
    </row>
    <row r="54" spans="2:16">
      <c r="B54" s="446"/>
      <c r="C54" s="446"/>
      <c r="D54" s="446"/>
      <c r="E54" s="446"/>
      <c r="F54" s="446"/>
      <c r="G54" s="446"/>
      <c r="H54" s="446"/>
      <c r="I54" s="446"/>
      <c r="J54" s="446"/>
      <c r="K54" s="446"/>
      <c r="L54" s="446"/>
      <c r="M54" s="446"/>
      <c r="N54" s="446"/>
      <c r="O54" s="446"/>
      <c r="P54" s="446"/>
    </row>
    <row r="55" spans="2:16">
      <c r="B55" s="446"/>
      <c r="C55" s="446"/>
      <c r="D55" s="446"/>
      <c r="E55" s="446"/>
      <c r="F55" s="446"/>
      <c r="G55" s="446"/>
      <c r="H55" s="446"/>
      <c r="I55" s="446"/>
      <c r="J55" s="446"/>
      <c r="K55" s="446"/>
      <c r="L55" s="446"/>
      <c r="M55" s="446"/>
      <c r="N55" s="446"/>
      <c r="O55" s="446"/>
      <c r="P55" s="446"/>
    </row>
    <row r="56" spans="2:16">
      <c r="B56" s="446"/>
      <c r="C56" s="446"/>
      <c r="D56" s="446"/>
      <c r="E56" s="446"/>
      <c r="F56" s="446"/>
      <c r="G56" s="446"/>
      <c r="H56" s="446"/>
      <c r="I56" s="446"/>
      <c r="J56" s="446"/>
      <c r="K56" s="446"/>
      <c r="L56" s="446"/>
      <c r="M56" s="446"/>
      <c r="N56" s="446"/>
      <c r="O56" s="446"/>
      <c r="P56" s="446"/>
    </row>
    <row r="57" spans="2:16">
      <c r="B57" s="446"/>
      <c r="C57" s="446"/>
      <c r="D57" s="446"/>
      <c r="E57" s="446"/>
      <c r="F57" s="446"/>
      <c r="G57" s="446"/>
      <c r="H57" s="446"/>
      <c r="I57" s="446"/>
      <c r="J57" s="446"/>
      <c r="K57" s="446"/>
      <c r="L57" s="446"/>
      <c r="M57" s="446"/>
      <c r="N57" s="446"/>
      <c r="O57" s="446"/>
      <c r="P57" s="446"/>
    </row>
    <row r="58" spans="2:16">
      <c r="B58" s="446"/>
      <c r="C58" s="446"/>
      <c r="D58" s="446"/>
      <c r="E58" s="446"/>
      <c r="F58" s="446"/>
      <c r="G58" s="446"/>
      <c r="H58" s="446"/>
      <c r="I58" s="446"/>
      <c r="J58" s="446"/>
      <c r="K58" s="446"/>
      <c r="L58" s="446"/>
      <c r="M58" s="446"/>
      <c r="N58" s="446"/>
      <c r="O58" s="446"/>
      <c r="P58" s="446"/>
    </row>
    <row r="59" spans="2:16">
      <c r="B59" s="446"/>
      <c r="C59" s="446"/>
      <c r="D59" s="446"/>
      <c r="E59" s="446"/>
      <c r="F59" s="446"/>
      <c r="G59" s="446"/>
      <c r="H59" s="446"/>
      <c r="I59" s="446"/>
      <c r="J59" s="446"/>
      <c r="K59" s="446"/>
      <c r="L59" s="446"/>
      <c r="M59" s="446"/>
      <c r="N59" s="446"/>
      <c r="O59" s="446"/>
      <c r="P59" s="446"/>
    </row>
    <row r="60" spans="2:16">
      <c r="B60" s="446"/>
      <c r="C60" s="446"/>
      <c r="D60" s="446"/>
      <c r="E60" s="446"/>
      <c r="F60" s="446"/>
      <c r="G60" s="446"/>
      <c r="H60" s="446"/>
      <c r="I60" s="446"/>
      <c r="J60" s="446"/>
      <c r="K60" s="446"/>
      <c r="L60" s="446"/>
      <c r="M60" s="446"/>
      <c r="N60" s="446"/>
      <c r="O60" s="446"/>
      <c r="P60" s="446"/>
    </row>
  </sheetData>
  <mergeCells count="3">
    <mergeCell ref="C4:H4"/>
    <mergeCell ref="D5:F5"/>
    <mergeCell ref="C39:H39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colBreaks count="1" manualBreakCount="1">
    <brk id="27" max="1048575" man="1"/>
  </col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2:AO30"/>
  <sheetViews>
    <sheetView showGridLines="0" showRowColHeaders="0" showOutlineSymbols="0" zoomScaleNormal="100" workbookViewId="0">
      <selection activeCell="A3" sqref="A3"/>
    </sheetView>
  </sheetViews>
  <sheetFormatPr baseColWidth="10" defaultRowHeight="12.75"/>
  <cols>
    <col min="1" max="1" width="14.5703125" style="11" customWidth="1"/>
    <col min="2" max="8" width="11.42578125" style="11"/>
    <col min="9" max="9" width="14" style="11" customWidth="1"/>
    <col min="10" max="42" width="11.42578125" style="11"/>
    <col min="43" max="43" width="36.7109375" style="11" customWidth="1"/>
    <col min="44" max="44" width="12.7109375" style="11" customWidth="1"/>
    <col min="45" max="45" width="10.7109375" style="11" customWidth="1"/>
    <col min="46" max="46" width="12.7109375" style="11" customWidth="1"/>
    <col min="47" max="48" width="10.7109375" style="11" customWidth="1"/>
    <col min="49" max="55" width="11.42578125" style="11"/>
    <col min="56" max="56" width="13.28515625" style="11" customWidth="1"/>
    <col min="57" max="298" width="11.42578125" style="11"/>
    <col min="299" max="299" width="36.7109375" style="11" customWidth="1"/>
    <col min="300" max="300" width="12.7109375" style="11" customWidth="1"/>
    <col min="301" max="301" width="10.7109375" style="11" customWidth="1"/>
    <col min="302" max="302" width="12.7109375" style="11" customWidth="1"/>
    <col min="303" max="304" width="10.7109375" style="11" customWidth="1"/>
    <col min="305" max="311" width="11.42578125" style="11"/>
    <col min="312" max="312" width="13.28515625" style="11" customWidth="1"/>
    <col min="313" max="554" width="11.42578125" style="11"/>
    <col min="555" max="555" width="36.7109375" style="11" customWidth="1"/>
    <col min="556" max="556" width="12.7109375" style="11" customWidth="1"/>
    <col min="557" max="557" width="10.7109375" style="11" customWidth="1"/>
    <col min="558" max="558" width="12.7109375" style="11" customWidth="1"/>
    <col min="559" max="560" width="10.7109375" style="11" customWidth="1"/>
    <col min="561" max="567" width="11.42578125" style="11"/>
    <col min="568" max="568" width="13.28515625" style="11" customWidth="1"/>
    <col min="569" max="810" width="11.42578125" style="11"/>
    <col min="811" max="811" width="36.7109375" style="11" customWidth="1"/>
    <col min="812" max="812" width="12.7109375" style="11" customWidth="1"/>
    <col min="813" max="813" width="10.7109375" style="11" customWidth="1"/>
    <col min="814" max="814" width="12.7109375" style="11" customWidth="1"/>
    <col min="815" max="816" width="10.7109375" style="11" customWidth="1"/>
    <col min="817" max="823" width="11.42578125" style="11"/>
    <col min="824" max="824" width="13.28515625" style="11" customWidth="1"/>
    <col min="825" max="1066" width="11.42578125" style="11"/>
    <col min="1067" max="1067" width="36.7109375" style="11" customWidth="1"/>
    <col min="1068" max="1068" width="12.7109375" style="11" customWidth="1"/>
    <col min="1069" max="1069" width="10.7109375" style="11" customWidth="1"/>
    <col min="1070" max="1070" width="12.7109375" style="11" customWidth="1"/>
    <col min="1071" max="1072" width="10.7109375" style="11" customWidth="1"/>
    <col min="1073" max="1079" width="11.42578125" style="11"/>
    <col min="1080" max="1080" width="13.28515625" style="11" customWidth="1"/>
    <col min="1081" max="1322" width="11.42578125" style="11"/>
    <col min="1323" max="1323" width="36.7109375" style="11" customWidth="1"/>
    <col min="1324" max="1324" width="12.7109375" style="11" customWidth="1"/>
    <col min="1325" max="1325" width="10.7109375" style="11" customWidth="1"/>
    <col min="1326" max="1326" width="12.7109375" style="11" customWidth="1"/>
    <col min="1327" max="1328" width="10.7109375" style="11" customWidth="1"/>
    <col min="1329" max="1335" width="11.42578125" style="11"/>
    <col min="1336" max="1336" width="13.28515625" style="11" customWidth="1"/>
    <col min="1337" max="1578" width="11.42578125" style="11"/>
    <col min="1579" max="1579" width="36.7109375" style="11" customWidth="1"/>
    <col min="1580" max="1580" width="12.7109375" style="11" customWidth="1"/>
    <col min="1581" max="1581" width="10.7109375" style="11" customWidth="1"/>
    <col min="1582" max="1582" width="12.7109375" style="11" customWidth="1"/>
    <col min="1583" max="1584" width="10.7109375" style="11" customWidth="1"/>
    <col min="1585" max="1591" width="11.42578125" style="11"/>
    <col min="1592" max="1592" width="13.28515625" style="11" customWidth="1"/>
    <col min="1593" max="1834" width="11.42578125" style="11"/>
    <col min="1835" max="1835" width="36.7109375" style="11" customWidth="1"/>
    <col min="1836" max="1836" width="12.7109375" style="11" customWidth="1"/>
    <col min="1837" max="1837" width="10.7109375" style="11" customWidth="1"/>
    <col min="1838" max="1838" width="12.7109375" style="11" customWidth="1"/>
    <col min="1839" max="1840" width="10.7109375" style="11" customWidth="1"/>
    <col min="1841" max="1847" width="11.42578125" style="11"/>
    <col min="1848" max="1848" width="13.28515625" style="11" customWidth="1"/>
    <col min="1849" max="2090" width="11.42578125" style="11"/>
    <col min="2091" max="2091" width="36.7109375" style="11" customWidth="1"/>
    <col min="2092" max="2092" width="12.7109375" style="11" customWidth="1"/>
    <col min="2093" max="2093" width="10.7109375" style="11" customWidth="1"/>
    <col min="2094" max="2094" width="12.7109375" style="11" customWidth="1"/>
    <col min="2095" max="2096" width="10.7109375" style="11" customWidth="1"/>
    <col min="2097" max="2103" width="11.42578125" style="11"/>
    <col min="2104" max="2104" width="13.28515625" style="11" customWidth="1"/>
    <col min="2105" max="2346" width="11.42578125" style="11"/>
    <col min="2347" max="2347" width="36.7109375" style="11" customWidth="1"/>
    <col min="2348" max="2348" width="12.7109375" style="11" customWidth="1"/>
    <col min="2349" max="2349" width="10.7109375" style="11" customWidth="1"/>
    <col min="2350" max="2350" width="12.7109375" style="11" customWidth="1"/>
    <col min="2351" max="2352" width="10.7109375" style="11" customWidth="1"/>
    <col min="2353" max="2359" width="11.42578125" style="11"/>
    <col min="2360" max="2360" width="13.28515625" style="11" customWidth="1"/>
    <col min="2361" max="2602" width="11.42578125" style="11"/>
    <col min="2603" max="2603" width="36.7109375" style="11" customWidth="1"/>
    <col min="2604" max="2604" width="12.7109375" style="11" customWidth="1"/>
    <col min="2605" max="2605" width="10.7109375" style="11" customWidth="1"/>
    <col min="2606" max="2606" width="12.7109375" style="11" customWidth="1"/>
    <col min="2607" max="2608" width="10.7109375" style="11" customWidth="1"/>
    <col min="2609" max="2615" width="11.42578125" style="11"/>
    <col min="2616" max="2616" width="13.28515625" style="11" customWidth="1"/>
    <col min="2617" max="2858" width="11.42578125" style="11"/>
    <col min="2859" max="2859" width="36.7109375" style="11" customWidth="1"/>
    <col min="2860" max="2860" width="12.7109375" style="11" customWidth="1"/>
    <col min="2861" max="2861" width="10.7109375" style="11" customWidth="1"/>
    <col min="2862" max="2862" width="12.7109375" style="11" customWidth="1"/>
    <col min="2863" max="2864" width="10.7109375" style="11" customWidth="1"/>
    <col min="2865" max="2871" width="11.42578125" style="11"/>
    <col min="2872" max="2872" width="13.28515625" style="11" customWidth="1"/>
    <col min="2873" max="3114" width="11.42578125" style="11"/>
    <col min="3115" max="3115" width="36.7109375" style="11" customWidth="1"/>
    <col min="3116" max="3116" width="12.7109375" style="11" customWidth="1"/>
    <col min="3117" max="3117" width="10.7109375" style="11" customWidth="1"/>
    <col min="3118" max="3118" width="12.7109375" style="11" customWidth="1"/>
    <col min="3119" max="3120" width="10.7109375" style="11" customWidth="1"/>
    <col min="3121" max="3127" width="11.42578125" style="11"/>
    <col min="3128" max="3128" width="13.28515625" style="11" customWidth="1"/>
    <col min="3129" max="3370" width="11.42578125" style="11"/>
    <col min="3371" max="3371" width="36.7109375" style="11" customWidth="1"/>
    <col min="3372" max="3372" width="12.7109375" style="11" customWidth="1"/>
    <col min="3373" max="3373" width="10.7109375" style="11" customWidth="1"/>
    <col min="3374" max="3374" width="12.7109375" style="11" customWidth="1"/>
    <col min="3375" max="3376" width="10.7109375" style="11" customWidth="1"/>
    <col min="3377" max="3383" width="11.42578125" style="11"/>
    <col min="3384" max="3384" width="13.28515625" style="11" customWidth="1"/>
    <col min="3385" max="3626" width="11.42578125" style="11"/>
    <col min="3627" max="3627" width="36.7109375" style="11" customWidth="1"/>
    <col min="3628" max="3628" width="12.7109375" style="11" customWidth="1"/>
    <col min="3629" max="3629" width="10.7109375" style="11" customWidth="1"/>
    <col min="3630" max="3630" width="12.7109375" style="11" customWidth="1"/>
    <col min="3631" max="3632" width="10.7109375" style="11" customWidth="1"/>
    <col min="3633" max="3639" width="11.42578125" style="11"/>
    <col min="3640" max="3640" width="13.28515625" style="11" customWidth="1"/>
    <col min="3641" max="3882" width="11.42578125" style="11"/>
    <col min="3883" max="3883" width="36.7109375" style="11" customWidth="1"/>
    <col min="3884" max="3884" width="12.7109375" style="11" customWidth="1"/>
    <col min="3885" max="3885" width="10.7109375" style="11" customWidth="1"/>
    <col min="3886" max="3886" width="12.7109375" style="11" customWidth="1"/>
    <col min="3887" max="3888" width="10.7109375" style="11" customWidth="1"/>
    <col min="3889" max="3895" width="11.42578125" style="11"/>
    <col min="3896" max="3896" width="13.28515625" style="11" customWidth="1"/>
    <col min="3897" max="4138" width="11.42578125" style="11"/>
    <col min="4139" max="4139" width="36.7109375" style="11" customWidth="1"/>
    <col min="4140" max="4140" width="12.7109375" style="11" customWidth="1"/>
    <col min="4141" max="4141" width="10.7109375" style="11" customWidth="1"/>
    <col min="4142" max="4142" width="12.7109375" style="11" customWidth="1"/>
    <col min="4143" max="4144" width="10.7109375" style="11" customWidth="1"/>
    <col min="4145" max="4151" width="11.42578125" style="11"/>
    <col min="4152" max="4152" width="13.28515625" style="11" customWidth="1"/>
    <col min="4153" max="4394" width="11.42578125" style="11"/>
    <col min="4395" max="4395" width="36.7109375" style="11" customWidth="1"/>
    <col min="4396" max="4396" width="12.7109375" style="11" customWidth="1"/>
    <col min="4397" max="4397" width="10.7109375" style="11" customWidth="1"/>
    <col min="4398" max="4398" width="12.7109375" style="11" customWidth="1"/>
    <col min="4399" max="4400" width="10.7109375" style="11" customWidth="1"/>
    <col min="4401" max="4407" width="11.42578125" style="11"/>
    <col min="4408" max="4408" width="13.28515625" style="11" customWidth="1"/>
    <col min="4409" max="4650" width="11.42578125" style="11"/>
    <col min="4651" max="4651" width="36.7109375" style="11" customWidth="1"/>
    <col min="4652" max="4652" width="12.7109375" style="11" customWidth="1"/>
    <col min="4653" max="4653" width="10.7109375" style="11" customWidth="1"/>
    <col min="4654" max="4654" width="12.7109375" style="11" customWidth="1"/>
    <col min="4655" max="4656" width="10.7109375" style="11" customWidth="1"/>
    <col min="4657" max="4663" width="11.42578125" style="11"/>
    <col min="4664" max="4664" width="13.28515625" style="11" customWidth="1"/>
    <col min="4665" max="4906" width="11.42578125" style="11"/>
    <col min="4907" max="4907" width="36.7109375" style="11" customWidth="1"/>
    <col min="4908" max="4908" width="12.7109375" style="11" customWidth="1"/>
    <col min="4909" max="4909" width="10.7109375" style="11" customWidth="1"/>
    <col min="4910" max="4910" width="12.7109375" style="11" customWidth="1"/>
    <col min="4911" max="4912" width="10.7109375" style="11" customWidth="1"/>
    <col min="4913" max="4919" width="11.42578125" style="11"/>
    <col min="4920" max="4920" width="13.28515625" style="11" customWidth="1"/>
    <col min="4921" max="5162" width="11.42578125" style="11"/>
    <col min="5163" max="5163" width="36.7109375" style="11" customWidth="1"/>
    <col min="5164" max="5164" width="12.7109375" style="11" customWidth="1"/>
    <col min="5165" max="5165" width="10.7109375" style="11" customWidth="1"/>
    <col min="5166" max="5166" width="12.7109375" style="11" customWidth="1"/>
    <col min="5167" max="5168" width="10.7109375" style="11" customWidth="1"/>
    <col min="5169" max="5175" width="11.42578125" style="11"/>
    <col min="5176" max="5176" width="13.28515625" style="11" customWidth="1"/>
    <col min="5177" max="5418" width="11.42578125" style="11"/>
    <col min="5419" max="5419" width="36.7109375" style="11" customWidth="1"/>
    <col min="5420" max="5420" width="12.7109375" style="11" customWidth="1"/>
    <col min="5421" max="5421" width="10.7109375" style="11" customWidth="1"/>
    <col min="5422" max="5422" width="12.7109375" style="11" customWidth="1"/>
    <col min="5423" max="5424" width="10.7109375" style="11" customWidth="1"/>
    <col min="5425" max="5431" width="11.42578125" style="11"/>
    <col min="5432" max="5432" width="13.28515625" style="11" customWidth="1"/>
    <col min="5433" max="5674" width="11.42578125" style="11"/>
    <col min="5675" max="5675" width="36.7109375" style="11" customWidth="1"/>
    <col min="5676" max="5676" width="12.7109375" style="11" customWidth="1"/>
    <col min="5677" max="5677" width="10.7109375" style="11" customWidth="1"/>
    <col min="5678" max="5678" width="12.7109375" style="11" customWidth="1"/>
    <col min="5679" max="5680" width="10.7109375" style="11" customWidth="1"/>
    <col min="5681" max="5687" width="11.42578125" style="11"/>
    <col min="5688" max="5688" width="13.28515625" style="11" customWidth="1"/>
    <col min="5689" max="5930" width="11.42578125" style="11"/>
    <col min="5931" max="5931" width="36.7109375" style="11" customWidth="1"/>
    <col min="5932" max="5932" width="12.7109375" style="11" customWidth="1"/>
    <col min="5933" max="5933" width="10.7109375" style="11" customWidth="1"/>
    <col min="5934" max="5934" width="12.7109375" style="11" customWidth="1"/>
    <col min="5935" max="5936" width="10.7109375" style="11" customWidth="1"/>
    <col min="5937" max="5943" width="11.42578125" style="11"/>
    <col min="5944" max="5944" width="13.28515625" style="11" customWidth="1"/>
    <col min="5945" max="6186" width="11.42578125" style="11"/>
    <col min="6187" max="6187" width="36.7109375" style="11" customWidth="1"/>
    <col min="6188" max="6188" width="12.7109375" style="11" customWidth="1"/>
    <col min="6189" max="6189" width="10.7109375" style="11" customWidth="1"/>
    <col min="6190" max="6190" width="12.7109375" style="11" customWidth="1"/>
    <col min="6191" max="6192" width="10.7109375" style="11" customWidth="1"/>
    <col min="6193" max="6199" width="11.42578125" style="11"/>
    <col min="6200" max="6200" width="13.28515625" style="11" customWidth="1"/>
    <col min="6201" max="6442" width="11.42578125" style="11"/>
    <col min="6443" max="6443" width="36.7109375" style="11" customWidth="1"/>
    <col min="6444" max="6444" width="12.7109375" style="11" customWidth="1"/>
    <col min="6445" max="6445" width="10.7109375" style="11" customWidth="1"/>
    <col min="6446" max="6446" width="12.7109375" style="11" customWidth="1"/>
    <col min="6447" max="6448" width="10.7109375" style="11" customWidth="1"/>
    <col min="6449" max="6455" width="11.42578125" style="11"/>
    <col min="6456" max="6456" width="13.28515625" style="11" customWidth="1"/>
    <col min="6457" max="6698" width="11.42578125" style="11"/>
    <col min="6699" max="6699" width="36.7109375" style="11" customWidth="1"/>
    <col min="6700" max="6700" width="12.7109375" style="11" customWidth="1"/>
    <col min="6701" max="6701" width="10.7109375" style="11" customWidth="1"/>
    <col min="6702" max="6702" width="12.7109375" style="11" customWidth="1"/>
    <col min="6703" max="6704" width="10.7109375" style="11" customWidth="1"/>
    <col min="6705" max="6711" width="11.42578125" style="11"/>
    <col min="6712" max="6712" width="13.28515625" style="11" customWidth="1"/>
    <col min="6713" max="6954" width="11.42578125" style="11"/>
    <col min="6955" max="6955" width="36.7109375" style="11" customWidth="1"/>
    <col min="6956" max="6956" width="12.7109375" style="11" customWidth="1"/>
    <col min="6957" max="6957" width="10.7109375" style="11" customWidth="1"/>
    <col min="6958" max="6958" width="12.7109375" style="11" customWidth="1"/>
    <col min="6959" max="6960" width="10.7109375" style="11" customWidth="1"/>
    <col min="6961" max="6967" width="11.42578125" style="11"/>
    <col min="6968" max="6968" width="13.28515625" style="11" customWidth="1"/>
    <col min="6969" max="7210" width="11.42578125" style="11"/>
    <col min="7211" max="7211" width="36.7109375" style="11" customWidth="1"/>
    <col min="7212" max="7212" width="12.7109375" style="11" customWidth="1"/>
    <col min="7213" max="7213" width="10.7109375" style="11" customWidth="1"/>
    <col min="7214" max="7214" width="12.7109375" style="11" customWidth="1"/>
    <col min="7215" max="7216" width="10.7109375" style="11" customWidth="1"/>
    <col min="7217" max="7223" width="11.42578125" style="11"/>
    <col min="7224" max="7224" width="13.28515625" style="11" customWidth="1"/>
    <col min="7225" max="7466" width="11.42578125" style="11"/>
    <col min="7467" max="7467" width="36.7109375" style="11" customWidth="1"/>
    <col min="7468" max="7468" width="12.7109375" style="11" customWidth="1"/>
    <col min="7469" max="7469" width="10.7109375" style="11" customWidth="1"/>
    <col min="7470" max="7470" width="12.7109375" style="11" customWidth="1"/>
    <col min="7471" max="7472" width="10.7109375" style="11" customWidth="1"/>
    <col min="7473" max="7479" width="11.42578125" style="11"/>
    <col min="7480" max="7480" width="13.28515625" style="11" customWidth="1"/>
    <col min="7481" max="7722" width="11.42578125" style="11"/>
    <col min="7723" max="7723" width="36.7109375" style="11" customWidth="1"/>
    <col min="7724" max="7724" width="12.7109375" style="11" customWidth="1"/>
    <col min="7725" max="7725" width="10.7109375" style="11" customWidth="1"/>
    <col min="7726" max="7726" width="12.7109375" style="11" customWidth="1"/>
    <col min="7727" max="7728" width="10.7109375" style="11" customWidth="1"/>
    <col min="7729" max="7735" width="11.42578125" style="11"/>
    <col min="7736" max="7736" width="13.28515625" style="11" customWidth="1"/>
    <col min="7737" max="7978" width="11.42578125" style="11"/>
    <col min="7979" max="7979" width="36.7109375" style="11" customWidth="1"/>
    <col min="7980" max="7980" width="12.7109375" style="11" customWidth="1"/>
    <col min="7981" max="7981" width="10.7109375" style="11" customWidth="1"/>
    <col min="7982" max="7982" width="12.7109375" style="11" customWidth="1"/>
    <col min="7983" max="7984" width="10.7109375" style="11" customWidth="1"/>
    <col min="7985" max="7991" width="11.42578125" style="11"/>
    <col min="7992" max="7992" width="13.28515625" style="11" customWidth="1"/>
    <col min="7993" max="8234" width="11.42578125" style="11"/>
    <col min="8235" max="8235" width="36.7109375" style="11" customWidth="1"/>
    <col min="8236" max="8236" width="12.7109375" style="11" customWidth="1"/>
    <col min="8237" max="8237" width="10.7109375" style="11" customWidth="1"/>
    <col min="8238" max="8238" width="12.7109375" style="11" customWidth="1"/>
    <col min="8239" max="8240" width="10.7109375" style="11" customWidth="1"/>
    <col min="8241" max="8247" width="11.42578125" style="11"/>
    <col min="8248" max="8248" width="13.28515625" style="11" customWidth="1"/>
    <col min="8249" max="8490" width="11.42578125" style="11"/>
    <col min="8491" max="8491" width="36.7109375" style="11" customWidth="1"/>
    <col min="8492" max="8492" width="12.7109375" style="11" customWidth="1"/>
    <col min="8493" max="8493" width="10.7109375" style="11" customWidth="1"/>
    <col min="8494" max="8494" width="12.7109375" style="11" customWidth="1"/>
    <col min="8495" max="8496" width="10.7109375" style="11" customWidth="1"/>
    <col min="8497" max="8503" width="11.42578125" style="11"/>
    <col min="8504" max="8504" width="13.28515625" style="11" customWidth="1"/>
    <col min="8505" max="8746" width="11.42578125" style="11"/>
    <col min="8747" max="8747" width="36.7109375" style="11" customWidth="1"/>
    <col min="8748" max="8748" width="12.7109375" style="11" customWidth="1"/>
    <col min="8749" max="8749" width="10.7109375" style="11" customWidth="1"/>
    <col min="8750" max="8750" width="12.7109375" style="11" customWidth="1"/>
    <col min="8751" max="8752" width="10.7109375" style="11" customWidth="1"/>
    <col min="8753" max="8759" width="11.42578125" style="11"/>
    <col min="8760" max="8760" width="13.28515625" style="11" customWidth="1"/>
    <col min="8761" max="9002" width="11.42578125" style="11"/>
    <col min="9003" max="9003" width="36.7109375" style="11" customWidth="1"/>
    <col min="9004" max="9004" width="12.7109375" style="11" customWidth="1"/>
    <col min="9005" max="9005" width="10.7109375" style="11" customWidth="1"/>
    <col min="9006" max="9006" width="12.7109375" style="11" customWidth="1"/>
    <col min="9007" max="9008" width="10.7109375" style="11" customWidth="1"/>
    <col min="9009" max="9015" width="11.42578125" style="11"/>
    <col min="9016" max="9016" width="13.28515625" style="11" customWidth="1"/>
    <col min="9017" max="9258" width="11.42578125" style="11"/>
    <col min="9259" max="9259" width="36.7109375" style="11" customWidth="1"/>
    <col min="9260" max="9260" width="12.7109375" style="11" customWidth="1"/>
    <col min="9261" max="9261" width="10.7109375" style="11" customWidth="1"/>
    <col min="9262" max="9262" width="12.7109375" style="11" customWidth="1"/>
    <col min="9263" max="9264" width="10.7109375" style="11" customWidth="1"/>
    <col min="9265" max="9271" width="11.42578125" style="11"/>
    <col min="9272" max="9272" width="13.28515625" style="11" customWidth="1"/>
    <col min="9273" max="9514" width="11.42578125" style="11"/>
    <col min="9515" max="9515" width="36.7109375" style="11" customWidth="1"/>
    <col min="9516" max="9516" width="12.7109375" style="11" customWidth="1"/>
    <col min="9517" max="9517" width="10.7109375" style="11" customWidth="1"/>
    <col min="9518" max="9518" width="12.7109375" style="11" customWidth="1"/>
    <col min="9519" max="9520" width="10.7109375" style="11" customWidth="1"/>
    <col min="9521" max="9527" width="11.42578125" style="11"/>
    <col min="9528" max="9528" width="13.28515625" style="11" customWidth="1"/>
    <col min="9529" max="9770" width="11.42578125" style="11"/>
    <col min="9771" max="9771" width="36.7109375" style="11" customWidth="1"/>
    <col min="9772" max="9772" width="12.7109375" style="11" customWidth="1"/>
    <col min="9773" max="9773" width="10.7109375" style="11" customWidth="1"/>
    <col min="9774" max="9774" width="12.7109375" style="11" customWidth="1"/>
    <col min="9775" max="9776" width="10.7109375" style="11" customWidth="1"/>
    <col min="9777" max="9783" width="11.42578125" style="11"/>
    <col min="9784" max="9784" width="13.28515625" style="11" customWidth="1"/>
    <col min="9785" max="10026" width="11.42578125" style="11"/>
    <col min="10027" max="10027" width="36.7109375" style="11" customWidth="1"/>
    <col min="10028" max="10028" width="12.7109375" style="11" customWidth="1"/>
    <col min="10029" max="10029" width="10.7109375" style="11" customWidth="1"/>
    <col min="10030" max="10030" width="12.7109375" style="11" customWidth="1"/>
    <col min="10031" max="10032" width="10.7109375" style="11" customWidth="1"/>
    <col min="10033" max="10039" width="11.42578125" style="11"/>
    <col min="10040" max="10040" width="13.28515625" style="11" customWidth="1"/>
    <col min="10041" max="10282" width="11.42578125" style="11"/>
    <col min="10283" max="10283" width="36.7109375" style="11" customWidth="1"/>
    <col min="10284" max="10284" width="12.7109375" style="11" customWidth="1"/>
    <col min="10285" max="10285" width="10.7109375" style="11" customWidth="1"/>
    <col min="10286" max="10286" width="12.7109375" style="11" customWidth="1"/>
    <col min="10287" max="10288" width="10.7109375" style="11" customWidth="1"/>
    <col min="10289" max="10295" width="11.42578125" style="11"/>
    <col min="10296" max="10296" width="13.28515625" style="11" customWidth="1"/>
    <col min="10297" max="10538" width="11.42578125" style="11"/>
    <col min="10539" max="10539" width="36.7109375" style="11" customWidth="1"/>
    <col min="10540" max="10540" width="12.7109375" style="11" customWidth="1"/>
    <col min="10541" max="10541" width="10.7109375" style="11" customWidth="1"/>
    <col min="10542" max="10542" width="12.7109375" style="11" customWidth="1"/>
    <col min="10543" max="10544" width="10.7109375" style="11" customWidth="1"/>
    <col min="10545" max="10551" width="11.42578125" style="11"/>
    <col min="10552" max="10552" width="13.28515625" style="11" customWidth="1"/>
    <col min="10553" max="10794" width="11.42578125" style="11"/>
    <col min="10795" max="10795" width="36.7109375" style="11" customWidth="1"/>
    <col min="10796" max="10796" width="12.7109375" style="11" customWidth="1"/>
    <col min="10797" max="10797" width="10.7109375" style="11" customWidth="1"/>
    <col min="10798" max="10798" width="12.7109375" style="11" customWidth="1"/>
    <col min="10799" max="10800" width="10.7109375" style="11" customWidth="1"/>
    <col min="10801" max="10807" width="11.42578125" style="11"/>
    <col min="10808" max="10808" width="13.28515625" style="11" customWidth="1"/>
    <col min="10809" max="11050" width="11.42578125" style="11"/>
    <col min="11051" max="11051" width="36.7109375" style="11" customWidth="1"/>
    <col min="11052" max="11052" width="12.7109375" style="11" customWidth="1"/>
    <col min="11053" max="11053" width="10.7109375" style="11" customWidth="1"/>
    <col min="11054" max="11054" width="12.7109375" style="11" customWidth="1"/>
    <col min="11055" max="11056" width="10.7109375" style="11" customWidth="1"/>
    <col min="11057" max="11063" width="11.42578125" style="11"/>
    <col min="11064" max="11064" width="13.28515625" style="11" customWidth="1"/>
    <col min="11065" max="11306" width="11.42578125" style="11"/>
    <col min="11307" max="11307" width="36.7109375" style="11" customWidth="1"/>
    <col min="11308" max="11308" width="12.7109375" style="11" customWidth="1"/>
    <col min="11309" max="11309" width="10.7109375" style="11" customWidth="1"/>
    <col min="11310" max="11310" width="12.7109375" style="11" customWidth="1"/>
    <col min="11311" max="11312" width="10.7109375" style="11" customWidth="1"/>
    <col min="11313" max="11319" width="11.42578125" style="11"/>
    <col min="11320" max="11320" width="13.28515625" style="11" customWidth="1"/>
    <col min="11321" max="11562" width="11.42578125" style="11"/>
    <col min="11563" max="11563" width="36.7109375" style="11" customWidth="1"/>
    <col min="11564" max="11564" width="12.7109375" style="11" customWidth="1"/>
    <col min="11565" max="11565" width="10.7109375" style="11" customWidth="1"/>
    <col min="11566" max="11566" width="12.7109375" style="11" customWidth="1"/>
    <col min="11567" max="11568" width="10.7109375" style="11" customWidth="1"/>
    <col min="11569" max="11575" width="11.42578125" style="11"/>
    <col min="11576" max="11576" width="13.28515625" style="11" customWidth="1"/>
    <col min="11577" max="11818" width="11.42578125" style="11"/>
    <col min="11819" max="11819" width="36.7109375" style="11" customWidth="1"/>
    <col min="11820" max="11820" width="12.7109375" style="11" customWidth="1"/>
    <col min="11821" max="11821" width="10.7109375" style="11" customWidth="1"/>
    <col min="11822" max="11822" width="12.7109375" style="11" customWidth="1"/>
    <col min="11823" max="11824" width="10.7109375" style="11" customWidth="1"/>
    <col min="11825" max="11831" width="11.42578125" style="11"/>
    <col min="11832" max="11832" width="13.28515625" style="11" customWidth="1"/>
    <col min="11833" max="12074" width="11.42578125" style="11"/>
    <col min="12075" max="12075" width="36.7109375" style="11" customWidth="1"/>
    <col min="12076" max="12076" width="12.7109375" style="11" customWidth="1"/>
    <col min="12077" max="12077" width="10.7109375" style="11" customWidth="1"/>
    <col min="12078" max="12078" width="12.7109375" style="11" customWidth="1"/>
    <col min="12079" max="12080" width="10.7109375" style="11" customWidth="1"/>
    <col min="12081" max="12087" width="11.42578125" style="11"/>
    <col min="12088" max="12088" width="13.28515625" style="11" customWidth="1"/>
    <col min="12089" max="12330" width="11.42578125" style="11"/>
    <col min="12331" max="12331" width="36.7109375" style="11" customWidth="1"/>
    <col min="12332" max="12332" width="12.7109375" style="11" customWidth="1"/>
    <col min="12333" max="12333" width="10.7109375" style="11" customWidth="1"/>
    <col min="12334" max="12334" width="12.7109375" style="11" customWidth="1"/>
    <col min="12335" max="12336" width="10.7109375" style="11" customWidth="1"/>
    <col min="12337" max="12343" width="11.42578125" style="11"/>
    <col min="12344" max="12344" width="13.28515625" style="11" customWidth="1"/>
    <col min="12345" max="12586" width="11.42578125" style="11"/>
    <col min="12587" max="12587" width="36.7109375" style="11" customWidth="1"/>
    <col min="12588" max="12588" width="12.7109375" style="11" customWidth="1"/>
    <col min="12589" max="12589" width="10.7109375" style="11" customWidth="1"/>
    <col min="12590" max="12590" width="12.7109375" style="11" customWidth="1"/>
    <col min="12591" max="12592" width="10.7109375" style="11" customWidth="1"/>
    <col min="12593" max="12599" width="11.42578125" style="11"/>
    <col min="12600" max="12600" width="13.28515625" style="11" customWidth="1"/>
    <col min="12601" max="12842" width="11.42578125" style="11"/>
    <col min="12843" max="12843" width="36.7109375" style="11" customWidth="1"/>
    <col min="12844" max="12844" width="12.7109375" style="11" customWidth="1"/>
    <col min="12845" max="12845" width="10.7109375" style="11" customWidth="1"/>
    <col min="12846" max="12846" width="12.7109375" style="11" customWidth="1"/>
    <col min="12847" max="12848" width="10.7109375" style="11" customWidth="1"/>
    <col min="12849" max="12855" width="11.42578125" style="11"/>
    <col min="12856" max="12856" width="13.28515625" style="11" customWidth="1"/>
    <col min="12857" max="13098" width="11.42578125" style="11"/>
    <col min="13099" max="13099" width="36.7109375" style="11" customWidth="1"/>
    <col min="13100" max="13100" width="12.7109375" style="11" customWidth="1"/>
    <col min="13101" max="13101" width="10.7109375" style="11" customWidth="1"/>
    <col min="13102" max="13102" width="12.7109375" style="11" customWidth="1"/>
    <col min="13103" max="13104" width="10.7109375" style="11" customWidth="1"/>
    <col min="13105" max="13111" width="11.42578125" style="11"/>
    <col min="13112" max="13112" width="13.28515625" style="11" customWidth="1"/>
    <col min="13113" max="13354" width="11.42578125" style="11"/>
    <col min="13355" max="13355" width="36.7109375" style="11" customWidth="1"/>
    <col min="13356" max="13356" width="12.7109375" style="11" customWidth="1"/>
    <col min="13357" max="13357" width="10.7109375" style="11" customWidth="1"/>
    <col min="13358" max="13358" width="12.7109375" style="11" customWidth="1"/>
    <col min="13359" max="13360" width="10.7109375" style="11" customWidth="1"/>
    <col min="13361" max="13367" width="11.42578125" style="11"/>
    <col min="13368" max="13368" width="13.28515625" style="11" customWidth="1"/>
    <col min="13369" max="13610" width="11.42578125" style="11"/>
    <col min="13611" max="13611" width="36.7109375" style="11" customWidth="1"/>
    <col min="13612" max="13612" width="12.7109375" style="11" customWidth="1"/>
    <col min="13613" max="13613" width="10.7109375" style="11" customWidth="1"/>
    <col min="13614" max="13614" width="12.7109375" style="11" customWidth="1"/>
    <col min="13615" max="13616" width="10.7109375" style="11" customWidth="1"/>
    <col min="13617" max="13623" width="11.42578125" style="11"/>
    <col min="13624" max="13624" width="13.28515625" style="11" customWidth="1"/>
    <col min="13625" max="13866" width="11.42578125" style="11"/>
    <col min="13867" max="13867" width="36.7109375" style="11" customWidth="1"/>
    <col min="13868" max="13868" width="12.7109375" style="11" customWidth="1"/>
    <col min="13869" max="13869" width="10.7109375" style="11" customWidth="1"/>
    <col min="13870" max="13870" width="12.7109375" style="11" customWidth="1"/>
    <col min="13871" max="13872" width="10.7109375" style="11" customWidth="1"/>
    <col min="13873" max="13879" width="11.42578125" style="11"/>
    <col min="13880" max="13880" width="13.28515625" style="11" customWidth="1"/>
    <col min="13881" max="14122" width="11.42578125" style="11"/>
    <col min="14123" max="14123" width="36.7109375" style="11" customWidth="1"/>
    <col min="14124" max="14124" width="12.7109375" style="11" customWidth="1"/>
    <col min="14125" max="14125" width="10.7109375" style="11" customWidth="1"/>
    <col min="14126" max="14126" width="12.7109375" style="11" customWidth="1"/>
    <col min="14127" max="14128" width="10.7109375" style="11" customWidth="1"/>
    <col min="14129" max="14135" width="11.42578125" style="11"/>
    <col min="14136" max="14136" width="13.28515625" style="11" customWidth="1"/>
    <col min="14137" max="14378" width="11.42578125" style="11"/>
    <col min="14379" max="14379" width="36.7109375" style="11" customWidth="1"/>
    <col min="14380" max="14380" width="12.7109375" style="11" customWidth="1"/>
    <col min="14381" max="14381" width="10.7109375" style="11" customWidth="1"/>
    <col min="14382" max="14382" width="12.7109375" style="11" customWidth="1"/>
    <col min="14383" max="14384" width="10.7109375" style="11" customWidth="1"/>
    <col min="14385" max="14391" width="11.42578125" style="11"/>
    <col min="14392" max="14392" width="13.28515625" style="11" customWidth="1"/>
    <col min="14393" max="14634" width="11.42578125" style="11"/>
    <col min="14635" max="14635" width="36.7109375" style="11" customWidth="1"/>
    <col min="14636" max="14636" width="12.7109375" style="11" customWidth="1"/>
    <col min="14637" max="14637" width="10.7109375" style="11" customWidth="1"/>
    <col min="14638" max="14638" width="12.7109375" style="11" customWidth="1"/>
    <col min="14639" max="14640" width="10.7109375" style="11" customWidth="1"/>
    <col min="14641" max="14647" width="11.42578125" style="11"/>
    <col min="14648" max="14648" width="13.28515625" style="11" customWidth="1"/>
    <col min="14649" max="14890" width="11.42578125" style="11"/>
    <col min="14891" max="14891" width="36.7109375" style="11" customWidth="1"/>
    <col min="14892" max="14892" width="12.7109375" style="11" customWidth="1"/>
    <col min="14893" max="14893" width="10.7109375" style="11" customWidth="1"/>
    <col min="14894" max="14894" width="12.7109375" style="11" customWidth="1"/>
    <col min="14895" max="14896" width="10.7109375" style="11" customWidth="1"/>
    <col min="14897" max="14903" width="11.42578125" style="11"/>
    <col min="14904" max="14904" width="13.28515625" style="11" customWidth="1"/>
    <col min="14905" max="15146" width="11.42578125" style="11"/>
    <col min="15147" max="15147" width="36.7109375" style="11" customWidth="1"/>
    <col min="15148" max="15148" width="12.7109375" style="11" customWidth="1"/>
    <col min="15149" max="15149" width="10.7109375" style="11" customWidth="1"/>
    <col min="15150" max="15150" width="12.7109375" style="11" customWidth="1"/>
    <col min="15151" max="15152" width="10.7109375" style="11" customWidth="1"/>
    <col min="15153" max="15159" width="11.42578125" style="11"/>
    <col min="15160" max="15160" width="13.28515625" style="11" customWidth="1"/>
    <col min="15161" max="15402" width="11.42578125" style="11"/>
    <col min="15403" max="15403" width="36.7109375" style="11" customWidth="1"/>
    <col min="15404" max="15404" width="12.7109375" style="11" customWidth="1"/>
    <col min="15405" max="15405" width="10.7109375" style="11" customWidth="1"/>
    <col min="15406" max="15406" width="12.7109375" style="11" customWidth="1"/>
    <col min="15407" max="15408" width="10.7109375" style="11" customWidth="1"/>
    <col min="15409" max="15415" width="11.42578125" style="11"/>
    <col min="15416" max="15416" width="13.28515625" style="11" customWidth="1"/>
    <col min="15417" max="15658" width="11.42578125" style="11"/>
    <col min="15659" max="15659" width="36.7109375" style="11" customWidth="1"/>
    <col min="15660" max="15660" width="12.7109375" style="11" customWidth="1"/>
    <col min="15661" max="15661" width="10.7109375" style="11" customWidth="1"/>
    <col min="15662" max="15662" width="12.7109375" style="11" customWidth="1"/>
    <col min="15663" max="15664" width="10.7109375" style="11" customWidth="1"/>
    <col min="15665" max="15671" width="11.42578125" style="11"/>
    <col min="15672" max="15672" width="13.28515625" style="11" customWidth="1"/>
    <col min="15673" max="15914" width="11.42578125" style="11"/>
    <col min="15915" max="15915" width="36.7109375" style="11" customWidth="1"/>
    <col min="15916" max="15916" width="12.7109375" style="11" customWidth="1"/>
    <col min="15917" max="15917" width="10.7109375" style="11" customWidth="1"/>
    <col min="15918" max="15918" width="12.7109375" style="11" customWidth="1"/>
    <col min="15919" max="15920" width="10.7109375" style="11" customWidth="1"/>
    <col min="15921" max="15927" width="11.42578125" style="11"/>
    <col min="15928" max="15928" width="13.28515625" style="11" customWidth="1"/>
    <col min="15929" max="16170" width="11.42578125" style="11"/>
    <col min="16171" max="16171" width="36.7109375" style="11" customWidth="1"/>
    <col min="16172" max="16172" width="12.7109375" style="11" customWidth="1"/>
    <col min="16173" max="16173" width="10.7109375" style="11" customWidth="1"/>
    <col min="16174" max="16174" width="12.7109375" style="11" customWidth="1"/>
    <col min="16175" max="16176" width="10.7109375" style="11" customWidth="1"/>
    <col min="16177" max="16183" width="11.42578125" style="11"/>
    <col min="16184" max="16184" width="13.28515625" style="11" customWidth="1"/>
    <col min="16185" max="16384" width="11.42578125" style="11"/>
  </cols>
  <sheetData>
    <row r="2" spans="41:41" ht="22.5" customHeight="1"/>
    <row r="3" spans="41:41" ht="24.75" customHeight="1"/>
    <row r="4" spans="41:41">
      <c r="AO4" s="89"/>
    </row>
    <row r="6" spans="41:41">
      <c r="AO6" s="89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50" t="s">
        <v>86</v>
      </c>
    </row>
    <row r="27" spans="2:12" ht="36.75" customHeight="1"/>
    <row r="28" spans="2:12"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</row>
    <row r="30" spans="2:12">
      <c r="B30" s="526"/>
      <c r="C30" s="526"/>
      <c r="D30" s="90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90.xml><?xml version="1.0" encoding="utf-8"?>
<worksheet xmlns="http://schemas.openxmlformats.org/spreadsheetml/2006/main" xmlns:r="http://schemas.openxmlformats.org/officeDocument/2006/relationships">
  <sheetPr codeName="Hoja66">
    <tabColor rgb="FF000099"/>
    <pageSetUpPr autoPageBreaks="0" fitToPage="1"/>
  </sheetPr>
  <dimension ref="B27:L28"/>
  <sheetViews>
    <sheetView showGridLines="0" showRowColHeaders="0" showOutlineSymbols="0" zoomScaleNormal="100" workbookViewId="0">
      <selection activeCell="A3" sqref="A3"/>
    </sheetView>
  </sheetViews>
  <sheetFormatPr baseColWidth="10" defaultRowHeight="12.75"/>
  <cols>
    <col min="1" max="1" width="11.42578125" style="2"/>
    <col min="2" max="2" width="5.7109375" style="2" customWidth="1"/>
    <col min="3" max="3" width="12.7109375" style="2" customWidth="1"/>
    <col min="4" max="257" width="11.42578125" style="2"/>
    <col min="258" max="258" width="5.7109375" style="2" customWidth="1"/>
    <col min="259" max="259" width="12.7109375" style="2" customWidth="1"/>
    <col min="260" max="513" width="11.42578125" style="2"/>
    <col min="514" max="514" width="5.7109375" style="2" customWidth="1"/>
    <col min="515" max="515" width="12.7109375" style="2" customWidth="1"/>
    <col min="516" max="769" width="11.42578125" style="2"/>
    <col min="770" max="770" width="5.7109375" style="2" customWidth="1"/>
    <col min="771" max="771" width="12.7109375" style="2" customWidth="1"/>
    <col min="772" max="1025" width="11.42578125" style="2"/>
    <col min="1026" max="1026" width="5.7109375" style="2" customWidth="1"/>
    <col min="1027" max="1027" width="12.7109375" style="2" customWidth="1"/>
    <col min="1028" max="1281" width="11.42578125" style="2"/>
    <col min="1282" max="1282" width="5.7109375" style="2" customWidth="1"/>
    <col min="1283" max="1283" width="12.7109375" style="2" customWidth="1"/>
    <col min="1284" max="1537" width="11.42578125" style="2"/>
    <col min="1538" max="1538" width="5.7109375" style="2" customWidth="1"/>
    <col min="1539" max="1539" width="12.7109375" style="2" customWidth="1"/>
    <col min="1540" max="1793" width="11.42578125" style="2"/>
    <col min="1794" max="1794" width="5.7109375" style="2" customWidth="1"/>
    <col min="1795" max="1795" width="12.7109375" style="2" customWidth="1"/>
    <col min="1796" max="2049" width="11.42578125" style="2"/>
    <col min="2050" max="2050" width="5.7109375" style="2" customWidth="1"/>
    <col min="2051" max="2051" width="12.7109375" style="2" customWidth="1"/>
    <col min="2052" max="2305" width="11.42578125" style="2"/>
    <col min="2306" max="2306" width="5.7109375" style="2" customWidth="1"/>
    <col min="2307" max="2307" width="12.7109375" style="2" customWidth="1"/>
    <col min="2308" max="2561" width="11.42578125" style="2"/>
    <col min="2562" max="2562" width="5.7109375" style="2" customWidth="1"/>
    <col min="2563" max="2563" width="12.7109375" style="2" customWidth="1"/>
    <col min="2564" max="2817" width="11.42578125" style="2"/>
    <col min="2818" max="2818" width="5.7109375" style="2" customWidth="1"/>
    <col min="2819" max="2819" width="12.7109375" style="2" customWidth="1"/>
    <col min="2820" max="3073" width="11.42578125" style="2"/>
    <col min="3074" max="3074" width="5.7109375" style="2" customWidth="1"/>
    <col min="3075" max="3075" width="12.7109375" style="2" customWidth="1"/>
    <col min="3076" max="3329" width="11.42578125" style="2"/>
    <col min="3330" max="3330" width="5.7109375" style="2" customWidth="1"/>
    <col min="3331" max="3331" width="12.7109375" style="2" customWidth="1"/>
    <col min="3332" max="3585" width="11.42578125" style="2"/>
    <col min="3586" max="3586" width="5.7109375" style="2" customWidth="1"/>
    <col min="3587" max="3587" width="12.7109375" style="2" customWidth="1"/>
    <col min="3588" max="3841" width="11.42578125" style="2"/>
    <col min="3842" max="3842" width="5.7109375" style="2" customWidth="1"/>
    <col min="3843" max="3843" width="12.7109375" style="2" customWidth="1"/>
    <col min="3844" max="4097" width="11.42578125" style="2"/>
    <col min="4098" max="4098" width="5.7109375" style="2" customWidth="1"/>
    <col min="4099" max="4099" width="12.7109375" style="2" customWidth="1"/>
    <col min="4100" max="4353" width="11.42578125" style="2"/>
    <col min="4354" max="4354" width="5.7109375" style="2" customWidth="1"/>
    <col min="4355" max="4355" width="12.7109375" style="2" customWidth="1"/>
    <col min="4356" max="4609" width="11.42578125" style="2"/>
    <col min="4610" max="4610" width="5.7109375" style="2" customWidth="1"/>
    <col min="4611" max="4611" width="12.7109375" style="2" customWidth="1"/>
    <col min="4612" max="4865" width="11.42578125" style="2"/>
    <col min="4866" max="4866" width="5.7109375" style="2" customWidth="1"/>
    <col min="4867" max="4867" width="12.7109375" style="2" customWidth="1"/>
    <col min="4868" max="5121" width="11.42578125" style="2"/>
    <col min="5122" max="5122" width="5.7109375" style="2" customWidth="1"/>
    <col min="5123" max="5123" width="12.7109375" style="2" customWidth="1"/>
    <col min="5124" max="5377" width="11.42578125" style="2"/>
    <col min="5378" max="5378" width="5.7109375" style="2" customWidth="1"/>
    <col min="5379" max="5379" width="12.7109375" style="2" customWidth="1"/>
    <col min="5380" max="5633" width="11.42578125" style="2"/>
    <col min="5634" max="5634" width="5.7109375" style="2" customWidth="1"/>
    <col min="5635" max="5635" width="12.7109375" style="2" customWidth="1"/>
    <col min="5636" max="5889" width="11.42578125" style="2"/>
    <col min="5890" max="5890" width="5.7109375" style="2" customWidth="1"/>
    <col min="5891" max="5891" width="12.7109375" style="2" customWidth="1"/>
    <col min="5892" max="6145" width="11.42578125" style="2"/>
    <col min="6146" max="6146" width="5.7109375" style="2" customWidth="1"/>
    <col min="6147" max="6147" width="12.7109375" style="2" customWidth="1"/>
    <col min="6148" max="6401" width="11.42578125" style="2"/>
    <col min="6402" max="6402" width="5.7109375" style="2" customWidth="1"/>
    <col min="6403" max="6403" width="12.7109375" style="2" customWidth="1"/>
    <col min="6404" max="6657" width="11.42578125" style="2"/>
    <col min="6658" max="6658" width="5.7109375" style="2" customWidth="1"/>
    <col min="6659" max="6659" width="12.7109375" style="2" customWidth="1"/>
    <col min="6660" max="6913" width="11.42578125" style="2"/>
    <col min="6914" max="6914" width="5.7109375" style="2" customWidth="1"/>
    <col min="6915" max="6915" width="12.7109375" style="2" customWidth="1"/>
    <col min="6916" max="7169" width="11.42578125" style="2"/>
    <col min="7170" max="7170" width="5.7109375" style="2" customWidth="1"/>
    <col min="7171" max="7171" width="12.7109375" style="2" customWidth="1"/>
    <col min="7172" max="7425" width="11.42578125" style="2"/>
    <col min="7426" max="7426" width="5.7109375" style="2" customWidth="1"/>
    <col min="7427" max="7427" width="12.7109375" style="2" customWidth="1"/>
    <col min="7428" max="7681" width="11.42578125" style="2"/>
    <col min="7682" max="7682" width="5.7109375" style="2" customWidth="1"/>
    <col min="7683" max="7683" width="12.7109375" style="2" customWidth="1"/>
    <col min="7684" max="7937" width="11.42578125" style="2"/>
    <col min="7938" max="7938" width="5.7109375" style="2" customWidth="1"/>
    <col min="7939" max="7939" width="12.7109375" style="2" customWidth="1"/>
    <col min="7940" max="8193" width="11.42578125" style="2"/>
    <col min="8194" max="8194" width="5.7109375" style="2" customWidth="1"/>
    <col min="8195" max="8195" width="12.7109375" style="2" customWidth="1"/>
    <col min="8196" max="8449" width="11.42578125" style="2"/>
    <col min="8450" max="8450" width="5.7109375" style="2" customWidth="1"/>
    <col min="8451" max="8451" width="12.7109375" style="2" customWidth="1"/>
    <col min="8452" max="8705" width="11.42578125" style="2"/>
    <col min="8706" max="8706" width="5.7109375" style="2" customWidth="1"/>
    <col min="8707" max="8707" width="12.7109375" style="2" customWidth="1"/>
    <col min="8708" max="8961" width="11.42578125" style="2"/>
    <col min="8962" max="8962" width="5.7109375" style="2" customWidth="1"/>
    <col min="8963" max="8963" width="12.7109375" style="2" customWidth="1"/>
    <col min="8964" max="9217" width="11.42578125" style="2"/>
    <col min="9218" max="9218" width="5.7109375" style="2" customWidth="1"/>
    <col min="9219" max="9219" width="12.7109375" style="2" customWidth="1"/>
    <col min="9220" max="9473" width="11.42578125" style="2"/>
    <col min="9474" max="9474" width="5.7109375" style="2" customWidth="1"/>
    <col min="9475" max="9475" width="12.7109375" style="2" customWidth="1"/>
    <col min="9476" max="9729" width="11.42578125" style="2"/>
    <col min="9730" max="9730" width="5.7109375" style="2" customWidth="1"/>
    <col min="9731" max="9731" width="12.7109375" style="2" customWidth="1"/>
    <col min="9732" max="9985" width="11.42578125" style="2"/>
    <col min="9986" max="9986" width="5.7109375" style="2" customWidth="1"/>
    <col min="9987" max="9987" width="12.7109375" style="2" customWidth="1"/>
    <col min="9988" max="10241" width="11.42578125" style="2"/>
    <col min="10242" max="10242" width="5.7109375" style="2" customWidth="1"/>
    <col min="10243" max="10243" width="12.7109375" style="2" customWidth="1"/>
    <col min="10244" max="10497" width="11.42578125" style="2"/>
    <col min="10498" max="10498" width="5.7109375" style="2" customWidth="1"/>
    <col min="10499" max="10499" width="12.7109375" style="2" customWidth="1"/>
    <col min="10500" max="10753" width="11.42578125" style="2"/>
    <col min="10754" max="10754" width="5.7109375" style="2" customWidth="1"/>
    <col min="10755" max="10755" width="12.7109375" style="2" customWidth="1"/>
    <col min="10756" max="11009" width="11.42578125" style="2"/>
    <col min="11010" max="11010" width="5.7109375" style="2" customWidth="1"/>
    <col min="11011" max="11011" width="12.7109375" style="2" customWidth="1"/>
    <col min="11012" max="11265" width="11.42578125" style="2"/>
    <col min="11266" max="11266" width="5.7109375" style="2" customWidth="1"/>
    <col min="11267" max="11267" width="12.7109375" style="2" customWidth="1"/>
    <col min="11268" max="11521" width="11.42578125" style="2"/>
    <col min="11522" max="11522" width="5.7109375" style="2" customWidth="1"/>
    <col min="11523" max="11523" width="12.7109375" style="2" customWidth="1"/>
    <col min="11524" max="11777" width="11.42578125" style="2"/>
    <col min="11778" max="11778" width="5.7109375" style="2" customWidth="1"/>
    <col min="11779" max="11779" width="12.7109375" style="2" customWidth="1"/>
    <col min="11780" max="12033" width="11.42578125" style="2"/>
    <col min="12034" max="12034" width="5.7109375" style="2" customWidth="1"/>
    <col min="12035" max="12035" width="12.7109375" style="2" customWidth="1"/>
    <col min="12036" max="12289" width="11.42578125" style="2"/>
    <col min="12290" max="12290" width="5.7109375" style="2" customWidth="1"/>
    <col min="12291" max="12291" width="12.7109375" style="2" customWidth="1"/>
    <col min="12292" max="12545" width="11.42578125" style="2"/>
    <col min="12546" max="12546" width="5.7109375" style="2" customWidth="1"/>
    <col min="12547" max="12547" width="12.7109375" style="2" customWidth="1"/>
    <col min="12548" max="12801" width="11.42578125" style="2"/>
    <col min="12802" max="12802" width="5.7109375" style="2" customWidth="1"/>
    <col min="12803" max="12803" width="12.7109375" style="2" customWidth="1"/>
    <col min="12804" max="13057" width="11.42578125" style="2"/>
    <col min="13058" max="13058" width="5.7109375" style="2" customWidth="1"/>
    <col min="13059" max="13059" width="12.7109375" style="2" customWidth="1"/>
    <col min="13060" max="13313" width="11.42578125" style="2"/>
    <col min="13314" max="13314" width="5.7109375" style="2" customWidth="1"/>
    <col min="13315" max="13315" width="12.7109375" style="2" customWidth="1"/>
    <col min="13316" max="13569" width="11.42578125" style="2"/>
    <col min="13570" max="13570" width="5.7109375" style="2" customWidth="1"/>
    <col min="13571" max="13571" width="12.7109375" style="2" customWidth="1"/>
    <col min="13572" max="13825" width="11.42578125" style="2"/>
    <col min="13826" max="13826" width="5.7109375" style="2" customWidth="1"/>
    <col min="13827" max="13827" width="12.7109375" style="2" customWidth="1"/>
    <col min="13828" max="14081" width="11.42578125" style="2"/>
    <col min="14082" max="14082" width="5.7109375" style="2" customWidth="1"/>
    <col min="14083" max="14083" width="12.7109375" style="2" customWidth="1"/>
    <col min="14084" max="14337" width="11.42578125" style="2"/>
    <col min="14338" max="14338" width="5.7109375" style="2" customWidth="1"/>
    <col min="14339" max="14339" width="12.7109375" style="2" customWidth="1"/>
    <col min="14340" max="14593" width="11.42578125" style="2"/>
    <col min="14594" max="14594" width="5.7109375" style="2" customWidth="1"/>
    <col min="14595" max="14595" width="12.7109375" style="2" customWidth="1"/>
    <col min="14596" max="14849" width="11.42578125" style="2"/>
    <col min="14850" max="14850" width="5.7109375" style="2" customWidth="1"/>
    <col min="14851" max="14851" width="12.7109375" style="2" customWidth="1"/>
    <col min="14852" max="15105" width="11.42578125" style="2"/>
    <col min="15106" max="15106" width="5.7109375" style="2" customWidth="1"/>
    <col min="15107" max="15107" width="12.7109375" style="2" customWidth="1"/>
    <col min="15108" max="15361" width="11.42578125" style="2"/>
    <col min="15362" max="15362" width="5.7109375" style="2" customWidth="1"/>
    <col min="15363" max="15363" width="12.7109375" style="2" customWidth="1"/>
    <col min="15364" max="15617" width="11.42578125" style="2"/>
    <col min="15618" max="15618" width="5.7109375" style="2" customWidth="1"/>
    <col min="15619" max="15619" width="12.7109375" style="2" customWidth="1"/>
    <col min="15620" max="15873" width="11.42578125" style="2"/>
    <col min="15874" max="15874" width="5.7109375" style="2" customWidth="1"/>
    <col min="15875" max="15875" width="12.7109375" style="2" customWidth="1"/>
    <col min="15876" max="16129" width="11.42578125" style="2"/>
    <col min="16130" max="16130" width="5.7109375" style="2" customWidth="1"/>
    <col min="16131" max="16131" width="12.7109375" style="2" customWidth="1"/>
    <col min="16132" max="16384" width="11.42578125" style="2"/>
  </cols>
  <sheetData>
    <row r="27" spans="2:12" ht="15" customHeight="1" thickBot="1"/>
    <row r="28" spans="2:12" ht="30" customHeight="1" thickBot="1">
      <c r="B28" s="17"/>
      <c r="C28" s="17"/>
      <c r="D28" s="17"/>
      <c r="E28" s="17"/>
      <c r="F28" s="17"/>
      <c r="G28" s="17"/>
      <c r="H28" s="17"/>
      <c r="I28" s="17"/>
      <c r="J28" s="50" t="s">
        <v>86</v>
      </c>
      <c r="K28" s="17"/>
      <c r="L28" s="17"/>
    </row>
  </sheetData>
  <hyperlinks>
    <hyperlink ref="J28" location="'Plazas Autorizadas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91.xml><?xml version="1.0" encoding="utf-8"?>
<worksheet xmlns="http://schemas.openxmlformats.org/spreadsheetml/2006/main" xmlns:r="http://schemas.openxmlformats.org/officeDocument/2006/relationships">
  <sheetPr codeName="Hoja41">
    <tabColor rgb="FF000099"/>
    <pageSetUpPr autoPageBreaks="0" fitToPage="1"/>
  </sheetPr>
  <dimension ref="C5:R41"/>
  <sheetViews>
    <sheetView showGridLines="0" showRowColHeaders="0" showOutlineSymbols="0" zoomScaleNormal="100" workbookViewId="0">
      <selection activeCell="A3" sqref="A3"/>
    </sheetView>
  </sheetViews>
  <sheetFormatPr baseColWidth="10" defaultColWidth="16.5703125" defaultRowHeight="12.75"/>
  <cols>
    <col min="1" max="1" width="3.7109375" style="440" customWidth="1"/>
    <col min="2" max="2" width="10.42578125" style="440" customWidth="1"/>
    <col min="3" max="3" width="23.140625" style="440" customWidth="1"/>
    <col min="4" max="4" width="11" style="440" customWidth="1"/>
    <col min="5" max="5" width="8.85546875" style="440" customWidth="1"/>
    <col min="6" max="6" width="10.42578125" style="440" customWidth="1"/>
    <col min="7" max="7" width="8.5703125" style="440" customWidth="1"/>
    <col min="8" max="8" width="11.5703125" style="440" customWidth="1"/>
    <col min="9" max="9" width="9.7109375" style="440" customWidth="1"/>
    <col min="10" max="10" width="11.5703125" style="440" customWidth="1"/>
    <col min="11" max="11" width="10" style="440" customWidth="1"/>
    <col min="12" max="12" width="10.7109375" style="440" customWidth="1"/>
    <col min="13" max="13" width="10.140625" style="440" customWidth="1"/>
    <col min="14" max="14" width="16.5703125" style="440" customWidth="1"/>
    <col min="15" max="15" width="11.140625" style="440" customWidth="1"/>
    <col min="16" max="16" width="9.28515625" style="440" customWidth="1"/>
    <col min="17" max="256" width="16.5703125" style="440"/>
    <col min="257" max="257" width="3.7109375" style="440" customWidth="1"/>
    <col min="258" max="258" width="10.42578125" style="440" customWidth="1"/>
    <col min="259" max="259" width="23.140625" style="440" customWidth="1"/>
    <col min="260" max="260" width="11" style="440" customWidth="1"/>
    <col min="261" max="261" width="8.85546875" style="440" customWidth="1"/>
    <col min="262" max="262" width="10.42578125" style="440" customWidth="1"/>
    <col min="263" max="263" width="8.5703125" style="440" customWidth="1"/>
    <col min="264" max="264" width="9.5703125" style="440" customWidth="1"/>
    <col min="265" max="265" width="9.7109375" style="440" customWidth="1"/>
    <col min="266" max="266" width="9.85546875" style="440" customWidth="1"/>
    <col min="267" max="267" width="10" style="440" customWidth="1"/>
    <col min="268" max="268" width="10.7109375" style="440" customWidth="1"/>
    <col min="269" max="269" width="10.140625" style="440" customWidth="1"/>
    <col min="270" max="270" width="16.5703125" style="440" customWidth="1"/>
    <col min="271" max="271" width="11.140625" style="440" customWidth="1"/>
    <col min="272" max="272" width="9.28515625" style="440" customWidth="1"/>
    <col min="273" max="512" width="16.5703125" style="440"/>
    <col min="513" max="513" width="3.7109375" style="440" customWidth="1"/>
    <col min="514" max="514" width="10.42578125" style="440" customWidth="1"/>
    <col min="515" max="515" width="23.140625" style="440" customWidth="1"/>
    <col min="516" max="516" width="11" style="440" customWidth="1"/>
    <col min="517" max="517" width="8.85546875" style="440" customWidth="1"/>
    <col min="518" max="518" width="10.42578125" style="440" customWidth="1"/>
    <col min="519" max="519" width="8.5703125" style="440" customWidth="1"/>
    <col min="520" max="520" width="9.5703125" style="440" customWidth="1"/>
    <col min="521" max="521" width="9.7109375" style="440" customWidth="1"/>
    <col min="522" max="522" width="9.85546875" style="440" customWidth="1"/>
    <col min="523" max="523" width="10" style="440" customWidth="1"/>
    <col min="524" max="524" width="10.7109375" style="440" customWidth="1"/>
    <col min="525" max="525" width="10.140625" style="440" customWidth="1"/>
    <col min="526" max="526" width="16.5703125" style="440" customWidth="1"/>
    <col min="527" max="527" width="11.140625" style="440" customWidth="1"/>
    <col min="528" max="528" width="9.28515625" style="440" customWidth="1"/>
    <col min="529" max="768" width="16.5703125" style="440"/>
    <col min="769" max="769" width="3.7109375" style="440" customWidth="1"/>
    <col min="770" max="770" width="10.42578125" style="440" customWidth="1"/>
    <col min="771" max="771" width="23.140625" style="440" customWidth="1"/>
    <col min="772" max="772" width="11" style="440" customWidth="1"/>
    <col min="773" max="773" width="8.85546875" style="440" customWidth="1"/>
    <col min="774" max="774" width="10.42578125" style="440" customWidth="1"/>
    <col min="775" max="775" width="8.5703125" style="440" customWidth="1"/>
    <col min="776" max="776" width="9.5703125" style="440" customWidth="1"/>
    <col min="777" max="777" width="9.7109375" style="440" customWidth="1"/>
    <col min="778" max="778" width="9.85546875" style="440" customWidth="1"/>
    <col min="779" max="779" width="10" style="440" customWidth="1"/>
    <col min="780" max="780" width="10.7109375" style="440" customWidth="1"/>
    <col min="781" max="781" width="10.140625" style="440" customWidth="1"/>
    <col min="782" max="782" width="16.5703125" style="440" customWidth="1"/>
    <col min="783" max="783" width="11.140625" style="440" customWidth="1"/>
    <col min="784" max="784" width="9.28515625" style="440" customWidth="1"/>
    <col min="785" max="1024" width="16.5703125" style="440"/>
    <col min="1025" max="1025" width="3.7109375" style="440" customWidth="1"/>
    <col min="1026" max="1026" width="10.42578125" style="440" customWidth="1"/>
    <col min="1027" max="1027" width="23.140625" style="440" customWidth="1"/>
    <col min="1028" max="1028" width="11" style="440" customWidth="1"/>
    <col min="1029" max="1029" width="8.85546875" style="440" customWidth="1"/>
    <col min="1030" max="1030" width="10.42578125" style="440" customWidth="1"/>
    <col min="1031" max="1031" width="8.5703125" style="440" customWidth="1"/>
    <col min="1032" max="1032" width="9.5703125" style="440" customWidth="1"/>
    <col min="1033" max="1033" width="9.7109375" style="440" customWidth="1"/>
    <col min="1034" max="1034" width="9.85546875" style="440" customWidth="1"/>
    <col min="1035" max="1035" width="10" style="440" customWidth="1"/>
    <col min="1036" max="1036" width="10.7109375" style="440" customWidth="1"/>
    <col min="1037" max="1037" width="10.140625" style="440" customWidth="1"/>
    <col min="1038" max="1038" width="16.5703125" style="440" customWidth="1"/>
    <col min="1039" max="1039" width="11.140625" style="440" customWidth="1"/>
    <col min="1040" max="1040" width="9.28515625" style="440" customWidth="1"/>
    <col min="1041" max="1280" width="16.5703125" style="440"/>
    <col min="1281" max="1281" width="3.7109375" style="440" customWidth="1"/>
    <col min="1282" max="1282" width="10.42578125" style="440" customWidth="1"/>
    <col min="1283" max="1283" width="23.140625" style="440" customWidth="1"/>
    <col min="1284" max="1284" width="11" style="440" customWidth="1"/>
    <col min="1285" max="1285" width="8.85546875" style="440" customWidth="1"/>
    <col min="1286" max="1286" width="10.42578125" style="440" customWidth="1"/>
    <col min="1287" max="1287" width="8.5703125" style="440" customWidth="1"/>
    <col min="1288" max="1288" width="9.5703125" style="440" customWidth="1"/>
    <col min="1289" max="1289" width="9.7109375" style="440" customWidth="1"/>
    <col min="1290" max="1290" width="9.85546875" style="440" customWidth="1"/>
    <col min="1291" max="1291" width="10" style="440" customWidth="1"/>
    <col min="1292" max="1292" width="10.7109375" style="440" customWidth="1"/>
    <col min="1293" max="1293" width="10.140625" style="440" customWidth="1"/>
    <col min="1294" max="1294" width="16.5703125" style="440" customWidth="1"/>
    <col min="1295" max="1295" width="11.140625" style="440" customWidth="1"/>
    <col min="1296" max="1296" width="9.28515625" style="440" customWidth="1"/>
    <col min="1297" max="1536" width="16.5703125" style="440"/>
    <col min="1537" max="1537" width="3.7109375" style="440" customWidth="1"/>
    <col min="1538" max="1538" width="10.42578125" style="440" customWidth="1"/>
    <col min="1539" max="1539" width="23.140625" style="440" customWidth="1"/>
    <col min="1540" max="1540" width="11" style="440" customWidth="1"/>
    <col min="1541" max="1541" width="8.85546875" style="440" customWidth="1"/>
    <col min="1542" max="1542" width="10.42578125" style="440" customWidth="1"/>
    <col min="1543" max="1543" width="8.5703125" style="440" customWidth="1"/>
    <col min="1544" max="1544" width="9.5703125" style="440" customWidth="1"/>
    <col min="1545" max="1545" width="9.7109375" style="440" customWidth="1"/>
    <col min="1546" max="1546" width="9.85546875" style="440" customWidth="1"/>
    <col min="1547" max="1547" width="10" style="440" customWidth="1"/>
    <col min="1548" max="1548" width="10.7109375" style="440" customWidth="1"/>
    <col min="1549" max="1549" width="10.140625" style="440" customWidth="1"/>
    <col min="1550" max="1550" width="16.5703125" style="440" customWidth="1"/>
    <col min="1551" max="1551" width="11.140625" style="440" customWidth="1"/>
    <col min="1552" max="1552" width="9.28515625" style="440" customWidth="1"/>
    <col min="1553" max="1792" width="16.5703125" style="440"/>
    <col min="1793" max="1793" width="3.7109375" style="440" customWidth="1"/>
    <col min="1794" max="1794" width="10.42578125" style="440" customWidth="1"/>
    <col min="1795" max="1795" width="23.140625" style="440" customWidth="1"/>
    <col min="1796" max="1796" width="11" style="440" customWidth="1"/>
    <col min="1797" max="1797" width="8.85546875" style="440" customWidth="1"/>
    <col min="1798" max="1798" width="10.42578125" style="440" customWidth="1"/>
    <col min="1799" max="1799" width="8.5703125" style="440" customWidth="1"/>
    <col min="1800" max="1800" width="9.5703125" style="440" customWidth="1"/>
    <col min="1801" max="1801" width="9.7109375" style="440" customWidth="1"/>
    <col min="1802" max="1802" width="9.85546875" style="440" customWidth="1"/>
    <col min="1803" max="1803" width="10" style="440" customWidth="1"/>
    <col min="1804" max="1804" width="10.7109375" style="440" customWidth="1"/>
    <col min="1805" max="1805" width="10.140625" style="440" customWidth="1"/>
    <col min="1806" max="1806" width="16.5703125" style="440" customWidth="1"/>
    <col min="1807" max="1807" width="11.140625" style="440" customWidth="1"/>
    <col min="1808" max="1808" width="9.28515625" style="440" customWidth="1"/>
    <col min="1809" max="2048" width="16.5703125" style="440"/>
    <col min="2049" max="2049" width="3.7109375" style="440" customWidth="1"/>
    <col min="2050" max="2050" width="10.42578125" style="440" customWidth="1"/>
    <col min="2051" max="2051" width="23.140625" style="440" customWidth="1"/>
    <col min="2052" max="2052" width="11" style="440" customWidth="1"/>
    <col min="2053" max="2053" width="8.85546875" style="440" customWidth="1"/>
    <col min="2054" max="2054" width="10.42578125" style="440" customWidth="1"/>
    <col min="2055" max="2055" width="8.5703125" style="440" customWidth="1"/>
    <col min="2056" max="2056" width="9.5703125" style="440" customWidth="1"/>
    <col min="2057" max="2057" width="9.7109375" style="440" customWidth="1"/>
    <col min="2058" max="2058" width="9.85546875" style="440" customWidth="1"/>
    <col min="2059" max="2059" width="10" style="440" customWidth="1"/>
    <col min="2060" max="2060" width="10.7109375" style="440" customWidth="1"/>
    <col min="2061" max="2061" width="10.140625" style="440" customWidth="1"/>
    <col min="2062" max="2062" width="16.5703125" style="440" customWidth="1"/>
    <col min="2063" max="2063" width="11.140625" style="440" customWidth="1"/>
    <col min="2064" max="2064" width="9.28515625" style="440" customWidth="1"/>
    <col min="2065" max="2304" width="16.5703125" style="440"/>
    <col min="2305" max="2305" width="3.7109375" style="440" customWidth="1"/>
    <col min="2306" max="2306" width="10.42578125" style="440" customWidth="1"/>
    <col min="2307" max="2307" width="23.140625" style="440" customWidth="1"/>
    <col min="2308" max="2308" width="11" style="440" customWidth="1"/>
    <col min="2309" max="2309" width="8.85546875" style="440" customWidth="1"/>
    <col min="2310" max="2310" width="10.42578125" style="440" customWidth="1"/>
    <col min="2311" max="2311" width="8.5703125" style="440" customWidth="1"/>
    <col min="2312" max="2312" width="9.5703125" style="440" customWidth="1"/>
    <col min="2313" max="2313" width="9.7109375" style="440" customWidth="1"/>
    <col min="2314" max="2314" width="9.85546875" style="440" customWidth="1"/>
    <col min="2315" max="2315" width="10" style="440" customWidth="1"/>
    <col min="2316" max="2316" width="10.7109375" style="440" customWidth="1"/>
    <col min="2317" max="2317" width="10.140625" style="440" customWidth="1"/>
    <col min="2318" max="2318" width="16.5703125" style="440" customWidth="1"/>
    <col min="2319" max="2319" width="11.140625" style="440" customWidth="1"/>
    <col min="2320" max="2320" width="9.28515625" style="440" customWidth="1"/>
    <col min="2321" max="2560" width="16.5703125" style="440"/>
    <col min="2561" max="2561" width="3.7109375" style="440" customWidth="1"/>
    <col min="2562" max="2562" width="10.42578125" style="440" customWidth="1"/>
    <col min="2563" max="2563" width="23.140625" style="440" customWidth="1"/>
    <col min="2564" max="2564" width="11" style="440" customWidth="1"/>
    <col min="2565" max="2565" width="8.85546875" style="440" customWidth="1"/>
    <col min="2566" max="2566" width="10.42578125" style="440" customWidth="1"/>
    <col min="2567" max="2567" width="8.5703125" style="440" customWidth="1"/>
    <col min="2568" max="2568" width="9.5703125" style="440" customWidth="1"/>
    <col min="2569" max="2569" width="9.7109375" style="440" customWidth="1"/>
    <col min="2570" max="2570" width="9.85546875" style="440" customWidth="1"/>
    <col min="2571" max="2571" width="10" style="440" customWidth="1"/>
    <col min="2572" max="2572" width="10.7109375" style="440" customWidth="1"/>
    <col min="2573" max="2573" width="10.140625" style="440" customWidth="1"/>
    <col min="2574" max="2574" width="16.5703125" style="440" customWidth="1"/>
    <col min="2575" max="2575" width="11.140625" style="440" customWidth="1"/>
    <col min="2576" max="2576" width="9.28515625" style="440" customWidth="1"/>
    <col min="2577" max="2816" width="16.5703125" style="440"/>
    <col min="2817" max="2817" width="3.7109375" style="440" customWidth="1"/>
    <col min="2818" max="2818" width="10.42578125" style="440" customWidth="1"/>
    <col min="2819" max="2819" width="23.140625" style="440" customWidth="1"/>
    <col min="2820" max="2820" width="11" style="440" customWidth="1"/>
    <col min="2821" max="2821" width="8.85546875" style="440" customWidth="1"/>
    <col min="2822" max="2822" width="10.42578125" style="440" customWidth="1"/>
    <col min="2823" max="2823" width="8.5703125" style="440" customWidth="1"/>
    <col min="2824" max="2824" width="9.5703125" style="440" customWidth="1"/>
    <col min="2825" max="2825" width="9.7109375" style="440" customWidth="1"/>
    <col min="2826" max="2826" width="9.85546875" style="440" customWidth="1"/>
    <col min="2827" max="2827" width="10" style="440" customWidth="1"/>
    <col min="2828" max="2828" width="10.7109375" style="440" customWidth="1"/>
    <col min="2829" max="2829" width="10.140625" style="440" customWidth="1"/>
    <col min="2830" max="2830" width="16.5703125" style="440" customWidth="1"/>
    <col min="2831" max="2831" width="11.140625" style="440" customWidth="1"/>
    <col min="2832" max="2832" width="9.28515625" style="440" customWidth="1"/>
    <col min="2833" max="3072" width="16.5703125" style="440"/>
    <col min="3073" max="3073" width="3.7109375" style="440" customWidth="1"/>
    <col min="3074" max="3074" width="10.42578125" style="440" customWidth="1"/>
    <col min="3075" max="3075" width="23.140625" style="440" customWidth="1"/>
    <col min="3076" max="3076" width="11" style="440" customWidth="1"/>
    <col min="3077" max="3077" width="8.85546875" style="440" customWidth="1"/>
    <col min="3078" max="3078" width="10.42578125" style="440" customWidth="1"/>
    <col min="3079" max="3079" width="8.5703125" style="440" customWidth="1"/>
    <col min="3080" max="3080" width="9.5703125" style="440" customWidth="1"/>
    <col min="3081" max="3081" width="9.7109375" style="440" customWidth="1"/>
    <col min="3082" max="3082" width="9.85546875" style="440" customWidth="1"/>
    <col min="3083" max="3083" width="10" style="440" customWidth="1"/>
    <col min="3084" max="3084" width="10.7109375" style="440" customWidth="1"/>
    <col min="3085" max="3085" width="10.140625" style="440" customWidth="1"/>
    <col min="3086" max="3086" width="16.5703125" style="440" customWidth="1"/>
    <col min="3087" max="3087" width="11.140625" style="440" customWidth="1"/>
    <col min="3088" max="3088" width="9.28515625" style="440" customWidth="1"/>
    <col min="3089" max="3328" width="16.5703125" style="440"/>
    <col min="3329" max="3329" width="3.7109375" style="440" customWidth="1"/>
    <col min="3330" max="3330" width="10.42578125" style="440" customWidth="1"/>
    <col min="3331" max="3331" width="23.140625" style="440" customWidth="1"/>
    <col min="3332" max="3332" width="11" style="440" customWidth="1"/>
    <col min="3333" max="3333" width="8.85546875" style="440" customWidth="1"/>
    <col min="3334" max="3334" width="10.42578125" style="440" customWidth="1"/>
    <col min="3335" max="3335" width="8.5703125" style="440" customWidth="1"/>
    <col min="3336" max="3336" width="9.5703125" style="440" customWidth="1"/>
    <col min="3337" max="3337" width="9.7109375" style="440" customWidth="1"/>
    <col min="3338" max="3338" width="9.85546875" style="440" customWidth="1"/>
    <col min="3339" max="3339" width="10" style="440" customWidth="1"/>
    <col min="3340" max="3340" width="10.7109375" style="440" customWidth="1"/>
    <col min="3341" max="3341" width="10.140625" style="440" customWidth="1"/>
    <col min="3342" max="3342" width="16.5703125" style="440" customWidth="1"/>
    <col min="3343" max="3343" width="11.140625" style="440" customWidth="1"/>
    <col min="3344" max="3344" width="9.28515625" style="440" customWidth="1"/>
    <col min="3345" max="3584" width="16.5703125" style="440"/>
    <col min="3585" max="3585" width="3.7109375" style="440" customWidth="1"/>
    <col min="3586" max="3586" width="10.42578125" style="440" customWidth="1"/>
    <col min="3587" max="3587" width="23.140625" style="440" customWidth="1"/>
    <col min="3588" max="3588" width="11" style="440" customWidth="1"/>
    <col min="3589" max="3589" width="8.85546875" style="440" customWidth="1"/>
    <col min="3590" max="3590" width="10.42578125" style="440" customWidth="1"/>
    <col min="3591" max="3591" width="8.5703125" style="440" customWidth="1"/>
    <col min="3592" max="3592" width="9.5703125" style="440" customWidth="1"/>
    <col min="3593" max="3593" width="9.7109375" style="440" customWidth="1"/>
    <col min="3594" max="3594" width="9.85546875" style="440" customWidth="1"/>
    <col min="3595" max="3595" width="10" style="440" customWidth="1"/>
    <col min="3596" max="3596" width="10.7109375" style="440" customWidth="1"/>
    <col min="3597" max="3597" width="10.140625" style="440" customWidth="1"/>
    <col min="3598" max="3598" width="16.5703125" style="440" customWidth="1"/>
    <col min="3599" max="3599" width="11.140625" style="440" customWidth="1"/>
    <col min="3600" max="3600" width="9.28515625" style="440" customWidth="1"/>
    <col min="3601" max="3840" width="16.5703125" style="440"/>
    <col min="3841" max="3841" width="3.7109375" style="440" customWidth="1"/>
    <col min="3842" max="3842" width="10.42578125" style="440" customWidth="1"/>
    <col min="3843" max="3843" width="23.140625" style="440" customWidth="1"/>
    <col min="3844" max="3844" width="11" style="440" customWidth="1"/>
    <col min="3845" max="3845" width="8.85546875" style="440" customWidth="1"/>
    <col min="3846" max="3846" width="10.42578125" style="440" customWidth="1"/>
    <col min="3847" max="3847" width="8.5703125" style="440" customWidth="1"/>
    <col min="3848" max="3848" width="9.5703125" style="440" customWidth="1"/>
    <col min="3849" max="3849" width="9.7109375" style="440" customWidth="1"/>
    <col min="3850" max="3850" width="9.85546875" style="440" customWidth="1"/>
    <col min="3851" max="3851" width="10" style="440" customWidth="1"/>
    <col min="3852" max="3852" width="10.7109375" style="440" customWidth="1"/>
    <col min="3853" max="3853" width="10.140625" style="440" customWidth="1"/>
    <col min="3854" max="3854" width="16.5703125" style="440" customWidth="1"/>
    <col min="3855" max="3855" width="11.140625" style="440" customWidth="1"/>
    <col min="3856" max="3856" width="9.28515625" style="440" customWidth="1"/>
    <col min="3857" max="4096" width="16.5703125" style="440"/>
    <col min="4097" max="4097" width="3.7109375" style="440" customWidth="1"/>
    <col min="4098" max="4098" width="10.42578125" style="440" customWidth="1"/>
    <col min="4099" max="4099" width="23.140625" style="440" customWidth="1"/>
    <col min="4100" max="4100" width="11" style="440" customWidth="1"/>
    <col min="4101" max="4101" width="8.85546875" style="440" customWidth="1"/>
    <col min="4102" max="4102" width="10.42578125" style="440" customWidth="1"/>
    <col min="4103" max="4103" width="8.5703125" style="440" customWidth="1"/>
    <col min="4104" max="4104" width="9.5703125" style="440" customWidth="1"/>
    <col min="4105" max="4105" width="9.7109375" style="440" customWidth="1"/>
    <col min="4106" max="4106" width="9.85546875" style="440" customWidth="1"/>
    <col min="4107" max="4107" width="10" style="440" customWidth="1"/>
    <col min="4108" max="4108" width="10.7109375" style="440" customWidth="1"/>
    <col min="4109" max="4109" width="10.140625" style="440" customWidth="1"/>
    <col min="4110" max="4110" width="16.5703125" style="440" customWidth="1"/>
    <col min="4111" max="4111" width="11.140625" style="440" customWidth="1"/>
    <col min="4112" max="4112" width="9.28515625" style="440" customWidth="1"/>
    <col min="4113" max="4352" width="16.5703125" style="440"/>
    <col min="4353" max="4353" width="3.7109375" style="440" customWidth="1"/>
    <col min="4354" max="4354" width="10.42578125" style="440" customWidth="1"/>
    <col min="4355" max="4355" width="23.140625" style="440" customWidth="1"/>
    <col min="4356" max="4356" width="11" style="440" customWidth="1"/>
    <col min="4357" max="4357" width="8.85546875" style="440" customWidth="1"/>
    <col min="4358" max="4358" width="10.42578125" style="440" customWidth="1"/>
    <col min="4359" max="4359" width="8.5703125" style="440" customWidth="1"/>
    <col min="4360" max="4360" width="9.5703125" style="440" customWidth="1"/>
    <col min="4361" max="4361" width="9.7109375" style="440" customWidth="1"/>
    <col min="4362" max="4362" width="9.85546875" style="440" customWidth="1"/>
    <col min="4363" max="4363" width="10" style="440" customWidth="1"/>
    <col min="4364" max="4364" width="10.7109375" style="440" customWidth="1"/>
    <col min="4365" max="4365" width="10.140625" style="440" customWidth="1"/>
    <col min="4366" max="4366" width="16.5703125" style="440" customWidth="1"/>
    <col min="4367" max="4367" width="11.140625" style="440" customWidth="1"/>
    <col min="4368" max="4368" width="9.28515625" style="440" customWidth="1"/>
    <col min="4369" max="4608" width="16.5703125" style="440"/>
    <col min="4609" max="4609" width="3.7109375" style="440" customWidth="1"/>
    <col min="4610" max="4610" width="10.42578125" style="440" customWidth="1"/>
    <col min="4611" max="4611" width="23.140625" style="440" customWidth="1"/>
    <col min="4612" max="4612" width="11" style="440" customWidth="1"/>
    <col min="4613" max="4613" width="8.85546875" style="440" customWidth="1"/>
    <col min="4614" max="4614" width="10.42578125" style="440" customWidth="1"/>
    <col min="4615" max="4615" width="8.5703125" style="440" customWidth="1"/>
    <col min="4616" max="4616" width="9.5703125" style="440" customWidth="1"/>
    <col min="4617" max="4617" width="9.7109375" style="440" customWidth="1"/>
    <col min="4618" max="4618" width="9.85546875" style="440" customWidth="1"/>
    <col min="4619" max="4619" width="10" style="440" customWidth="1"/>
    <col min="4620" max="4620" width="10.7109375" style="440" customWidth="1"/>
    <col min="4621" max="4621" width="10.140625" style="440" customWidth="1"/>
    <col min="4622" max="4622" width="16.5703125" style="440" customWidth="1"/>
    <col min="4623" max="4623" width="11.140625" style="440" customWidth="1"/>
    <col min="4624" max="4624" width="9.28515625" style="440" customWidth="1"/>
    <col min="4625" max="4864" width="16.5703125" style="440"/>
    <col min="4865" max="4865" width="3.7109375" style="440" customWidth="1"/>
    <col min="4866" max="4866" width="10.42578125" style="440" customWidth="1"/>
    <col min="4867" max="4867" width="23.140625" style="440" customWidth="1"/>
    <col min="4868" max="4868" width="11" style="440" customWidth="1"/>
    <col min="4869" max="4869" width="8.85546875" style="440" customWidth="1"/>
    <col min="4870" max="4870" width="10.42578125" style="440" customWidth="1"/>
    <col min="4871" max="4871" width="8.5703125" style="440" customWidth="1"/>
    <col min="4872" max="4872" width="9.5703125" style="440" customWidth="1"/>
    <col min="4873" max="4873" width="9.7109375" style="440" customWidth="1"/>
    <col min="4874" max="4874" width="9.85546875" style="440" customWidth="1"/>
    <col min="4875" max="4875" width="10" style="440" customWidth="1"/>
    <col min="4876" max="4876" width="10.7109375" style="440" customWidth="1"/>
    <col min="4877" max="4877" width="10.140625" style="440" customWidth="1"/>
    <col min="4878" max="4878" width="16.5703125" style="440" customWidth="1"/>
    <col min="4879" max="4879" width="11.140625" style="440" customWidth="1"/>
    <col min="4880" max="4880" width="9.28515625" style="440" customWidth="1"/>
    <col min="4881" max="5120" width="16.5703125" style="440"/>
    <col min="5121" max="5121" width="3.7109375" style="440" customWidth="1"/>
    <col min="5122" max="5122" width="10.42578125" style="440" customWidth="1"/>
    <col min="5123" max="5123" width="23.140625" style="440" customWidth="1"/>
    <col min="5124" max="5124" width="11" style="440" customWidth="1"/>
    <col min="5125" max="5125" width="8.85546875" style="440" customWidth="1"/>
    <col min="5126" max="5126" width="10.42578125" style="440" customWidth="1"/>
    <col min="5127" max="5127" width="8.5703125" style="440" customWidth="1"/>
    <col min="5128" max="5128" width="9.5703125" style="440" customWidth="1"/>
    <col min="5129" max="5129" width="9.7109375" style="440" customWidth="1"/>
    <col min="5130" max="5130" width="9.85546875" style="440" customWidth="1"/>
    <col min="5131" max="5131" width="10" style="440" customWidth="1"/>
    <col min="5132" max="5132" width="10.7109375" style="440" customWidth="1"/>
    <col min="5133" max="5133" width="10.140625" style="440" customWidth="1"/>
    <col min="5134" max="5134" width="16.5703125" style="440" customWidth="1"/>
    <col min="5135" max="5135" width="11.140625" style="440" customWidth="1"/>
    <col min="5136" max="5136" width="9.28515625" style="440" customWidth="1"/>
    <col min="5137" max="5376" width="16.5703125" style="440"/>
    <col min="5377" max="5377" width="3.7109375" style="440" customWidth="1"/>
    <col min="5378" max="5378" width="10.42578125" style="440" customWidth="1"/>
    <col min="5379" max="5379" width="23.140625" style="440" customWidth="1"/>
    <col min="5380" max="5380" width="11" style="440" customWidth="1"/>
    <col min="5381" max="5381" width="8.85546875" style="440" customWidth="1"/>
    <col min="5382" max="5382" width="10.42578125" style="440" customWidth="1"/>
    <col min="5383" max="5383" width="8.5703125" style="440" customWidth="1"/>
    <col min="5384" max="5384" width="9.5703125" style="440" customWidth="1"/>
    <col min="5385" max="5385" width="9.7109375" style="440" customWidth="1"/>
    <col min="5386" max="5386" width="9.85546875" style="440" customWidth="1"/>
    <col min="5387" max="5387" width="10" style="440" customWidth="1"/>
    <col min="5388" max="5388" width="10.7109375" style="440" customWidth="1"/>
    <col min="5389" max="5389" width="10.140625" style="440" customWidth="1"/>
    <col min="5390" max="5390" width="16.5703125" style="440" customWidth="1"/>
    <col min="5391" max="5391" width="11.140625" style="440" customWidth="1"/>
    <col min="5392" max="5392" width="9.28515625" style="440" customWidth="1"/>
    <col min="5393" max="5632" width="16.5703125" style="440"/>
    <col min="5633" max="5633" width="3.7109375" style="440" customWidth="1"/>
    <col min="5634" max="5634" width="10.42578125" style="440" customWidth="1"/>
    <col min="5635" max="5635" width="23.140625" style="440" customWidth="1"/>
    <col min="5636" max="5636" width="11" style="440" customWidth="1"/>
    <col min="5637" max="5637" width="8.85546875" style="440" customWidth="1"/>
    <col min="5638" max="5638" width="10.42578125" style="440" customWidth="1"/>
    <col min="5639" max="5639" width="8.5703125" style="440" customWidth="1"/>
    <col min="5640" max="5640" width="9.5703125" style="440" customWidth="1"/>
    <col min="5641" max="5641" width="9.7109375" style="440" customWidth="1"/>
    <col min="5642" max="5642" width="9.85546875" style="440" customWidth="1"/>
    <col min="5643" max="5643" width="10" style="440" customWidth="1"/>
    <col min="5644" max="5644" width="10.7109375" style="440" customWidth="1"/>
    <col min="5645" max="5645" width="10.140625" style="440" customWidth="1"/>
    <col min="5646" max="5646" width="16.5703125" style="440" customWidth="1"/>
    <col min="5647" max="5647" width="11.140625" style="440" customWidth="1"/>
    <col min="5648" max="5648" width="9.28515625" style="440" customWidth="1"/>
    <col min="5649" max="5888" width="16.5703125" style="440"/>
    <col min="5889" max="5889" width="3.7109375" style="440" customWidth="1"/>
    <col min="5890" max="5890" width="10.42578125" style="440" customWidth="1"/>
    <col min="5891" max="5891" width="23.140625" style="440" customWidth="1"/>
    <col min="5892" max="5892" width="11" style="440" customWidth="1"/>
    <col min="5893" max="5893" width="8.85546875" style="440" customWidth="1"/>
    <col min="5894" max="5894" width="10.42578125" style="440" customWidth="1"/>
    <col min="5895" max="5895" width="8.5703125" style="440" customWidth="1"/>
    <col min="5896" max="5896" width="9.5703125" style="440" customWidth="1"/>
    <col min="5897" max="5897" width="9.7109375" style="440" customWidth="1"/>
    <col min="5898" max="5898" width="9.85546875" style="440" customWidth="1"/>
    <col min="5899" max="5899" width="10" style="440" customWidth="1"/>
    <col min="5900" max="5900" width="10.7109375" style="440" customWidth="1"/>
    <col min="5901" max="5901" width="10.140625" style="440" customWidth="1"/>
    <col min="5902" max="5902" width="16.5703125" style="440" customWidth="1"/>
    <col min="5903" max="5903" width="11.140625" style="440" customWidth="1"/>
    <col min="5904" max="5904" width="9.28515625" style="440" customWidth="1"/>
    <col min="5905" max="6144" width="16.5703125" style="440"/>
    <col min="6145" max="6145" width="3.7109375" style="440" customWidth="1"/>
    <col min="6146" max="6146" width="10.42578125" style="440" customWidth="1"/>
    <col min="6147" max="6147" width="23.140625" style="440" customWidth="1"/>
    <col min="6148" max="6148" width="11" style="440" customWidth="1"/>
    <col min="6149" max="6149" width="8.85546875" style="440" customWidth="1"/>
    <col min="6150" max="6150" width="10.42578125" style="440" customWidth="1"/>
    <col min="6151" max="6151" width="8.5703125" style="440" customWidth="1"/>
    <col min="6152" max="6152" width="9.5703125" style="440" customWidth="1"/>
    <col min="6153" max="6153" width="9.7109375" style="440" customWidth="1"/>
    <col min="6154" max="6154" width="9.85546875" style="440" customWidth="1"/>
    <col min="6155" max="6155" width="10" style="440" customWidth="1"/>
    <col min="6156" max="6156" width="10.7109375" style="440" customWidth="1"/>
    <col min="6157" max="6157" width="10.140625" style="440" customWidth="1"/>
    <col min="6158" max="6158" width="16.5703125" style="440" customWidth="1"/>
    <col min="6159" max="6159" width="11.140625" style="440" customWidth="1"/>
    <col min="6160" max="6160" width="9.28515625" style="440" customWidth="1"/>
    <col min="6161" max="6400" width="16.5703125" style="440"/>
    <col min="6401" max="6401" width="3.7109375" style="440" customWidth="1"/>
    <col min="6402" max="6402" width="10.42578125" style="440" customWidth="1"/>
    <col min="6403" max="6403" width="23.140625" style="440" customWidth="1"/>
    <col min="6404" max="6404" width="11" style="440" customWidth="1"/>
    <col min="6405" max="6405" width="8.85546875" style="440" customWidth="1"/>
    <col min="6406" max="6406" width="10.42578125" style="440" customWidth="1"/>
    <col min="6407" max="6407" width="8.5703125" style="440" customWidth="1"/>
    <col min="6408" max="6408" width="9.5703125" style="440" customWidth="1"/>
    <col min="6409" max="6409" width="9.7109375" style="440" customWidth="1"/>
    <col min="6410" max="6410" width="9.85546875" style="440" customWidth="1"/>
    <col min="6411" max="6411" width="10" style="440" customWidth="1"/>
    <col min="6412" max="6412" width="10.7109375" style="440" customWidth="1"/>
    <col min="6413" max="6413" width="10.140625" style="440" customWidth="1"/>
    <col min="6414" max="6414" width="16.5703125" style="440" customWidth="1"/>
    <col min="6415" max="6415" width="11.140625" style="440" customWidth="1"/>
    <col min="6416" max="6416" width="9.28515625" style="440" customWidth="1"/>
    <col min="6417" max="6656" width="16.5703125" style="440"/>
    <col min="6657" max="6657" width="3.7109375" style="440" customWidth="1"/>
    <col min="6658" max="6658" width="10.42578125" style="440" customWidth="1"/>
    <col min="6659" max="6659" width="23.140625" style="440" customWidth="1"/>
    <col min="6660" max="6660" width="11" style="440" customWidth="1"/>
    <col min="6661" max="6661" width="8.85546875" style="440" customWidth="1"/>
    <col min="6662" max="6662" width="10.42578125" style="440" customWidth="1"/>
    <col min="6663" max="6663" width="8.5703125" style="440" customWidth="1"/>
    <col min="6664" max="6664" width="9.5703125" style="440" customWidth="1"/>
    <col min="6665" max="6665" width="9.7109375" style="440" customWidth="1"/>
    <col min="6666" max="6666" width="9.85546875" style="440" customWidth="1"/>
    <col min="6667" max="6667" width="10" style="440" customWidth="1"/>
    <col min="6668" max="6668" width="10.7109375" style="440" customWidth="1"/>
    <col min="6669" max="6669" width="10.140625" style="440" customWidth="1"/>
    <col min="6670" max="6670" width="16.5703125" style="440" customWidth="1"/>
    <col min="6671" max="6671" width="11.140625" style="440" customWidth="1"/>
    <col min="6672" max="6672" width="9.28515625" style="440" customWidth="1"/>
    <col min="6673" max="6912" width="16.5703125" style="440"/>
    <col min="6913" max="6913" width="3.7109375" style="440" customWidth="1"/>
    <col min="6914" max="6914" width="10.42578125" style="440" customWidth="1"/>
    <col min="6915" max="6915" width="23.140625" style="440" customWidth="1"/>
    <col min="6916" max="6916" width="11" style="440" customWidth="1"/>
    <col min="6917" max="6917" width="8.85546875" style="440" customWidth="1"/>
    <col min="6918" max="6918" width="10.42578125" style="440" customWidth="1"/>
    <col min="6919" max="6919" width="8.5703125" style="440" customWidth="1"/>
    <col min="6920" max="6920" width="9.5703125" style="440" customWidth="1"/>
    <col min="6921" max="6921" width="9.7109375" style="440" customWidth="1"/>
    <col min="6922" max="6922" width="9.85546875" style="440" customWidth="1"/>
    <col min="6923" max="6923" width="10" style="440" customWidth="1"/>
    <col min="6924" max="6924" width="10.7109375" style="440" customWidth="1"/>
    <col min="6925" max="6925" width="10.140625" style="440" customWidth="1"/>
    <col min="6926" max="6926" width="16.5703125" style="440" customWidth="1"/>
    <col min="6927" max="6927" width="11.140625" style="440" customWidth="1"/>
    <col min="6928" max="6928" width="9.28515625" style="440" customWidth="1"/>
    <col min="6929" max="7168" width="16.5703125" style="440"/>
    <col min="7169" max="7169" width="3.7109375" style="440" customWidth="1"/>
    <col min="7170" max="7170" width="10.42578125" style="440" customWidth="1"/>
    <col min="7171" max="7171" width="23.140625" style="440" customWidth="1"/>
    <col min="7172" max="7172" width="11" style="440" customWidth="1"/>
    <col min="7173" max="7173" width="8.85546875" style="440" customWidth="1"/>
    <col min="7174" max="7174" width="10.42578125" style="440" customWidth="1"/>
    <col min="7175" max="7175" width="8.5703125" style="440" customWidth="1"/>
    <col min="7176" max="7176" width="9.5703125" style="440" customWidth="1"/>
    <col min="7177" max="7177" width="9.7109375" style="440" customWidth="1"/>
    <col min="7178" max="7178" width="9.85546875" style="440" customWidth="1"/>
    <col min="7179" max="7179" width="10" style="440" customWidth="1"/>
    <col min="7180" max="7180" width="10.7109375" style="440" customWidth="1"/>
    <col min="7181" max="7181" width="10.140625" style="440" customWidth="1"/>
    <col min="7182" max="7182" width="16.5703125" style="440" customWidth="1"/>
    <col min="7183" max="7183" width="11.140625" style="440" customWidth="1"/>
    <col min="7184" max="7184" width="9.28515625" style="440" customWidth="1"/>
    <col min="7185" max="7424" width="16.5703125" style="440"/>
    <col min="7425" max="7425" width="3.7109375" style="440" customWidth="1"/>
    <col min="7426" max="7426" width="10.42578125" style="440" customWidth="1"/>
    <col min="7427" max="7427" width="23.140625" style="440" customWidth="1"/>
    <col min="7428" max="7428" width="11" style="440" customWidth="1"/>
    <col min="7429" max="7429" width="8.85546875" style="440" customWidth="1"/>
    <col min="7430" max="7430" width="10.42578125" style="440" customWidth="1"/>
    <col min="7431" max="7431" width="8.5703125" style="440" customWidth="1"/>
    <col min="7432" max="7432" width="9.5703125" style="440" customWidth="1"/>
    <col min="7433" max="7433" width="9.7109375" style="440" customWidth="1"/>
    <col min="7434" max="7434" width="9.85546875" style="440" customWidth="1"/>
    <col min="7435" max="7435" width="10" style="440" customWidth="1"/>
    <col min="7436" max="7436" width="10.7109375" style="440" customWidth="1"/>
    <col min="7437" max="7437" width="10.140625" style="440" customWidth="1"/>
    <col min="7438" max="7438" width="16.5703125" style="440" customWidth="1"/>
    <col min="7439" max="7439" width="11.140625" style="440" customWidth="1"/>
    <col min="7440" max="7440" width="9.28515625" style="440" customWidth="1"/>
    <col min="7441" max="7680" width="16.5703125" style="440"/>
    <col min="7681" max="7681" width="3.7109375" style="440" customWidth="1"/>
    <col min="7682" max="7682" width="10.42578125" style="440" customWidth="1"/>
    <col min="7683" max="7683" width="23.140625" style="440" customWidth="1"/>
    <col min="7684" max="7684" width="11" style="440" customWidth="1"/>
    <col min="7685" max="7685" width="8.85546875" style="440" customWidth="1"/>
    <col min="7686" max="7686" width="10.42578125" style="440" customWidth="1"/>
    <col min="7687" max="7687" width="8.5703125" style="440" customWidth="1"/>
    <col min="7688" max="7688" width="9.5703125" style="440" customWidth="1"/>
    <col min="7689" max="7689" width="9.7109375" style="440" customWidth="1"/>
    <col min="7690" max="7690" width="9.85546875" style="440" customWidth="1"/>
    <col min="7691" max="7691" width="10" style="440" customWidth="1"/>
    <col min="7692" max="7692" width="10.7109375" style="440" customWidth="1"/>
    <col min="7693" max="7693" width="10.140625" style="440" customWidth="1"/>
    <col min="7694" max="7694" width="16.5703125" style="440" customWidth="1"/>
    <col min="7695" max="7695" width="11.140625" style="440" customWidth="1"/>
    <col min="7696" max="7696" width="9.28515625" style="440" customWidth="1"/>
    <col min="7697" max="7936" width="16.5703125" style="440"/>
    <col min="7937" max="7937" width="3.7109375" style="440" customWidth="1"/>
    <col min="7938" max="7938" width="10.42578125" style="440" customWidth="1"/>
    <col min="7939" max="7939" width="23.140625" style="440" customWidth="1"/>
    <col min="7940" max="7940" width="11" style="440" customWidth="1"/>
    <col min="7941" max="7941" width="8.85546875" style="440" customWidth="1"/>
    <col min="7942" max="7942" width="10.42578125" style="440" customWidth="1"/>
    <col min="7943" max="7943" width="8.5703125" style="440" customWidth="1"/>
    <col min="7944" max="7944" width="9.5703125" style="440" customWidth="1"/>
    <col min="7945" max="7945" width="9.7109375" style="440" customWidth="1"/>
    <col min="7946" max="7946" width="9.85546875" style="440" customWidth="1"/>
    <col min="7947" max="7947" width="10" style="440" customWidth="1"/>
    <col min="7948" max="7948" width="10.7109375" style="440" customWidth="1"/>
    <col min="7949" max="7949" width="10.140625" style="440" customWidth="1"/>
    <col min="7950" max="7950" width="16.5703125" style="440" customWidth="1"/>
    <col min="7951" max="7951" width="11.140625" style="440" customWidth="1"/>
    <col min="7952" max="7952" width="9.28515625" style="440" customWidth="1"/>
    <col min="7953" max="8192" width="16.5703125" style="440"/>
    <col min="8193" max="8193" width="3.7109375" style="440" customWidth="1"/>
    <col min="8194" max="8194" width="10.42578125" style="440" customWidth="1"/>
    <col min="8195" max="8195" width="23.140625" style="440" customWidth="1"/>
    <col min="8196" max="8196" width="11" style="440" customWidth="1"/>
    <col min="8197" max="8197" width="8.85546875" style="440" customWidth="1"/>
    <col min="8198" max="8198" width="10.42578125" style="440" customWidth="1"/>
    <col min="8199" max="8199" width="8.5703125" style="440" customWidth="1"/>
    <col min="8200" max="8200" width="9.5703125" style="440" customWidth="1"/>
    <col min="8201" max="8201" width="9.7109375" style="440" customWidth="1"/>
    <col min="8202" max="8202" width="9.85546875" style="440" customWidth="1"/>
    <col min="8203" max="8203" width="10" style="440" customWidth="1"/>
    <col min="8204" max="8204" width="10.7109375" style="440" customWidth="1"/>
    <col min="8205" max="8205" width="10.140625" style="440" customWidth="1"/>
    <col min="8206" max="8206" width="16.5703125" style="440" customWidth="1"/>
    <col min="8207" max="8207" width="11.140625" style="440" customWidth="1"/>
    <col min="8208" max="8208" width="9.28515625" style="440" customWidth="1"/>
    <col min="8209" max="8448" width="16.5703125" style="440"/>
    <col min="8449" max="8449" width="3.7109375" style="440" customWidth="1"/>
    <col min="8450" max="8450" width="10.42578125" style="440" customWidth="1"/>
    <col min="8451" max="8451" width="23.140625" style="440" customWidth="1"/>
    <col min="8452" max="8452" width="11" style="440" customWidth="1"/>
    <col min="8453" max="8453" width="8.85546875" style="440" customWidth="1"/>
    <col min="8454" max="8454" width="10.42578125" style="440" customWidth="1"/>
    <col min="8455" max="8455" width="8.5703125" style="440" customWidth="1"/>
    <col min="8456" max="8456" width="9.5703125" style="440" customWidth="1"/>
    <col min="8457" max="8457" width="9.7109375" style="440" customWidth="1"/>
    <col min="8458" max="8458" width="9.85546875" style="440" customWidth="1"/>
    <col min="8459" max="8459" width="10" style="440" customWidth="1"/>
    <col min="8460" max="8460" width="10.7109375" style="440" customWidth="1"/>
    <col min="8461" max="8461" width="10.140625" style="440" customWidth="1"/>
    <col min="8462" max="8462" width="16.5703125" style="440" customWidth="1"/>
    <col min="8463" max="8463" width="11.140625" style="440" customWidth="1"/>
    <col min="8464" max="8464" width="9.28515625" style="440" customWidth="1"/>
    <col min="8465" max="8704" width="16.5703125" style="440"/>
    <col min="8705" max="8705" width="3.7109375" style="440" customWidth="1"/>
    <col min="8706" max="8706" width="10.42578125" style="440" customWidth="1"/>
    <col min="8707" max="8707" width="23.140625" style="440" customWidth="1"/>
    <col min="8708" max="8708" width="11" style="440" customWidth="1"/>
    <col min="8709" max="8709" width="8.85546875" style="440" customWidth="1"/>
    <col min="8710" max="8710" width="10.42578125" style="440" customWidth="1"/>
    <col min="8711" max="8711" width="8.5703125" style="440" customWidth="1"/>
    <col min="8712" max="8712" width="9.5703125" style="440" customWidth="1"/>
    <col min="8713" max="8713" width="9.7109375" style="440" customWidth="1"/>
    <col min="8714" max="8714" width="9.85546875" style="440" customWidth="1"/>
    <col min="8715" max="8715" width="10" style="440" customWidth="1"/>
    <col min="8716" max="8716" width="10.7109375" style="440" customWidth="1"/>
    <col min="8717" max="8717" width="10.140625" style="440" customWidth="1"/>
    <col min="8718" max="8718" width="16.5703125" style="440" customWidth="1"/>
    <col min="8719" max="8719" width="11.140625" style="440" customWidth="1"/>
    <col min="8720" max="8720" width="9.28515625" style="440" customWidth="1"/>
    <col min="8721" max="8960" width="16.5703125" style="440"/>
    <col min="8961" max="8961" width="3.7109375" style="440" customWidth="1"/>
    <col min="8962" max="8962" width="10.42578125" style="440" customWidth="1"/>
    <col min="8963" max="8963" width="23.140625" style="440" customWidth="1"/>
    <col min="8964" max="8964" width="11" style="440" customWidth="1"/>
    <col min="8965" max="8965" width="8.85546875" style="440" customWidth="1"/>
    <col min="8966" max="8966" width="10.42578125" style="440" customWidth="1"/>
    <col min="8967" max="8967" width="8.5703125" style="440" customWidth="1"/>
    <col min="8968" max="8968" width="9.5703125" style="440" customWidth="1"/>
    <col min="8969" max="8969" width="9.7109375" style="440" customWidth="1"/>
    <col min="8970" max="8970" width="9.85546875" style="440" customWidth="1"/>
    <col min="8971" max="8971" width="10" style="440" customWidth="1"/>
    <col min="8972" max="8972" width="10.7109375" style="440" customWidth="1"/>
    <col min="8973" max="8973" width="10.140625" style="440" customWidth="1"/>
    <col min="8974" max="8974" width="16.5703125" style="440" customWidth="1"/>
    <col min="8975" max="8975" width="11.140625" style="440" customWidth="1"/>
    <col min="8976" max="8976" width="9.28515625" style="440" customWidth="1"/>
    <col min="8977" max="9216" width="16.5703125" style="440"/>
    <col min="9217" max="9217" width="3.7109375" style="440" customWidth="1"/>
    <col min="9218" max="9218" width="10.42578125" style="440" customWidth="1"/>
    <col min="9219" max="9219" width="23.140625" style="440" customWidth="1"/>
    <col min="9220" max="9220" width="11" style="440" customWidth="1"/>
    <col min="9221" max="9221" width="8.85546875" style="440" customWidth="1"/>
    <col min="9222" max="9222" width="10.42578125" style="440" customWidth="1"/>
    <col min="9223" max="9223" width="8.5703125" style="440" customWidth="1"/>
    <col min="9224" max="9224" width="9.5703125" style="440" customWidth="1"/>
    <col min="9225" max="9225" width="9.7109375" style="440" customWidth="1"/>
    <col min="9226" max="9226" width="9.85546875" style="440" customWidth="1"/>
    <col min="9227" max="9227" width="10" style="440" customWidth="1"/>
    <col min="9228" max="9228" width="10.7109375" style="440" customWidth="1"/>
    <col min="9229" max="9229" width="10.140625" style="440" customWidth="1"/>
    <col min="9230" max="9230" width="16.5703125" style="440" customWidth="1"/>
    <col min="9231" max="9231" width="11.140625" style="440" customWidth="1"/>
    <col min="9232" max="9232" width="9.28515625" style="440" customWidth="1"/>
    <col min="9233" max="9472" width="16.5703125" style="440"/>
    <col min="9473" max="9473" width="3.7109375" style="440" customWidth="1"/>
    <col min="9474" max="9474" width="10.42578125" style="440" customWidth="1"/>
    <col min="9475" max="9475" width="23.140625" style="440" customWidth="1"/>
    <col min="9476" max="9476" width="11" style="440" customWidth="1"/>
    <col min="9477" max="9477" width="8.85546875" style="440" customWidth="1"/>
    <col min="9478" max="9478" width="10.42578125" style="440" customWidth="1"/>
    <col min="9479" max="9479" width="8.5703125" style="440" customWidth="1"/>
    <col min="9480" max="9480" width="9.5703125" style="440" customWidth="1"/>
    <col min="9481" max="9481" width="9.7109375" style="440" customWidth="1"/>
    <col min="9482" max="9482" width="9.85546875" style="440" customWidth="1"/>
    <col min="9483" max="9483" width="10" style="440" customWidth="1"/>
    <col min="9484" max="9484" width="10.7109375" style="440" customWidth="1"/>
    <col min="9485" max="9485" width="10.140625" style="440" customWidth="1"/>
    <col min="9486" max="9486" width="16.5703125" style="440" customWidth="1"/>
    <col min="9487" max="9487" width="11.140625" style="440" customWidth="1"/>
    <col min="9488" max="9488" width="9.28515625" style="440" customWidth="1"/>
    <col min="9489" max="9728" width="16.5703125" style="440"/>
    <col min="9729" max="9729" width="3.7109375" style="440" customWidth="1"/>
    <col min="9730" max="9730" width="10.42578125" style="440" customWidth="1"/>
    <col min="9731" max="9731" width="23.140625" style="440" customWidth="1"/>
    <col min="9732" max="9732" width="11" style="440" customWidth="1"/>
    <col min="9733" max="9733" width="8.85546875" style="440" customWidth="1"/>
    <col min="9734" max="9734" width="10.42578125" style="440" customWidth="1"/>
    <col min="9735" max="9735" width="8.5703125" style="440" customWidth="1"/>
    <col min="9736" max="9736" width="9.5703125" style="440" customWidth="1"/>
    <col min="9737" max="9737" width="9.7109375" style="440" customWidth="1"/>
    <col min="9738" max="9738" width="9.85546875" style="440" customWidth="1"/>
    <col min="9739" max="9739" width="10" style="440" customWidth="1"/>
    <col min="9740" max="9740" width="10.7109375" style="440" customWidth="1"/>
    <col min="9741" max="9741" width="10.140625" style="440" customWidth="1"/>
    <col min="9742" max="9742" width="16.5703125" style="440" customWidth="1"/>
    <col min="9743" max="9743" width="11.140625" style="440" customWidth="1"/>
    <col min="9744" max="9744" width="9.28515625" style="440" customWidth="1"/>
    <col min="9745" max="9984" width="16.5703125" style="440"/>
    <col min="9985" max="9985" width="3.7109375" style="440" customWidth="1"/>
    <col min="9986" max="9986" width="10.42578125" style="440" customWidth="1"/>
    <col min="9987" max="9987" width="23.140625" style="440" customWidth="1"/>
    <col min="9988" max="9988" width="11" style="440" customWidth="1"/>
    <col min="9989" max="9989" width="8.85546875" style="440" customWidth="1"/>
    <col min="9990" max="9990" width="10.42578125" style="440" customWidth="1"/>
    <col min="9991" max="9991" width="8.5703125" style="440" customWidth="1"/>
    <col min="9992" max="9992" width="9.5703125" style="440" customWidth="1"/>
    <col min="9993" max="9993" width="9.7109375" style="440" customWidth="1"/>
    <col min="9994" max="9994" width="9.85546875" style="440" customWidth="1"/>
    <col min="9995" max="9995" width="10" style="440" customWidth="1"/>
    <col min="9996" max="9996" width="10.7109375" style="440" customWidth="1"/>
    <col min="9997" max="9997" width="10.140625" style="440" customWidth="1"/>
    <col min="9998" max="9998" width="16.5703125" style="440" customWidth="1"/>
    <col min="9999" max="9999" width="11.140625" style="440" customWidth="1"/>
    <col min="10000" max="10000" width="9.28515625" style="440" customWidth="1"/>
    <col min="10001" max="10240" width="16.5703125" style="440"/>
    <col min="10241" max="10241" width="3.7109375" style="440" customWidth="1"/>
    <col min="10242" max="10242" width="10.42578125" style="440" customWidth="1"/>
    <col min="10243" max="10243" width="23.140625" style="440" customWidth="1"/>
    <col min="10244" max="10244" width="11" style="440" customWidth="1"/>
    <col min="10245" max="10245" width="8.85546875" style="440" customWidth="1"/>
    <col min="10246" max="10246" width="10.42578125" style="440" customWidth="1"/>
    <col min="10247" max="10247" width="8.5703125" style="440" customWidth="1"/>
    <col min="10248" max="10248" width="9.5703125" style="440" customWidth="1"/>
    <col min="10249" max="10249" width="9.7109375" style="440" customWidth="1"/>
    <col min="10250" max="10250" width="9.85546875" style="440" customWidth="1"/>
    <col min="10251" max="10251" width="10" style="440" customWidth="1"/>
    <col min="10252" max="10252" width="10.7109375" style="440" customWidth="1"/>
    <col min="10253" max="10253" width="10.140625" style="440" customWidth="1"/>
    <col min="10254" max="10254" width="16.5703125" style="440" customWidth="1"/>
    <col min="10255" max="10255" width="11.140625" style="440" customWidth="1"/>
    <col min="10256" max="10256" width="9.28515625" style="440" customWidth="1"/>
    <col min="10257" max="10496" width="16.5703125" style="440"/>
    <col min="10497" max="10497" width="3.7109375" style="440" customWidth="1"/>
    <col min="10498" max="10498" width="10.42578125" style="440" customWidth="1"/>
    <col min="10499" max="10499" width="23.140625" style="440" customWidth="1"/>
    <col min="10500" max="10500" width="11" style="440" customWidth="1"/>
    <col min="10501" max="10501" width="8.85546875" style="440" customWidth="1"/>
    <col min="10502" max="10502" width="10.42578125" style="440" customWidth="1"/>
    <col min="10503" max="10503" width="8.5703125" style="440" customWidth="1"/>
    <col min="10504" max="10504" width="9.5703125" style="440" customWidth="1"/>
    <col min="10505" max="10505" width="9.7109375" style="440" customWidth="1"/>
    <col min="10506" max="10506" width="9.85546875" style="440" customWidth="1"/>
    <col min="10507" max="10507" width="10" style="440" customWidth="1"/>
    <col min="10508" max="10508" width="10.7109375" style="440" customWidth="1"/>
    <col min="10509" max="10509" width="10.140625" style="440" customWidth="1"/>
    <col min="10510" max="10510" width="16.5703125" style="440" customWidth="1"/>
    <col min="10511" max="10511" width="11.140625" style="440" customWidth="1"/>
    <col min="10512" max="10512" width="9.28515625" style="440" customWidth="1"/>
    <col min="10513" max="10752" width="16.5703125" style="440"/>
    <col min="10753" max="10753" width="3.7109375" style="440" customWidth="1"/>
    <col min="10754" max="10754" width="10.42578125" style="440" customWidth="1"/>
    <col min="10755" max="10755" width="23.140625" style="440" customWidth="1"/>
    <col min="10756" max="10756" width="11" style="440" customWidth="1"/>
    <col min="10757" max="10757" width="8.85546875" style="440" customWidth="1"/>
    <col min="10758" max="10758" width="10.42578125" style="440" customWidth="1"/>
    <col min="10759" max="10759" width="8.5703125" style="440" customWidth="1"/>
    <col min="10760" max="10760" width="9.5703125" style="440" customWidth="1"/>
    <col min="10761" max="10761" width="9.7109375" style="440" customWidth="1"/>
    <col min="10762" max="10762" width="9.85546875" style="440" customWidth="1"/>
    <col min="10763" max="10763" width="10" style="440" customWidth="1"/>
    <col min="10764" max="10764" width="10.7109375" style="440" customWidth="1"/>
    <col min="10765" max="10765" width="10.140625" style="440" customWidth="1"/>
    <col min="10766" max="10766" width="16.5703125" style="440" customWidth="1"/>
    <col min="10767" max="10767" width="11.140625" style="440" customWidth="1"/>
    <col min="10768" max="10768" width="9.28515625" style="440" customWidth="1"/>
    <col min="10769" max="11008" width="16.5703125" style="440"/>
    <col min="11009" max="11009" width="3.7109375" style="440" customWidth="1"/>
    <col min="11010" max="11010" width="10.42578125" style="440" customWidth="1"/>
    <col min="11011" max="11011" width="23.140625" style="440" customWidth="1"/>
    <col min="11012" max="11012" width="11" style="440" customWidth="1"/>
    <col min="11013" max="11013" width="8.85546875" style="440" customWidth="1"/>
    <col min="11014" max="11014" width="10.42578125" style="440" customWidth="1"/>
    <col min="11015" max="11015" width="8.5703125" style="440" customWidth="1"/>
    <col min="11016" max="11016" width="9.5703125" style="440" customWidth="1"/>
    <col min="11017" max="11017" width="9.7109375" style="440" customWidth="1"/>
    <col min="11018" max="11018" width="9.85546875" style="440" customWidth="1"/>
    <col min="11019" max="11019" width="10" style="440" customWidth="1"/>
    <col min="11020" max="11020" width="10.7109375" style="440" customWidth="1"/>
    <col min="11021" max="11021" width="10.140625" style="440" customWidth="1"/>
    <col min="11022" max="11022" width="16.5703125" style="440" customWidth="1"/>
    <col min="11023" max="11023" width="11.140625" style="440" customWidth="1"/>
    <col min="11024" max="11024" width="9.28515625" style="440" customWidth="1"/>
    <col min="11025" max="11264" width="16.5703125" style="440"/>
    <col min="11265" max="11265" width="3.7109375" style="440" customWidth="1"/>
    <col min="11266" max="11266" width="10.42578125" style="440" customWidth="1"/>
    <col min="11267" max="11267" width="23.140625" style="440" customWidth="1"/>
    <col min="11268" max="11268" width="11" style="440" customWidth="1"/>
    <col min="11269" max="11269" width="8.85546875" style="440" customWidth="1"/>
    <col min="11270" max="11270" width="10.42578125" style="440" customWidth="1"/>
    <col min="11271" max="11271" width="8.5703125" style="440" customWidth="1"/>
    <col min="11272" max="11272" width="9.5703125" style="440" customWidth="1"/>
    <col min="11273" max="11273" width="9.7109375" style="440" customWidth="1"/>
    <col min="11274" max="11274" width="9.85546875" style="440" customWidth="1"/>
    <col min="11275" max="11275" width="10" style="440" customWidth="1"/>
    <col min="11276" max="11276" width="10.7109375" style="440" customWidth="1"/>
    <col min="11277" max="11277" width="10.140625" style="440" customWidth="1"/>
    <col min="11278" max="11278" width="16.5703125" style="440" customWidth="1"/>
    <col min="11279" max="11279" width="11.140625" style="440" customWidth="1"/>
    <col min="11280" max="11280" width="9.28515625" style="440" customWidth="1"/>
    <col min="11281" max="11520" width="16.5703125" style="440"/>
    <col min="11521" max="11521" width="3.7109375" style="440" customWidth="1"/>
    <col min="11522" max="11522" width="10.42578125" style="440" customWidth="1"/>
    <col min="11523" max="11523" width="23.140625" style="440" customWidth="1"/>
    <col min="11524" max="11524" width="11" style="440" customWidth="1"/>
    <col min="11525" max="11525" width="8.85546875" style="440" customWidth="1"/>
    <col min="11526" max="11526" width="10.42578125" style="440" customWidth="1"/>
    <col min="11527" max="11527" width="8.5703125" style="440" customWidth="1"/>
    <col min="11528" max="11528" width="9.5703125" style="440" customWidth="1"/>
    <col min="11529" max="11529" width="9.7109375" style="440" customWidth="1"/>
    <col min="11530" max="11530" width="9.85546875" style="440" customWidth="1"/>
    <col min="11531" max="11531" width="10" style="440" customWidth="1"/>
    <col min="11532" max="11532" width="10.7109375" style="440" customWidth="1"/>
    <col min="11533" max="11533" width="10.140625" style="440" customWidth="1"/>
    <col min="11534" max="11534" width="16.5703125" style="440" customWidth="1"/>
    <col min="11535" max="11535" width="11.140625" style="440" customWidth="1"/>
    <col min="11536" max="11536" width="9.28515625" style="440" customWidth="1"/>
    <col min="11537" max="11776" width="16.5703125" style="440"/>
    <col min="11777" max="11777" width="3.7109375" style="440" customWidth="1"/>
    <col min="11778" max="11778" width="10.42578125" style="440" customWidth="1"/>
    <col min="11779" max="11779" width="23.140625" style="440" customWidth="1"/>
    <col min="11780" max="11780" width="11" style="440" customWidth="1"/>
    <col min="11781" max="11781" width="8.85546875" style="440" customWidth="1"/>
    <col min="11782" max="11782" width="10.42578125" style="440" customWidth="1"/>
    <col min="11783" max="11783" width="8.5703125" style="440" customWidth="1"/>
    <col min="11784" max="11784" width="9.5703125" style="440" customWidth="1"/>
    <col min="11785" max="11785" width="9.7109375" style="440" customWidth="1"/>
    <col min="11786" max="11786" width="9.85546875" style="440" customWidth="1"/>
    <col min="11787" max="11787" width="10" style="440" customWidth="1"/>
    <col min="11788" max="11788" width="10.7109375" style="440" customWidth="1"/>
    <col min="11789" max="11789" width="10.140625" style="440" customWidth="1"/>
    <col min="11790" max="11790" width="16.5703125" style="440" customWidth="1"/>
    <col min="11791" max="11791" width="11.140625" style="440" customWidth="1"/>
    <col min="11792" max="11792" width="9.28515625" style="440" customWidth="1"/>
    <col min="11793" max="12032" width="16.5703125" style="440"/>
    <col min="12033" max="12033" width="3.7109375" style="440" customWidth="1"/>
    <col min="12034" max="12034" width="10.42578125" style="440" customWidth="1"/>
    <col min="12035" max="12035" width="23.140625" style="440" customWidth="1"/>
    <col min="12036" max="12036" width="11" style="440" customWidth="1"/>
    <col min="12037" max="12037" width="8.85546875" style="440" customWidth="1"/>
    <col min="12038" max="12038" width="10.42578125" style="440" customWidth="1"/>
    <col min="12039" max="12039" width="8.5703125" style="440" customWidth="1"/>
    <col min="12040" max="12040" width="9.5703125" style="440" customWidth="1"/>
    <col min="12041" max="12041" width="9.7109375" style="440" customWidth="1"/>
    <col min="12042" max="12042" width="9.85546875" style="440" customWidth="1"/>
    <col min="12043" max="12043" width="10" style="440" customWidth="1"/>
    <col min="12044" max="12044" width="10.7109375" style="440" customWidth="1"/>
    <col min="12045" max="12045" width="10.140625" style="440" customWidth="1"/>
    <col min="12046" max="12046" width="16.5703125" style="440" customWidth="1"/>
    <col min="12047" max="12047" width="11.140625" style="440" customWidth="1"/>
    <col min="12048" max="12048" width="9.28515625" style="440" customWidth="1"/>
    <col min="12049" max="12288" width="16.5703125" style="440"/>
    <col min="12289" max="12289" width="3.7109375" style="440" customWidth="1"/>
    <col min="12290" max="12290" width="10.42578125" style="440" customWidth="1"/>
    <col min="12291" max="12291" width="23.140625" style="440" customWidth="1"/>
    <col min="12292" max="12292" width="11" style="440" customWidth="1"/>
    <col min="12293" max="12293" width="8.85546875" style="440" customWidth="1"/>
    <col min="12294" max="12294" width="10.42578125" style="440" customWidth="1"/>
    <col min="12295" max="12295" width="8.5703125" style="440" customWidth="1"/>
    <col min="12296" max="12296" width="9.5703125" style="440" customWidth="1"/>
    <col min="12297" max="12297" width="9.7109375" style="440" customWidth="1"/>
    <col min="12298" max="12298" width="9.85546875" style="440" customWidth="1"/>
    <col min="12299" max="12299" width="10" style="440" customWidth="1"/>
    <col min="12300" max="12300" width="10.7109375" style="440" customWidth="1"/>
    <col min="12301" max="12301" width="10.140625" style="440" customWidth="1"/>
    <col min="12302" max="12302" width="16.5703125" style="440" customWidth="1"/>
    <col min="12303" max="12303" width="11.140625" style="440" customWidth="1"/>
    <col min="12304" max="12304" width="9.28515625" style="440" customWidth="1"/>
    <col min="12305" max="12544" width="16.5703125" style="440"/>
    <col min="12545" max="12545" width="3.7109375" style="440" customWidth="1"/>
    <col min="12546" max="12546" width="10.42578125" style="440" customWidth="1"/>
    <col min="12547" max="12547" width="23.140625" style="440" customWidth="1"/>
    <col min="12548" max="12548" width="11" style="440" customWidth="1"/>
    <col min="12549" max="12549" width="8.85546875" style="440" customWidth="1"/>
    <col min="12550" max="12550" width="10.42578125" style="440" customWidth="1"/>
    <col min="12551" max="12551" width="8.5703125" style="440" customWidth="1"/>
    <col min="12552" max="12552" width="9.5703125" style="440" customWidth="1"/>
    <col min="12553" max="12553" width="9.7109375" style="440" customWidth="1"/>
    <col min="12554" max="12554" width="9.85546875" style="440" customWidth="1"/>
    <col min="12555" max="12555" width="10" style="440" customWidth="1"/>
    <col min="12556" max="12556" width="10.7109375" style="440" customWidth="1"/>
    <col min="12557" max="12557" width="10.140625" style="440" customWidth="1"/>
    <col min="12558" max="12558" width="16.5703125" style="440" customWidth="1"/>
    <col min="12559" max="12559" width="11.140625" style="440" customWidth="1"/>
    <col min="12560" max="12560" width="9.28515625" style="440" customWidth="1"/>
    <col min="12561" max="12800" width="16.5703125" style="440"/>
    <col min="12801" max="12801" width="3.7109375" style="440" customWidth="1"/>
    <col min="12802" max="12802" width="10.42578125" style="440" customWidth="1"/>
    <col min="12803" max="12803" width="23.140625" style="440" customWidth="1"/>
    <col min="12804" max="12804" width="11" style="440" customWidth="1"/>
    <col min="12805" max="12805" width="8.85546875" style="440" customWidth="1"/>
    <col min="12806" max="12806" width="10.42578125" style="440" customWidth="1"/>
    <col min="12807" max="12807" width="8.5703125" style="440" customWidth="1"/>
    <col min="12808" max="12808" width="9.5703125" style="440" customWidth="1"/>
    <col min="12809" max="12809" width="9.7109375" style="440" customWidth="1"/>
    <col min="12810" max="12810" width="9.85546875" style="440" customWidth="1"/>
    <col min="12811" max="12811" width="10" style="440" customWidth="1"/>
    <col min="12812" max="12812" width="10.7109375" style="440" customWidth="1"/>
    <col min="12813" max="12813" width="10.140625" style="440" customWidth="1"/>
    <col min="12814" max="12814" width="16.5703125" style="440" customWidth="1"/>
    <col min="12815" max="12815" width="11.140625" style="440" customWidth="1"/>
    <col min="12816" max="12816" width="9.28515625" style="440" customWidth="1"/>
    <col min="12817" max="13056" width="16.5703125" style="440"/>
    <col min="13057" max="13057" width="3.7109375" style="440" customWidth="1"/>
    <col min="13058" max="13058" width="10.42578125" style="440" customWidth="1"/>
    <col min="13059" max="13059" width="23.140625" style="440" customWidth="1"/>
    <col min="13060" max="13060" width="11" style="440" customWidth="1"/>
    <col min="13061" max="13061" width="8.85546875" style="440" customWidth="1"/>
    <col min="13062" max="13062" width="10.42578125" style="440" customWidth="1"/>
    <col min="13063" max="13063" width="8.5703125" style="440" customWidth="1"/>
    <col min="13064" max="13064" width="9.5703125" style="440" customWidth="1"/>
    <col min="13065" max="13065" width="9.7109375" style="440" customWidth="1"/>
    <col min="13066" max="13066" width="9.85546875" style="440" customWidth="1"/>
    <col min="13067" max="13067" width="10" style="440" customWidth="1"/>
    <col min="13068" max="13068" width="10.7109375" style="440" customWidth="1"/>
    <col min="13069" max="13069" width="10.140625" style="440" customWidth="1"/>
    <col min="13070" max="13070" width="16.5703125" style="440" customWidth="1"/>
    <col min="13071" max="13071" width="11.140625" style="440" customWidth="1"/>
    <col min="13072" max="13072" width="9.28515625" style="440" customWidth="1"/>
    <col min="13073" max="13312" width="16.5703125" style="440"/>
    <col min="13313" max="13313" width="3.7109375" style="440" customWidth="1"/>
    <col min="13314" max="13314" width="10.42578125" style="440" customWidth="1"/>
    <col min="13315" max="13315" width="23.140625" style="440" customWidth="1"/>
    <col min="13316" max="13316" width="11" style="440" customWidth="1"/>
    <col min="13317" max="13317" width="8.85546875" style="440" customWidth="1"/>
    <col min="13318" max="13318" width="10.42578125" style="440" customWidth="1"/>
    <col min="13319" max="13319" width="8.5703125" style="440" customWidth="1"/>
    <col min="13320" max="13320" width="9.5703125" style="440" customWidth="1"/>
    <col min="13321" max="13321" width="9.7109375" style="440" customWidth="1"/>
    <col min="13322" max="13322" width="9.85546875" style="440" customWidth="1"/>
    <col min="13323" max="13323" width="10" style="440" customWidth="1"/>
    <col min="13324" max="13324" width="10.7109375" style="440" customWidth="1"/>
    <col min="13325" max="13325" width="10.140625" style="440" customWidth="1"/>
    <col min="13326" max="13326" width="16.5703125" style="440" customWidth="1"/>
    <col min="13327" max="13327" width="11.140625" style="440" customWidth="1"/>
    <col min="13328" max="13328" width="9.28515625" style="440" customWidth="1"/>
    <col min="13329" max="13568" width="16.5703125" style="440"/>
    <col min="13569" max="13569" width="3.7109375" style="440" customWidth="1"/>
    <col min="13570" max="13570" width="10.42578125" style="440" customWidth="1"/>
    <col min="13571" max="13571" width="23.140625" style="440" customWidth="1"/>
    <col min="13572" max="13572" width="11" style="440" customWidth="1"/>
    <col min="13573" max="13573" width="8.85546875" style="440" customWidth="1"/>
    <col min="13574" max="13574" width="10.42578125" style="440" customWidth="1"/>
    <col min="13575" max="13575" width="8.5703125" style="440" customWidth="1"/>
    <col min="13576" max="13576" width="9.5703125" style="440" customWidth="1"/>
    <col min="13577" max="13577" width="9.7109375" style="440" customWidth="1"/>
    <col min="13578" max="13578" width="9.85546875" style="440" customWidth="1"/>
    <col min="13579" max="13579" width="10" style="440" customWidth="1"/>
    <col min="13580" max="13580" width="10.7109375" style="440" customWidth="1"/>
    <col min="13581" max="13581" width="10.140625" style="440" customWidth="1"/>
    <col min="13582" max="13582" width="16.5703125" style="440" customWidth="1"/>
    <col min="13583" max="13583" width="11.140625" style="440" customWidth="1"/>
    <col min="13584" max="13584" width="9.28515625" style="440" customWidth="1"/>
    <col min="13585" max="13824" width="16.5703125" style="440"/>
    <col min="13825" max="13825" width="3.7109375" style="440" customWidth="1"/>
    <col min="13826" max="13826" width="10.42578125" style="440" customWidth="1"/>
    <col min="13827" max="13827" width="23.140625" style="440" customWidth="1"/>
    <col min="13828" max="13828" width="11" style="440" customWidth="1"/>
    <col min="13829" max="13829" width="8.85546875" style="440" customWidth="1"/>
    <col min="13830" max="13830" width="10.42578125" style="440" customWidth="1"/>
    <col min="13831" max="13831" width="8.5703125" style="440" customWidth="1"/>
    <col min="13832" max="13832" width="9.5703125" style="440" customWidth="1"/>
    <col min="13833" max="13833" width="9.7109375" style="440" customWidth="1"/>
    <col min="13834" max="13834" width="9.85546875" style="440" customWidth="1"/>
    <col min="13835" max="13835" width="10" style="440" customWidth="1"/>
    <col min="13836" max="13836" width="10.7109375" style="440" customWidth="1"/>
    <col min="13837" max="13837" width="10.140625" style="440" customWidth="1"/>
    <col min="13838" max="13838" width="16.5703125" style="440" customWidth="1"/>
    <col min="13839" max="13839" width="11.140625" style="440" customWidth="1"/>
    <col min="13840" max="13840" width="9.28515625" style="440" customWidth="1"/>
    <col min="13841" max="14080" width="16.5703125" style="440"/>
    <col min="14081" max="14081" width="3.7109375" style="440" customWidth="1"/>
    <col min="14082" max="14082" width="10.42578125" style="440" customWidth="1"/>
    <col min="14083" max="14083" width="23.140625" style="440" customWidth="1"/>
    <col min="14084" max="14084" width="11" style="440" customWidth="1"/>
    <col min="14085" max="14085" width="8.85546875" style="440" customWidth="1"/>
    <col min="14086" max="14086" width="10.42578125" style="440" customWidth="1"/>
    <col min="14087" max="14087" width="8.5703125" style="440" customWidth="1"/>
    <col min="14088" max="14088" width="9.5703125" style="440" customWidth="1"/>
    <col min="14089" max="14089" width="9.7109375" style="440" customWidth="1"/>
    <col min="14090" max="14090" width="9.85546875" style="440" customWidth="1"/>
    <col min="14091" max="14091" width="10" style="440" customWidth="1"/>
    <col min="14092" max="14092" width="10.7109375" style="440" customWidth="1"/>
    <col min="14093" max="14093" width="10.140625" style="440" customWidth="1"/>
    <col min="14094" max="14094" width="16.5703125" style="440" customWidth="1"/>
    <col min="14095" max="14095" width="11.140625" style="440" customWidth="1"/>
    <col min="14096" max="14096" width="9.28515625" style="440" customWidth="1"/>
    <col min="14097" max="14336" width="16.5703125" style="440"/>
    <col min="14337" max="14337" width="3.7109375" style="440" customWidth="1"/>
    <col min="14338" max="14338" width="10.42578125" style="440" customWidth="1"/>
    <col min="14339" max="14339" width="23.140625" style="440" customWidth="1"/>
    <col min="14340" max="14340" width="11" style="440" customWidth="1"/>
    <col min="14341" max="14341" width="8.85546875" style="440" customWidth="1"/>
    <col min="14342" max="14342" width="10.42578125" style="440" customWidth="1"/>
    <col min="14343" max="14343" width="8.5703125" style="440" customWidth="1"/>
    <col min="14344" max="14344" width="9.5703125" style="440" customWidth="1"/>
    <col min="14345" max="14345" width="9.7109375" style="440" customWidth="1"/>
    <col min="14346" max="14346" width="9.85546875" style="440" customWidth="1"/>
    <col min="14347" max="14347" width="10" style="440" customWidth="1"/>
    <col min="14348" max="14348" width="10.7109375" style="440" customWidth="1"/>
    <col min="14349" max="14349" width="10.140625" style="440" customWidth="1"/>
    <col min="14350" max="14350" width="16.5703125" style="440" customWidth="1"/>
    <col min="14351" max="14351" width="11.140625" style="440" customWidth="1"/>
    <col min="14352" max="14352" width="9.28515625" style="440" customWidth="1"/>
    <col min="14353" max="14592" width="16.5703125" style="440"/>
    <col min="14593" max="14593" width="3.7109375" style="440" customWidth="1"/>
    <col min="14594" max="14594" width="10.42578125" style="440" customWidth="1"/>
    <col min="14595" max="14595" width="23.140625" style="440" customWidth="1"/>
    <col min="14596" max="14596" width="11" style="440" customWidth="1"/>
    <col min="14597" max="14597" width="8.85546875" style="440" customWidth="1"/>
    <col min="14598" max="14598" width="10.42578125" style="440" customWidth="1"/>
    <col min="14599" max="14599" width="8.5703125" style="440" customWidth="1"/>
    <col min="14600" max="14600" width="9.5703125" style="440" customWidth="1"/>
    <col min="14601" max="14601" width="9.7109375" style="440" customWidth="1"/>
    <col min="14602" max="14602" width="9.85546875" style="440" customWidth="1"/>
    <col min="14603" max="14603" width="10" style="440" customWidth="1"/>
    <col min="14604" max="14604" width="10.7109375" style="440" customWidth="1"/>
    <col min="14605" max="14605" width="10.140625" style="440" customWidth="1"/>
    <col min="14606" max="14606" width="16.5703125" style="440" customWidth="1"/>
    <col min="14607" max="14607" width="11.140625" style="440" customWidth="1"/>
    <col min="14608" max="14608" width="9.28515625" style="440" customWidth="1"/>
    <col min="14609" max="14848" width="16.5703125" style="440"/>
    <col min="14849" max="14849" width="3.7109375" style="440" customWidth="1"/>
    <col min="14850" max="14850" width="10.42578125" style="440" customWidth="1"/>
    <col min="14851" max="14851" width="23.140625" style="440" customWidth="1"/>
    <col min="14852" max="14852" width="11" style="440" customWidth="1"/>
    <col min="14853" max="14853" width="8.85546875" style="440" customWidth="1"/>
    <col min="14854" max="14854" width="10.42578125" style="440" customWidth="1"/>
    <col min="14855" max="14855" width="8.5703125" style="440" customWidth="1"/>
    <col min="14856" max="14856" width="9.5703125" style="440" customWidth="1"/>
    <col min="14857" max="14857" width="9.7109375" style="440" customWidth="1"/>
    <col min="14858" max="14858" width="9.85546875" style="440" customWidth="1"/>
    <col min="14859" max="14859" width="10" style="440" customWidth="1"/>
    <col min="14860" max="14860" width="10.7109375" style="440" customWidth="1"/>
    <col min="14861" max="14861" width="10.140625" style="440" customWidth="1"/>
    <col min="14862" max="14862" width="16.5703125" style="440" customWidth="1"/>
    <col min="14863" max="14863" width="11.140625" style="440" customWidth="1"/>
    <col min="14864" max="14864" width="9.28515625" style="440" customWidth="1"/>
    <col min="14865" max="15104" width="16.5703125" style="440"/>
    <col min="15105" max="15105" width="3.7109375" style="440" customWidth="1"/>
    <col min="15106" max="15106" width="10.42578125" style="440" customWidth="1"/>
    <col min="15107" max="15107" width="23.140625" style="440" customWidth="1"/>
    <col min="15108" max="15108" width="11" style="440" customWidth="1"/>
    <col min="15109" max="15109" width="8.85546875" style="440" customWidth="1"/>
    <col min="15110" max="15110" width="10.42578125" style="440" customWidth="1"/>
    <col min="15111" max="15111" width="8.5703125" style="440" customWidth="1"/>
    <col min="15112" max="15112" width="9.5703125" style="440" customWidth="1"/>
    <col min="15113" max="15113" width="9.7109375" style="440" customWidth="1"/>
    <col min="15114" max="15114" width="9.85546875" style="440" customWidth="1"/>
    <col min="15115" max="15115" width="10" style="440" customWidth="1"/>
    <col min="15116" max="15116" width="10.7109375" style="440" customWidth="1"/>
    <col min="15117" max="15117" width="10.140625" style="440" customWidth="1"/>
    <col min="15118" max="15118" width="16.5703125" style="440" customWidth="1"/>
    <col min="15119" max="15119" width="11.140625" style="440" customWidth="1"/>
    <col min="15120" max="15120" width="9.28515625" style="440" customWidth="1"/>
    <col min="15121" max="15360" width="16.5703125" style="440"/>
    <col min="15361" max="15361" width="3.7109375" style="440" customWidth="1"/>
    <col min="15362" max="15362" width="10.42578125" style="440" customWidth="1"/>
    <col min="15363" max="15363" width="23.140625" style="440" customWidth="1"/>
    <col min="15364" max="15364" width="11" style="440" customWidth="1"/>
    <col min="15365" max="15365" width="8.85546875" style="440" customWidth="1"/>
    <col min="15366" max="15366" width="10.42578125" style="440" customWidth="1"/>
    <col min="15367" max="15367" width="8.5703125" style="440" customWidth="1"/>
    <col min="15368" max="15368" width="9.5703125" style="440" customWidth="1"/>
    <col min="15369" max="15369" width="9.7109375" style="440" customWidth="1"/>
    <col min="15370" max="15370" width="9.85546875" style="440" customWidth="1"/>
    <col min="15371" max="15371" width="10" style="440" customWidth="1"/>
    <col min="15372" max="15372" width="10.7109375" style="440" customWidth="1"/>
    <col min="15373" max="15373" width="10.140625" style="440" customWidth="1"/>
    <col min="15374" max="15374" width="16.5703125" style="440" customWidth="1"/>
    <col min="15375" max="15375" width="11.140625" style="440" customWidth="1"/>
    <col min="15376" max="15376" width="9.28515625" style="440" customWidth="1"/>
    <col min="15377" max="15616" width="16.5703125" style="440"/>
    <col min="15617" max="15617" width="3.7109375" style="440" customWidth="1"/>
    <col min="15618" max="15618" width="10.42578125" style="440" customWidth="1"/>
    <col min="15619" max="15619" width="23.140625" style="440" customWidth="1"/>
    <col min="15620" max="15620" width="11" style="440" customWidth="1"/>
    <col min="15621" max="15621" width="8.85546875" style="440" customWidth="1"/>
    <col min="15622" max="15622" width="10.42578125" style="440" customWidth="1"/>
    <col min="15623" max="15623" width="8.5703125" style="440" customWidth="1"/>
    <col min="15624" max="15624" width="9.5703125" style="440" customWidth="1"/>
    <col min="15625" max="15625" width="9.7109375" style="440" customWidth="1"/>
    <col min="15626" max="15626" width="9.85546875" style="440" customWidth="1"/>
    <col min="15627" max="15627" width="10" style="440" customWidth="1"/>
    <col min="15628" max="15628" width="10.7109375" style="440" customWidth="1"/>
    <col min="15629" max="15629" width="10.140625" style="440" customWidth="1"/>
    <col min="15630" max="15630" width="16.5703125" style="440" customWidth="1"/>
    <col min="15631" max="15631" width="11.140625" style="440" customWidth="1"/>
    <col min="15632" max="15632" width="9.28515625" style="440" customWidth="1"/>
    <col min="15633" max="15872" width="16.5703125" style="440"/>
    <col min="15873" max="15873" width="3.7109375" style="440" customWidth="1"/>
    <col min="15874" max="15874" width="10.42578125" style="440" customWidth="1"/>
    <col min="15875" max="15875" width="23.140625" style="440" customWidth="1"/>
    <col min="15876" max="15876" width="11" style="440" customWidth="1"/>
    <col min="15877" max="15877" width="8.85546875" style="440" customWidth="1"/>
    <col min="15878" max="15878" width="10.42578125" style="440" customWidth="1"/>
    <col min="15879" max="15879" width="8.5703125" style="440" customWidth="1"/>
    <col min="15880" max="15880" width="9.5703125" style="440" customWidth="1"/>
    <col min="15881" max="15881" width="9.7109375" style="440" customWidth="1"/>
    <col min="15882" max="15882" width="9.85546875" style="440" customWidth="1"/>
    <col min="15883" max="15883" width="10" style="440" customWidth="1"/>
    <col min="15884" max="15884" width="10.7109375" style="440" customWidth="1"/>
    <col min="15885" max="15885" width="10.140625" style="440" customWidth="1"/>
    <col min="15886" max="15886" width="16.5703125" style="440" customWidth="1"/>
    <col min="15887" max="15887" width="11.140625" style="440" customWidth="1"/>
    <col min="15888" max="15888" width="9.28515625" style="440" customWidth="1"/>
    <col min="15889" max="16128" width="16.5703125" style="440"/>
    <col min="16129" max="16129" width="3.7109375" style="440" customWidth="1"/>
    <col min="16130" max="16130" width="10.42578125" style="440" customWidth="1"/>
    <col min="16131" max="16131" width="23.140625" style="440" customWidth="1"/>
    <col min="16132" max="16132" width="11" style="440" customWidth="1"/>
    <col min="16133" max="16133" width="8.85546875" style="440" customWidth="1"/>
    <col min="16134" max="16134" width="10.42578125" style="440" customWidth="1"/>
    <col min="16135" max="16135" width="8.5703125" style="440" customWidth="1"/>
    <col min="16136" max="16136" width="9.5703125" style="440" customWidth="1"/>
    <col min="16137" max="16137" width="9.7109375" style="440" customWidth="1"/>
    <col min="16138" max="16138" width="9.85546875" style="440" customWidth="1"/>
    <col min="16139" max="16139" width="10" style="440" customWidth="1"/>
    <col min="16140" max="16140" width="10.7109375" style="440" customWidth="1"/>
    <col min="16141" max="16141" width="10.140625" style="440" customWidth="1"/>
    <col min="16142" max="16142" width="16.5703125" style="440" customWidth="1"/>
    <col min="16143" max="16143" width="11.140625" style="440" customWidth="1"/>
    <col min="16144" max="16144" width="9.28515625" style="440" customWidth="1"/>
    <col min="16145" max="16384" width="16.5703125" style="440"/>
  </cols>
  <sheetData>
    <row r="5" spans="3:18" s="441" customFormat="1" ht="34.5" customHeight="1">
      <c r="C5" s="560" t="s">
        <v>404</v>
      </c>
      <c r="D5" s="561"/>
      <c r="E5" s="561"/>
      <c r="F5" s="561"/>
      <c r="G5" s="561"/>
      <c r="H5" s="561"/>
      <c r="I5" s="561"/>
      <c r="J5" s="561"/>
      <c r="K5" s="561"/>
      <c r="L5" s="561"/>
      <c r="M5" s="562"/>
    </row>
    <row r="6" spans="3:18" s="441" customFormat="1" ht="18.75" customHeight="1">
      <c r="C6" s="628" t="s">
        <v>269</v>
      </c>
      <c r="D6" s="630" t="s">
        <v>405</v>
      </c>
      <c r="E6" s="630"/>
      <c r="F6" s="630" t="s">
        <v>406</v>
      </c>
      <c r="G6" s="630"/>
      <c r="H6" s="630" t="s">
        <v>145</v>
      </c>
      <c r="I6" s="630"/>
      <c r="J6" s="630" t="s">
        <v>407</v>
      </c>
      <c r="K6" s="630"/>
      <c r="L6" s="630" t="s">
        <v>408</v>
      </c>
      <c r="M6" s="630"/>
    </row>
    <row r="7" spans="3:18" s="441" customFormat="1" ht="36">
      <c r="C7" s="629"/>
      <c r="D7" s="454" t="str">
        <f>'Plazas Autorizadas tipología'!D5</f>
        <v>agosto 2010</v>
      </c>
      <c r="E7" s="455" t="s">
        <v>409</v>
      </c>
      <c r="F7" s="456" t="str">
        <f>D7</f>
        <v>agosto 2010</v>
      </c>
      <c r="G7" s="260" t="s">
        <v>409</v>
      </c>
      <c r="H7" s="161" t="str">
        <f>F7</f>
        <v>agosto 2010</v>
      </c>
      <c r="I7" s="260" t="s">
        <v>409</v>
      </c>
      <c r="J7" s="161" t="str">
        <f>H7</f>
        <v>agosto 2010</v>
      </c>
      <c r="K7" s="260" t="s">
        <v>409</v>
      </c>
      <c r="L7" s="161" t="str">
        <f>J7</f>
        <v>agosto 2010</v>
      </c>
      <c r="M7" s="260" t="s">
        <v>409</v>
      </c>
    </row>
    <row r="8" spans="3:18">
      <c r="C8" s="457" t="s">
        <v>410</v>
      </c>
      <c r="D8" s="458">
        <f>'Plazas Autorizadas tipología'!D7</f>
        <v>47295</v>
      </c>
      <c r="E8" s="459">
        <f>D8/$D$39</f>
        <v>0.35214361234792191</v>
      </c>
      <c r="F8" s="458">
        <f>'Plazas Autorizadas tipología'!E7</f>
        <v>33818</v>
      </c>
      <c r="G8" s="460">
        <f>F8/$F$39</f>
        <v>0.41243978291359229</v>
      </c>
      <c r="H8" s="461">
        <f>'Plazas Autorizadas tipología'!F7</f>
        <v>13441</v>
      </c>
      <c r="I8" s="460">
        <f>H8/$H$39</f>
        <v>0.26322901570639612</v>
      </c>
      <c r="J8" s="461">
        <f>'Plazas Autorizadas tipología'!G7</f>
        <v>22</v>
      </c>
      <c r="K8" s="460">
        <f>J8/$J$39</f>
        <v>4.6511627906976744E-2</v>
      </c>
      <c r="L8" s="461">
        <f>'Plazas Autorizadas tipología'!H7</f>
        <v>14</v>
      </c>
      <c r="M8" s="462">
        <f t="shared" ref="M8:M23" si="0">L8/$L$39</f>
        <v>1.804123711340206E-2</v>
      </c>
      <c r="N8" s="463"/>
      <c r="O8" s="463"/>
    </row>
    <row r="9" spans="3:18">
      <c r="C9" s="464" t="s">
        <v>411</v>
      </c>
      <c r="D9" s="461">
        <f>'Plazas Autorizadas tipología'!D8</f>
        <v>17</v>
      </c>
      <c r="E9" s="460">
        <f>D9/$D$39</f>
        <v>1.2657662353133888E-4</v>
      </c>
      <c r="F9" s="461">
        <f>'Plazas Autorizadas tipología'!E8</f>
        <v>0</v>
      </c>
      <c r="G9" s="461">
        <f>'Plazas Autorizadas tipología'!F8</f>
        <v>0</v>
      </c>
      <c r="H9" s="461">
        <f>'Plazas Autorizadas tipología'!F8</f>
        <v>0</v>
      </c>
      <c r="I9" s="461">
        <f>'Plazas Autorizadas tipología'!G8</f>
        <v>0</v>
      </c>
      <c r="J9" s="461">
        <f>'Plazas Autorizadas tipología'!G8</f>
        <v>0</v>
      </c>
      <c r="K9" s="465" t="s">
        <v>232</v>
      </c>
      <c r="L9" s="461">
        <f>'Plazas Autorizadas tipología'!H8</f>
        <v>17</v>
      </c>
      <c r="M9" s="462">
        <f t="shared" si="0"/>
        <v>2.1907216494845359E-2</v>
      </c>
      <c r="N9" s="463"/>
      <c r="O9" s="463"/>
    </row>
    <row r="10" spans="3:18">
      <c r="C10" s="464" t="s">
        <v>412</v>
      </c>
      <c r="D10" s="461">
        <f>'Plazas Autorizadas tipología'!D9</f>
        <v>111</v>
      </c>
      <c r="E10" s="460">
        <f t="shared" ref="E10:E39" si="1">D10/$D$39</f>
        <v>8.2647089482227156E-4</v>
      </c>
      <c r="F10" s="461">
        <f>'Plazas Autorizadas tipología'!E9</f>
        <v>18</v>
      </c>
      <c r="G10" s="460">
        <f t="shared" ref="G10:G39" si="2">F10/$F$39</f>
        <v>2.1952558082809928E-4</v>
      </c>
      <c r="H10" s="461">
        <f>'Plazas Autorizadas tipología'!F9</f>
        <v>20</v>
      </c>
      <c r="I10" s="460">
        <f t="shared" ref="I10:I39" si="3">H10/$H$39</f>
        <v>3.9168070189181777E-4</v>
      </c>
      <c r="J10" s="461">
        <f>'Plazas Autorizadas tipología'!G9</f>
        <v>0</v>
      </c>
      <c r="K10" s="465" t="s">
        <v>232</v>
      </c>
      <c r="L10" s="461">
        <f>'Plazas Autorizadas tipología'!H9</f>
        <v>73</v>
      </c>
      <c r="M10" s="462">
        <f t="shared" si="0"/>
        <v>9.4072164948453607E-2</v>
      </c>
      <c r="N10" s="463"/>
      <c r="O10" s="463"/>
    </row>
    <row r="11" spans="3:18">
      <c r="C11" s="464" t="s">
        <v>413</v>
      </c>
      <c r="D11" s="461">
        <f>'Plazas Autorizadas tipología'!D10</f>
        <v>39467</v>
      </c>
      <c r="E11" s="460">
        <f t="shared" si="1"/>
        <v>0.29385880005360893</v>
      </c>
      <c r="F11" s="461">
        <f>'Plazas Autorizadas tipología'!E10</f>
        <v>16604</v>
      </c>
      <c r="G11" s="460">
        <f t="shared" si="2"/>
        <v>0.20250015244832001</v>
      </c>
      <c r="H11" s="461">
        <f>'Plazas Autorizadas tipología'!F10</f>
        <v>22843</v>
      </c>
      <c r="I11" s="460">
        <f t="shared" si="3"/>
        <v>0.44735811366573969</v>
      </c>
      <c r="J11" s="461">
        <f>'Plazas Autorizadas tipología'!G10</f>
        <v>0</v>
      </c>
      <c r="K11" s="465" t="s">
        <v>232</v>
      </c>
      <c r="L11" s="461">
        <f>'Plazas Autorizadas tipología'!H10</f>
        <v>20</v>
      </c>
      <c r="M11" s="462">
        <f t="shared" si="0"/>
        <v>2.5773195876288658E-2</v>
      </c>
      <c r="N11" s="463"/>
      <c r="O11" s="463"/>
    </row>
    <row r="12" spans="3:18">
      <c r="C12" s="464" t="s">
        <v>414</v>
      </c>
      <c r="D12" s="461">
        <f>'Plazas Autorizadas tipología'!D11</f>
        <v>30</v>
      </c>
      <c r="E12" s="460">
        <f t="shared" si="1"/>
        <v>2.2337051211412744E-4</v>
      </c>
      <c r="F12" s="461">
        <f>'Plazas Autorizadas tipología'!E11</f>
        <v>0</v>
      </c>
      <c r="G12" s="461">
        <f>'Plazas Autorizadas tipología'!F11</f>
        <v>0</v>
      </c>
      <c r="H12" s="461">
        <f>'Plazas Autorizadas tipología'!F11</f>
        <v>0</v>
      </c>
      <c r="I12" s="461">
        <f>'Plazas Autorizadas tipología'!G11</f>
        <v>0</v>
      </c>
      <c r="J12" s="461">
        <f>'Plazas Autorizadas tipología'!G11</f>
        <v>0</v>
      </c>
      <c r="K12" s="465" t="s">
        <v>232</v>
      </c>
      <c r="L12" s="461">
        <f>'Plazas Autorizadas tipología'!H11</f>
        <v>30</v>
      </c>
      <c r="M12" s="462">
        <f t="shared" si="0"/>
        <v>3.8659793814432991E-2</v>
      </c>
      <c r="N12" s="463"/>
      <c r="O12" s="463"/>
    </row>
    <row r="13" spans="3:18">
      <c r="C13" s="464" t="s">
        <v>415</v>
      </c>
      <c r="D13" s="461">
        <f>'Plazas Autorizadas tipología'!D12</f>
        <v>1026</v>
      </c>
      <c r="E13" s="460">
        <f t="shared" si="1"/>
        <v>7.6392715143031586E-3</v>
      </c>
      <c r="F13" s="461">
        <f>'Plazas Autorizadas tipología'!E12</f>
        <v>986</v>
      </c>
      <c r="G13" s="460">
        <f t="shared" si="2"/>
        <v>1.2025123483139217E-2</v>
      </c>
      <c r="H13" s="461">
        <f>'Plazas Autorizadas tipología'!F12</f>
        <v>28</v>
      </c>
      <c r="I13" s="460">
        <f t="shared" si="3"/>
        <v>5.4835298264854489E-4</v>
      </c>
      <c r="J13" s="461">
        <f>'Plazas Autorizadas tipología'!G12</f>
        <v>0</v>
      </c>
      <c r="K13" s="465" t="s">
        <v>232</v>
      </c>
      <c r="L13" s="461">
        <f>'Plazas Autorizadas tipología'!H12</f>
        <v>12</v>
      </c>
      <c r="M13" s="462">
        <f t="shared" si="0"/>
        <v>1.5463917525773196E-2</v>
      </c>
      <c r="N13" s="463"/>
      <c r="O13" s="463"/>
    </row>
    <row r="14" spans="3:18">
      <c r="C14" s="464" t="s">
        <v>416</v>
      </c>
      <c r="D14" s="461">
        <f>'Plazas Autorizadas tipología'!D13</f>
        <v>20</v>
      </c>
      <c r="E14" s="460">
        <f t="shared" si="1"/>
        <v>1.4891367474275164E-4</v>
      </c>
      <c r="F14" s="461">
        <f>'Plazas Autorizadas tipología'!E13</f>
        <v>0</v>
      </c>
      <c r="G14" s="461">
        <f>'Plazas Autorizadas tipología'!F13</f>
        <v>0</v>
      </c>
      <c r="H14" s="461">
        <f>'Plazas Autorizadas tipología'!F13</f>
        <v>0</v>
      </c>
      <c r="I14" s="461">
        <f>'Plazas Autorizadas tipología'!G13</f>
        <v>0</v>
      </c>
      <c r="J14" s="461">
        <f>'Plazas Autorizadas tipología'!G13</f>
        <v>0</v>
      </c>
      <c r="K14" s="465" t="s">
        <v>232</v>
      </c>
      <c r="L14" s="461">
        <f>'Plazas Autorizadas tipología'!H13</f>
        <v>20</v>
      </c>
      <c r="M14" s="462">
        <f t="shared" si="0"/>
        <v>2.5773195876288658E-2</v>
      </c>
      <c r="N14" s="463"/>
      <c r="O14" s="463"/>
      <c r="P14" s="463"/>
      <c r="Q14" s="463"/>
      <c r="R14" s="463"/>
    </row>
    <row r="15" spans="3:18">
      <c r="C15" s="464" t="s">
        <v>417</v>
      </c>
      <c r="D15" s="461">
        <f>'Plazas Autorizadas tipología'!D14</f>
        <v>163</v>
      </c>
      <c r="E15" s="460">
        <f t="shared" si="1"/>
        <v>1.2136464491534257E-3</v>
      </c>
      <c r="F15" s="461">
        <f>'Plazas Autorizadas tipología'!E14</f>
        <v>46</v>
      </c>
      <c r="G15" s="460">
        <f t="shared" si="2"/>
        <v>5.6100981767180928E-4</v>
      </c>
      <c r="H15" s="461">
        <f>'Plazas Autorizadas tipología'!F14</f>
        <v>4</v>
      </c>
      <c r="I15" s="460">
        <f t="shared" si="3"/>
        <v>7.8336140378363559E-5</v>
      </c>
      <c r="J15" s="461">
        <f>'Plazas Autorizadas tipología'!G14</f>
        <v>78</v>
      </c>
      <c r="K15" s="460">
        <f>J15/$J$39</f>
        <v>0.16490486257928119</v>
      </c>
      <c r="L15" s="461">
        <f>'Plazas Autorizadas tipología'!H14</f>
        <v>35</v>
      </c>
      <c r="M15" s="462">
        <f t="shared" si="0"/>
        <v>4.5103092783505154E-2</v>
      </c>
      <c r="N15" s="463"/>
      <c r="O15" s="463"/>
      <c r="P15" s="463"/>
      <c r="Q15" s="463"/>
      <c r="R15" s="463"/>
    </row>
    <row r="16" spans="3:18">
      <c r="C16" s="464" t="s">
        <v>418</v>
      </c>
      <c r="D16" s="461">
        <f>'Plazas Autorizadas tipología'!D15</f>
        <v>1376</v>
      </c>
      <c r="E16" s="460">
        <f t="shared" si="1"/>
        <v>1.0245260822301311E-2</v>
      </c>
      <c r="F16" s="461">
        <f>'Plazas Autorizadas tipología'!E15</f>
        <v>930</v>
      </c>
      <c r="G16" s="460">
        <f t="shared" si="2"/>
        <v>1.1342155009451797E-2</v>
      </c>
      <c r="H16" s="461">
        <f>'Plazas Autorizadas tipología'!F15</f>
        <v>383</v>
      </c>
      <c r="I16" s="460">
        <f t="shared" si="3"/>
        <v>7.5006854412283108E-3</v>
      </c>
      <c r="J16" s="461">
        <f>'Plazas Autorizadas tipología'!G15</f>
        <v>0</v>
      </c>
      <c r="K16" s="460">
        <f>J16/$J$39</f>
        <v>0</v>
      </c>
      <c r="L16" s="461">
        <f>'Plazas Autorizadas tipología'!H15</f>
        <v>63</v>
      </c>
      <c r="M16" s="462">
        <f t="shared" si="0"/>
        <v>8.1185567010309281E-2</v>
      </c>
      <c r="N16" s="463"/>
      <c r="O16" s="463"/>
      <c r="P16" s="463"/>
      <c r="Q16" s="463"/>
      <c r="R16" s="463"/>
    </row>
    <row r="17" spans="3:18">
      <c r="C17" s="464" t="s">
        <v>419</v>
      </c>
      <c r="D17" s="461">
        <f>'Plazas Autorizadas tipología'!D16</f>
        <v>4</v>
      </c>
      <c r="E17" s="460">
        <f t="shared" si="1"/>
        <v>2.9782734948550325E-5</v>
      </c>
      <c r="F17" s="461">
        <f>'Plazas Autorizadas tipología'!E16</f>
        <v>0</v>
      </c>
      <c r="G17" s="461">
        <f>'Plazas Autorizadas tipología'!F16</f>
        <v>0</v>
      </c>
      <c r="H17" s="461">
        <f>'Plazas Autorizadas tipología'!F16</f>
        <v>0</v>
      </c>
      <c r="I17" s="461">
        <f>'Plazas Autorizadas tipología'!G16</f>
        <v>0</v>
      </c>
      <c r="J17" s="461">
        <f>'Plazas Autorizadas tipología'!G16</f>
        <v>0</v>
      </c>
      <c r="K17" s="465" t="s">
        <v>232</v>
      </c>
      <c r="L17" s="461">
        <f>'Plazas Autorizadas tipología'!H16</f>
        <v>4</v>
      </c>
      <c r="M17" s="462">
        <f t="shared" si="0"/>
        <v>5.1546391752577319E-3</v>
      </c>
      <c r="N17" s="463"/>
      <c r="O17" s="463"/>
      <c r="P17" s="463"/>
      <c r="Q17" s="463"/>
      <c r="R17" s="463"/>
    </row>
    <row r="18" spans="3:18">
      <c r="C18" s="464" t="s">
        <v>420</v>
      </c>
      <c r="D18" s="461">
        <f>'Plazas Autorizadas tipología'!D17</f>
        <v>2339</v>
      </c>
      <c r="E18" s="460">
        <f t="shared" si="1"/>
        <v>1.7415454261164802E-2</v>
      </c>
      <c r="F18" s="461">
        <f>'Plazas Autorizadas tipología'!E17</f>
        <v>2261</v>
      </c>
      <c r="G18" s="460">
        <f t="shared" si="2"/>
        <v>2.7574852125129581E-2</v>
      </c>
      <c r="H18" s="461">
        <f>'Plazas Autorizadas tipología'!F17</f>
        <v>30</v>
      </c>
      <c r="I18" s="460">
        <f t="shared" si="3"/>
        <v>5.8752105283772674E-4</v>
      </c>
      <c r="J18" s="461">
        <f>'Plazas Autorizadas tipología'!G17</f>
        <v>15</v>
      </c>
      <c r="K18" s="460">
        <f>J18/$J$39</f>
        <v>3.1712473572938688E-2</v>
      </c>
      <c r="L18" s="461">
        <f>'Plazas Autorizadas tipología'!H17</f>
        <v>33</v>
      </c>
      <c r="M18" s="462">
        <f t="shared" si="0"/>
        <v>4.252577319587629E-2</v>
      </c>
      <c r="N18" s="463"/>
      <c r="O18" s="463"/>
      <c r="P18" s="463"/>
      <c r="Q18" s="463"/>
      <c r="R18" s="463"/>
    </row>
    <row r="19" spans="3:18">
      <c r="C19" s="464" t="s">
        <v>421</v>
      </c>
      <c r="D19" s="461">
        <f>'Plazas Autorizadas tipología'!D18</f>
        <v>80</v>
      </c>
      <c r="E19" s="460">
        <f t="shared" si="1"/>
        <v>5.9565469897100655E-4</v>
      </c>
      <c r="F19" s="461">
        <f>'Plazas Autorizadas tipología'!E18</f>
        <v>0</v>
      </c>
      <c r="G19" s="461">
        <f>'Plazas Autorizadas tipología'!F18</f>
        <v>0</v>
      </c>
      <c r="H19" s="461">
        <f>'Plazas Autorizadas tipología'!F18</f>
        <v>0</v>
      </c>
      <c r="I19" s="465" t="s">
        <v>232</v>
      </c>
      <c r="J19" s="461">
        <f>'Plazas Autorizadas tipología'!G18</f>
        <v>65</v>
      </c>
      <c r="K19" s="460">
        <f>J19/$J$39</f>
        <v>0.13742071881606766</v>
      </c>
      <c r="L19" s="461">
        <f>'Plazas Autorizadas tipología'!H18</f>
        <v>15</v>
      </c>
      <c r="M19" s="462">
        <f t="shared" si="0"/>
        <v>1.9329896907216496E-2</v>
      </c>
      <c r="N19" s="463"/>
      <c r="O19" s="463"/>
      <c r="P19" s="463"/>
      <c r="Q19" s="463"/>
      <c r="R19" s="463"/>
    </row>
    <row r="20" spans="3:18">
      <c r="C20" s="464" t="s">
        <v>422</v>
      </c>
      <c r="D20" s="461">
        <f>'Plazas Autorizadas tipología'!D19</f>
        <v>97</v>
      </c>
      <c r="E20" s="460">
        <f t="shared" si="1"/>
        <v>7.222313225023454E-4</v>
      </c>
      <c r="F20" s="461">
        <f>'Plazas Autorizadas tipología'!E19</f>
        <v>0</v>
      </c>
      <c r="G20" s="461">
        <f>'Plazas Autorizadas tipología'!F19</f>
        <v>0</v>
      </c>
      <c r="H20" s="461">
        <f>'Plazas Autorizadas tipología'!F19</f>
        <v>0</v>
      </c>
      <c r="I20" s="465" t="s">
        <v>232</v>
      </c>
      <c r="J20" s="461">
        <f>'Plazas Autorizadas tipología'!G19</f>
        <v>0</v>
      </c>
      <c r="K20" s="465" t="s">
        <v>232</v>
      </c>
      <c r="L20" s="461">
        <f>'Plazas Autorizadas tipología'!H19</f>
        <v>97</v>
      </c>
      <c r="M20" s="462">
        <f t="shared" si="0"/>
        <v>0.125</v>
      </c>
      <c r="N20" s="463"/>
      <c r="O20" s="463"/>
      <c r="P20" s="463"/>
      <c r="Q20" s="463"/>
      <c r="R20" s="463"/>
    </row>
    <row r="21" spans="3:18">
      <c r="C21" s="464" t="s">
        <v>423</v>
      </c>
      <c r="D21" s="461">
        <f>'Plazas Autorizadas tipología'!D20</f>
        <v>1173</v>
      </c>
      <c r="E21" s="460">
        <f t="shared" si="1"/>
        <v>8.7337870236623826E-3</v>
      </c>
      <c r="F21" s="461">
        <f>'Plazas Autorizadas tipología'!E20</f>
        <v>689</v>
      </c>
      <c r="G21" s="460">
        <f t="shared" si="2"/>
        <v>8.4029513994755781E-3</v>
      </c>
      <c r="H21" s="461">
        <f>'Plazas Autorizadas tipología'!F20</f>
        <v>414</v>
      </c>
      <c r="I21" s="460">
        <f t="shared" si="3"/>
        <v>8.1077905291606286E-3</v>
      </c>
      <c r="J21" s="461">
        <f>'Plazas Autorizadas tipología'!G20</f>
        <v>22</v>
      </c>
      <c r="K21" s="460">
        <f>J21/$J$39</f>
        <v>4.6511627906976744E-2</v>
      </c>
      <c r="L21" s="461">
        <f>'Plazas Autorizadas tipología'!H20</f>
        <v>48</v>
      </c>
      <c r="M21" s="462">
        <f t="shared" si="0"/>
        <v>6.1855670103092786E-2</v>
      </c>
      <c r="N21" s="463"/>
      <c r="O21" s="463"/>
      <c r="P21" s="463"/>
      <c r="Q21" s="463"/>
      <c r="R21" s="463"/>
    </row>
    <row r="22" spans="3:18">
      <c r="C22" s="464" t="s">
        <v>424</v>
      </c>
      <c r="D22" s="461">
        <f>'Plazas Autorizadas tipología'!D21</f>
        <v>24</v>
      </c>
      <c r="E22" s="460">
        <f t="shared" si="1"/>
        <v>1.7869640969130196E-4</v>
      </c>
      <c r="F22" s="461">
        <f>'Plazas Autorizadas tipología'!E21</f>
        <v>0</v>
      </c>
      <c r="G22" s="461">
        <f>'Plazas Autorizadas tipología'!F21</f>
        <v>0</v>
      </c>
      <c r="H22" s="461">
        <f>'Plazas Autorizadas tipología'!F21</f>
        <v>0</v>
      </c>
      <c r="I22" s="465" t="s">
        <v>232</v>
      </c>
      <c r="J22" s="461">
        <f>'Plazas Autorizadas tipología'!G21</f>
        <v>0</v>
      </c>
      <c r="K22" s="465" t="s">
        <v>232</v>
      </c>
      <c r="L22" s="461">
        <f>'Plazas Autorizadas tipología'!H21</f>
        <v>24</v>
      </c>
      <c r="M22" s="462">
        <f t="shared" si="0"/>
        <v>3.0927835051546393E-2</v>
      </c>
      <c r="N22" s="463"/>
      <c r="O22" s="463"/>
      <c r="P22" s="463"/>
      <c r="Q22" s="463"/>
      <c r="R22" s="463"/>
    </row>
    <row r="23" spans="3:18">
      <c r="C23" s="464" t="s">
        <v>425</v>
      </c>
      <c r="D23" s="461">
        <f>'Plazas Autorizadas tipología'!D22</f>
        <v>158</v>
      </c>
      <c r="E23" s="460">
        <f t="shared" si="1"/>
        <v>1.1764180304677377E-3</v>
      </c>
      <c r="F23" s="461">
        <f>'Plazas Autorizadas tipología'!E22</f>
        <v>67</v>
      </c>
      <c r="G23" s="460">
        <f t="shared" si="2"/>
        <v>8.1712299530459177E-4</v>
      </c>
      <c r="H23" s="461">
        <f>'Plazas Autorizadas tipología'!F22</f>
        <v>34</v>
      </c>
      <c r="I23" s="460">
        <f t="shared" si="3"/>
        <v>6.6585719321609021E-4</v>
      </c>
      <c r="J23" s="461">
        <f>'Plazas Autorizadas tipología'!G22</f>
        <v>28</v>
      </c>
      <c r="K23" s="460">
        <f>J23/$J$39</f>
        <v>5.9196617336152217E-2</v>
      </c>
      <c r="L23" s="461">
        <f>'Plazas Autorizadas tipología'!H22</f>
        <v>29</v>
      </c>
      <c r="M23" s="462">
        <f t="shared" si="0"/>
        <v>3.7371134020618556E-2</v>
      </c>
      <c r="N23" s="463"/>
      <c r="O23" s="463"/>
      <c r="P23" s="463"/>
      <c r="Q23" s="463"/>
      <c r="R23" s="463"/>
    </row>
    <row r="24" spans="3:18">
      <c r="C24" s="464" t="s">
        <v>426</v>
      </c>
      <c r="D24" s="461">
        <f>'Plazas Autorizadas tipología'!D23</f>
        <v>22968</v>
      </c>
      <c r="E24" s="460">
        <f t="shared" si="1"/>
        <v>0.17101246407457596</v>
      </c>
      <c r="F24" s="461">
        <f>'Plazas Autorizadas tipología'!E23</f>
        <v>16191</v>
      </c>
      <c r="G24" s="460">
        <f t="shared" si="2"/>
        <v>0.19746325995487529</v>
      </c>
      <c r="H24" s="461">
        <f>'Plazas Autorizadas tipología'!F23</f>
        <v>6777</v>
      </c>
      <c r="I24" s="460">
        <f t="shared" si="3"/>
        <v>0.13272100583604246</v>
      </c>
      <c r="J24" s="461">
        <f>'Plazas Autorizadas tipología'!G23</f>
        <v>0</v>
      </c>
      <c r="K24" s="465" t="s">
        <v>232</v>
      </c>
      <c r="L24" s="461">
        <f>'Plazas Autorizadas tipología'!H23</f>
        <v>0</v>
      </c>
      <c r="M24" s="466" t="s">
        <v>232</v>
      </c>
      <c r="N24" s="463"/>
      <c r="O24" s="463"/>
      <c r="P24" s="463"/>
      <c r="Q24" s="463"/>
      <c r="R24" s="463"/>
    </row>
    <row r="25" spans="3:18">
      <c r="C25" s="464" t="s">
        <v>427</v>
      </c>
      <c r="D25" s="461">
        <f>'Plazas Autorizadas tipología'!D24</f>
        <v>1880</v>
      </c>
      <c r="E25" s="460">
        <f t="shared" si="1"/>
        <v>1.3997885425818653E-2</v>
      </c>
      <c r="F25" s="461">
        <f>'Plazas Autorizadas tipología'!E24</f>
        <v>1355</v>
      </c>
      <c r="G25" s="460">
        <f t="shared" si="2"/>
        <v>1.652539789011525E-2</v>
      </c>
      <c r="H25" s="461">
        <f>'Plazas Autorizadas tipología'!F24</f>
        <v>342</v>
      </c>
      <c r="I25" s="460">
        <f t="shared" si="3"/>
        <v>6.6977400023500843E-3</v>
      </c>
      <c r="J25" s="461">
        <f>'Plazas Autorizadas tipología'!G24</f>
        <v>90</v>
      </c>
      <c r="K25" s="460">
        <f>J25/$J$39</f>
        <v>0.19027484143763213</v>
      </c>
      <c r="L25" s="461">
        <f>'Plazas Autorizadas tipología'!H24</f>
        <v>93</v>
      </c>
      <c r="M25" s="462">
        <f>L25/$L$39</f>
        <v>0.11984536082474227</v>
      </c>
      <c r="N25" s="463"/>
      <c r="O25" s="463"/>
      <c r="P25" s="463"/>
      <c r="Q25" s="463"/>
      <c r="R25" s="463"/>
    </row>
    <row r="26" spans="3:18">
      <c r="C26" s="464" t="s">
        <v>428</v>
      </c>
      <c r="D26" s="461">
        <f>'Plazas Autorizadas tipología'!D25</f>
        <v>77</v>
      </c>
      <c r="E26" s="460">
        <f t="shared" si="1"/>
        <v>5.7331764775959374E-4</v>
      </c>
      <c r="F26" s="461">
        <f>'Plazas Autorizadas tipología'!E25</f>
        <v>21</v>
      </c>
      <c r="G26" s="460">
        <f t="shared" si="2"/>
        <v>2.5611317763278249E-4</v>
      </c>
      <c r="H26" s="461">
        <f>'Plazas Autorizadas tipología'!F25</f>
        <v>7</v>
      </c>
      <c r="I26" s="460">
        <f t="shared" si="3"/>
        <v>1.3708824566213622E-4</v>
      </c>
      <c r="J26" s="461">
        <f>'Plazas Autorizadas tipología'!G25</f>
        <v>20</v>
      </c>
      <c r="K26" s="460">
        <f>J26/$J$39</f>
        <v>4.2283298097251586E-2</v>
      </c>
      <c r="L26" s="461">
        <f>'Plazas Autorizadas tipología'!H25</f>
        <v>29</v>
      </c>
      <c r="M26" s="462">
        <f>L26/$L$39</f>
        <v>3.7371134020618556E-2</v>
      </c>
      <c r="N26" s="463"/>
      <c r="O26" s="463"/>
      <c r="P26" s="463"/>
      <c r="Q26" s="463"/>
      <c r="R26" s="463"/>
    </row>
    <row r="27" spans="3:18">
      <c r="C27" s="464" t="s">
        <v>429</v>
      </c>
      <c r="D27" s="461">
        <f>'Plazas Autorizadas tipología'!D26</f>
        <v>23</v>
      </c>
      <c r="E27" s="460">
        <f t="shared" si="1"/>
        <v>1.7125072595416437E-4</v>
      </c>
      <c r="F27" s="461">
        <f>'Plazas Autorizadas tipología'!E26</f>
        <v>0</v>
      </c>
      <c r="G27" s="461">
        <f>'Plazas Autorizadas tipología'!F26</f>
        <v>0</v>
      </c>
      <c r="H27" s="461">
        <f>'Plazas Autorizadas tipología'!F26</f>
        <v>0</v>
      </c>
      <c r="I27" s="465" t="s">
        <v>232</v>
      </c>
      <c r="J27" s="461">
        <f>'Plazas Autorizadas tipología'!G26</f>
        <v>16</v>
      </c>
      <c r="K27" s="460">
        <f>J27/$J$39</f>
        <v>3.382663847780127E-2</v>
      </c>
      <c r="L27" s="461">
        <f>'Plazas Autorizadas tipología'!H26</f>
        <v>7</v>
      </c>
      <c r="M27" s="462">
        <f>L27/$L$39</f>
        <v>9.0206185567010301E-3</v>
      </c>
      <c r="N27" s="463"/>
      <c r="O27" s="463"/>
      <c r="P27" s="463"/>
      <c r="Q27" s="463"/>
      <c r="R27" s="463"/>
    </row>
    <row r="28" spans="3:18">
      <c r="C28" s="464" t="s">
        <v>430</v>
      </c>
      <c r="D28" s="461">
        <f>'Plazas Autorizadas tipología'!D27</f>
        <v>4538</v>
      </c>
      <c r="E28" s="460">
        <f t="shared" si="1"/>
        <v>3.3788512799130345E-2</v>
      </c>
      <c r="F28" s="461">
        <f>'Plazas Autorizadas tipología'!E27</f>
        <v>1688</v>
      </c>
      <c r="G28" s="460">
        <f t="shared" si="2"/>
        <v>2.0586621135435086E-2</v>
      </c>
      <c r="H28" s="461">
        <f>'Plazas Autorizadas tipología'!F27</f>
        <v>2790</v>
      </c>
      <c r="I28" s="460">
        <f t="shared" si="3"/>
        <v>5.4639457913908583E-2</v>
      </c>
      <c r="J28" s="461">
        <f>'Plazas Autorizadas tipología'!G27</f>
        <v>32</v>
      </c>
      <c r="K28" s="465" t="s">
        <v>232</v>
      </c>
      <c r="L28" s="461">
        <f>'Plazas Autorizadas tipología'!H27</f>
        <v>28</v>
      </c>
      <c r="M28" s="462">
        <f>L28/$L$39</f>
        <v>3.608247422680412E-2</v>
      </c>
      <c r="N28" s="463"/>
      <c r="O28" s="463"/>
      <c r="P28" s="463"/>
      <c r="Q28" s="463"/>
      <c r="R28" s="463"/>
    </row>
    <row r="29" spans="3:18">
      <c r="C29" s="464" t="s">
        <v>431</v>
      </c>
      <c r="D29" s="461">
        <f>'Plazas Autorizadas tipología'!D28</f>
        <v>2687</v>
      </c>
      <c r="E29" s="460">
        <f t="shared" si="1"/>
        <v>2.000655220168868E-2</v>
      </c>
      <c r="F29" s="461">
        <f>'Plazas Autorizadas tipología'!E28</f>
        <v>2673</v>
      </c>
      <c r="G29" s="460">
        <f t="shared" si="2"/>
        <v>3.2599548752972746E-2</v>
      </c>
      <c r="H29" s="461">
        <f>'Plazas Autorizadas tipología'!F28</f>
        <v>6</v>
      </c>
      <c r="I29" s="460">
        <f t="shared" si="3"/>
        <v>1.1750421056754534E-4</v>
      </c>
      <c r="J29" s="461">
        <f>'Plazas Autorizadas tipología'!G28</f>
        <v>0</v>
      </c>
      <c r="K29" s="465" t="s">
        <v>232</v>
      </c>
      <c r="L29" s="461">
        <f>'Plazas Autorizadas tipología'!H28</f>
        <v>8</v>
      </c>
      <c r="M29" s="462">
        <f>L29/$L$39</f>
        <v>1.0309278350515464E-2</v>
      </c>
      <c r="N29" s="463"/>
      <c r="O29" s="463"/>
      <c r="P29" s="463"/>
      <c r="Q29" s="463"/>
      <c r="R29" s="463"/>
    </row>
    <row r="30" spans="3:18">
      <c r="C30" s="464" t="s">
        <v>432</v>
      </c>
      <c r="D30" s="461">
        <f>'Plazas Autorizadas tipología'!D29</f>
        <v>810</v>
      </c>
      <c r="E30" s="460">
        <f t="shared" si="1"/>
        <v>6.0310038270814407E-3</v>
      </c>
      <c r="F30" s="461">
        <f>'Plazas Autorizadas tipología'!E29</f>
        <v>804</v>
      </c>
      <c r="G30" s="460">
        <f t="shared" si="2"/>
        <v>9.8054759436551012E-3</v>
      </c>
      <c r="H30" s="461">
        <f>'Plazas Autorizadas tipología'!F29</f>
        <v>6</v>
      </c>
      <c r="I30" s="460">
        <f t="shared" si="3"/>
        <v>1.1750421056754534E-4</v>
      </c>
      <c r="J30" s="461">
        <f>'Plazas Autorizadas tipología'!G29</f>
        <v>0</v>
      </c>
      <c r="K30" s="465" t="s">
        <v>232</v>
      </c>
      <c r="L30" s="461">
        <f>'Plazas Autorizadas tipología'!H29</f>
        <v>0</v>
      </c>
      <c r="M30" s="466" t="s">
        <v>232</v>
      </c>
      <c r="N30" s="463"/>
      <c r="O30" s="463"/>
      <c r="P30" s="463"/>
      <c r="Q30" s="463"/>
      <c r="R30" s="463"/>
    </row>
    <row r="31" spans="3:18">
      <c r="C31" s="464" t="s">
        <v>433</v>
      </c>
      <c r="D31" s="461">
        <f>'Plazas Autorizadas tipología'!D30</f>
        <v>7277</v>
      </c>
      <c r="E31" s="460">
        <f t="shared" si="1"/>
        <v>5.4182240555150182E-2</v>
      </c>
      <c r="F31" s="461">
        <f>'Plazas Autorizadas tipología'!E30</f>
        <v>3635</v>
      </c>
      <c r="G31" s="460">
        <f t="shared" si="2"/>
        <v>4.4331971461674495E-2</v>
      </c>
      <c r="H31" s="461">
        <f>'Plazas Autorizadas tipología'!F30</f>
        <v>3642</v>
      </c>
      <c r="I31" s="460">
        <f t="shared" si="3"/>
        <v>7.1325055814500021E-2</v>
      </c>
      <c r="J31" s="461">
        <f>'Plazas Autorizadas tipología'!G30</f>
        <v>0</v>
      </c>
      <c r="K31" s="465" t="s">
        <v>232</v>
      </c>
      <c r="L31" s="461">
        <f>'Plazas Autorizadas tipología'!H30</f>
        <v>0</v>
      </c>
      <c r="M31" s="466" t="s">
        <v>232</v>
      </c>
      <c r="N31" s="463"/>
      <c r="O31" s="463"/>
      <c r="P31" s="463"/>
      <c r="Q31" s="463"/>
      <c r="R31" s="463"/>
    </row>
    <row r="32" spans="3:18">
      <c r="C32" s="464" t="s">
        <v>434</v>
      </c>
      <c r="D32" s="461">
        <f>'Plazas Autorizadas tipología'!D31</f>
        <v>18</v>
      </c>
      <c r="E32" s="460">
        <f t="shared" si="1"/>
        <v>1.3402230726847648E-4</v>
      </c>
      <c r="F32" s="461">
        <f>'Plazas Autorizadas tipología'!E31</f>
        <v>14</v>
      </c>
      <c r="G32" s="460">
        <f t="shared" si="2"/>
        <v>1.7074211842185499E-4</v>
      </c>
      <c r="H32" s="461">
        <f>'Plazas Autorizadas tipología'!F31</f>
        <v>0</v>
      </c>
      <c r="I32" s="465" t="s">
        <v>232</v>
      </c>
      <c r="J32" s="461">
        <f>'Plazas Autorizadas tipología'!G31</f>
        <v>0</v>
      </c>
      <c r="K32" s="465" t="s">
        <v>232</v>
      </c>
      <c r="L32" s="461">
        <f>'Plazas Autorizadas tipología'!H31</f>
        <v>4</v>
      </c>
      <c r="M32" s="462">
        <f>L32/$L$39</f>
        <v>5.1546391752577319E-3</v>
      </c>
      <c r="N32" s="463"/>
      <c r="O32" s="463"/>
      <c r="P32" s="463"/>
      <c r="Q32" s="463"/>
      <c r="R32" s="463"/>
    </row>
    <row r="33" spans="3:18">
      <c r="C33" s="464" t="s">
        <v>435</v>
      </c>
      <c r="D33" s="461">
        <f>'Plazas Autorizadas tipología'!D32</f>
        <v>143</v>
      </c>
      <c r="E33" s="460">
        <f t="shared" si="1"/>
        <v>1.0647327744106741E-3</v>
      </c>
      <c r="F33" s="461">
        <f>'Plazas Autorizadas tipología'!E32</f>
        <v>98</v>
      </c>
      <c r="G33" s="461">
        <f>'Plazas Autorizadas tipología'!F32</f>
        <v>10</v>
      </c>
      <c r="H33" s="461">
        <f>'Plazas Autorizadas tipología'!F32</f>
        <v>10</v>
      </c>
      <c r="I33" s="460">
        <f t="shared" si="3"/>
        <v>1.9584035094590888E-4</v>
      </c>
      <c r="J33" s="461">
        <f>'Plazas Autorizadas tipología'!G32</f>
        <v>24</v>
      </c>
      <c r="K33" s="465" t="s">
        <v>232</v>
      </c>
      <c r="L33" s="461">
        <f>'Plazas Autorizadas tipología'!H32</f>
        <v>11</v>
      </c>
      <c r="M33" s="466" t="s">
        <v>232</v>
      </c>
      <c r="N33" s="463"/>
      <c r="O33" s="463"/>
      <c r="P33" s="463"/>
      <c r="Q33" s="463"/>
      <c r="R33" s="463"/>
    </row>
    <row r="34" spans="3:18">
      <c r="C34" s="464" t="s">
        <v>436</v>
      </c>
      <c r="D34" s="461">
        <f>'Plazas Autorizadas tipología'!D33</f>
        <v>296</v>
      </c>
      <c r="E34" s="460">
        <f t="shared" si="1"/>
        <v>2.2039223861927242E-3</v>
      </c>
      <c r="F34" s="461">
        <f>'Plazas Autorizadas tipología'!E33</f>
        <v>0</v>
      </c>
      <c r="G34" s="461">
        <f>'Plazas Autorizadas tipología'!F33</f>
        <v>272</v>
      </c>
      <c r="H34" s="461">
        <f>'Plazas Autorizadas tipología'!F33</f>
        <v>272</v>
      </c>
      <c r="I34" s="460">
        <f t="shared" si="3"/>
        <v>5.3268575457287217E-3</v>
      </c>
      <c r="J34" s="461">
        <f>'Plazas Autorizadas tipología'!G33</f>
        <v>0</v>
      </c>
      <c r="K34" s="465" t="s">
        <v>232</v>
      </c>
      <c r="L34" s="461">
        <f>'Plazas Autorizadas tipología'!H33</f>
        <v>24</v>
      </c>
      <c r="M34" s="462">
        <f>L34/$L$39</f>
        <v>3.0927835051546393E-2</v>
      </c>
      <c r="N34" s="463"/>
      <c r="O34" s="463"/>
      <c r="P34" s="463"/>
      <c r="Q34" s="463"/>
      <c r="R34" s="463"/>
    </row>
    <row r="35" spans="3:18">
      <c r="C35" s="464" t="s">
        <v>437</v>
      </c>
      <c r="D35" s="461">
        <f>'Plazas Autorizadas tipología'!D34</f>
        <v>24</v>
      </c>
      <c r="E35" s="460">
        <f t="shared" si="1"/>
        <v>1.7869640969130196E-4</v>
      </c>
      <c r="F35" s="461">
        <f>'Plazas Autorizadas tipología'!E34</f>
        <v>0</v>
      </c>
      <c r="G35" s="461">
        <f>'Plazas Autorizadas tipología'!F34</f>
        <v>0</v>
      </c>
      <c r="H35" s="461">
        <f>'Plazas Autorizadas tipología'!F34</f>
        <v>0</v>
      </c>
      <c r="I35" s="465" t="s">
        <v>232</v>
      </c>
      <c r="J35" s="461">
        <f>'Plazas Autorizadas tipología'!G34</f>
        <v>21</v>
      </c>
      <c r="K35" s="460">
        <f>J35/$J$39</f>
        <v>4.4397463002114168E-2</v>
      </c>
      <c r="L35" s="461">
        <f>'Plazas Autorizadas tipología'!H34</f>
        <v>3</v>
      </c>
      <c r="M35" s="466" t="s">
        <v>232</v>
      </c>
      <c r="N35" s="463"/>
      <c r="O35" s="463"/>
      <c r="P35" s="463"/>
      <c r="Q35" s="463"/>
      <c r="R35" s="463"/>
    </row>
    <row r="36" spans="3:18">
      <c r="C36" s="464" t="s">
        <v>438</v>
      </c>
      <c r="D36" s="461">
        <f>'Plazas Autorizadas tipología'!D35</f>
        <v>16</v>
      </c>
      <c r="E36" s="460">
        <f t="shared" si="1"/>
        <v>1.191309397942013E-4</v>
      </c>
      <c r="F36" s="461">
        <f>'Plazas Autorizadas tipología'!E35</f>
        <v>0</v>
      </c>
      <c r="G36" s="461">
        <f>'Plazas Autorizadas tipología'!F35</f>
        <v>7</v>
      </c>
      <c r="H36" s="461">
        <f>'Plazas Autorizadas tipología'!F35</f>
        <v>7</v>
      </c>
      <c r="I36" s="460">
        <f t="shared" si="3"/>
        <v>1.3708824566213622E-4</v>
      </c>
      <c r="J36" s="461">
        <f>'Plazas Autorizadas tipología'!G35</f>
        <v>0</v>
      </c>
      <c r="K36" s="465" t="s">
        <v>232</v>
      </c>
      <c r="L36" s="461">
        <f>'Plazas Autorizadas tipología'!H35</f>
        <v>9</v>
      </c>
      <c r="M36" s="462">
        <f>L36/$L$39</f>
        <v>1.1597938144329897E-2</v>
      </c>
      <c r="N36" s="463"/>
      <c r="O36" s="463"/>
      <c r="P36" s="463"/>
      <c r="Q36" s="463"/>
      <c r="R36" s="463"/>
    </row>
    <row r="37" spans="3:18">
      <c r="C37" s="464" t="s">
        <v>439</v>
      </c>
      <c r="D37" s="461">
        <f>'Plazas Autorizadas tipología'!D36</f>
        <v>12</v>
      </c>
      <c r="E37" s="460">
        <f t="shared" si="1"/>
        <v>8.934820484565098E-5</v>
      </c>
      <c r="F37" s="461">
        <f>'Plazas Autorizadas tipología'!E36</f>
        <v>0</v>
      </c>
      <c r="G37" s="461">
        <f>'Plazas Autorizadas tipología'!F36</f>
        <v>0</v>
      </c>
      <c r="H37" s="461">
        <f>'Plazas Autorizadas tipología'!F36</f>
        <v>0</v>
      </c>
      <c r="I37" s="465" t="s">
        <v>232</v>
      </c>
      <c r="J37" s="461">
        <f>'Plazas Autorizadas tipología'!G36</f>
        <v>0</v>
      </c>
      <c r="K37" s="465" t="s">
        <v>232</v>
      </c>
      <c r="L37" s="461">
        <f>'Plazas Autorizadas tipología'!H36</f>
        <v>12</v>
      </c>
      <c r="M37" s="462">
        <f>L37/$L$39</f>
        <v>1.5463917525773196E-2</v>
      </c>
      <c r="N37" s="463"/>
      <c r="O37" s="463"/>
      <c r="P37" s="463"/>
      <c r="Q37" s="463"/>
      <c r="R37" s="463"/>
    </row>
    <row r="38" spans="3:18">
      <c r="C38" s="464" t="s">
        <v>440</v>
      </c>
      <c r="D38" s="461">
        <f>'Plazas Autorizadas tipología'!D37</f>
        <v>157</v>
      </c>
      <c r="E38" s="460">
        <f t="shared" si="1"/>
        <v>1.1689723467306003E-3</v>
      </c>
      <c r="F38" s="461">
        <f>'Plazas Autorizadas tipología'!E37</f>
        <v>97</v>
      </c>
      <c r="G38" s="460">
        <f t="shared" si="2"/>
        <v>1.1829989633514238E-3</v>
      </c>
      <c r="H38" s="461">
        <f>'Plazas Autorizadas tipología'!F37</f>
        <v>6</v>
      </c>
      <c r="I38" s="460">
        <f t="shared" si="3"/>
        <v>1.1750421056754534E-4</v>
      </c>
      <c r="J38" s="461">
        <f>'Plazas Autorizadas tipología'!G37</f>
        <v>40</v>
      </c>
      <c r="K38" s="460">
        <f>J38/$J$39</f>
        <v>8.4566596194503171E-2</v>
      </c>
      <c r="L38" s="461">
        <f>'Plazas Autorizadas tipología'!H37</f>
        <v>14</v>
      </c>
      <c r="M38" s="462">
        <f>L38/$L$39</f>
        <v>1.804123711340206E-2</v>
      </c>
      <c r="N38" s="463"/>
      <c r="O38" s="463"/>
      <c r="P38" s="463"/>
      <c r="Q38" s="463"/>
      <c r="R38" s="463"/>
    </row>
    <row r="39" spans="3:18">
      <c r="C39" s="467" t="s">
        <v>441</v>
      </c>
      <c r="D39" s="468">
        <f>'Plazas Autorizadas tipología'!D38</f>
        <v>134306</v>
      </c>
      <c r="E39" s="469">
        <f t="shared" si="1"/>
        <v>1</v>
      </c>
      <c r="F39" s="468">
        <f>'Plazas Autorizadas tipología'!E38</f>
        <v>81995</v>
      </c>
      <c r="G39" s="470">
        <f t="shared" si="2"/>
        <v>1</v>
      </c>
      <c r="H39" s="468">
        <f>'Plazas Autorizadas tipología'!F38</f>
        <v>51062</v>
      </c>
      <c r="I39" s="470">
        <f t="shared" si="3"/>
        <v>1</v>
      </c>
      <c r="J39" s="468">
        <f>'Plazas Autorizadas tipología'!G38</f>
        <v>473</v>
      </c>
      <c r="K39" s="470">
        <f>J39/$J$39</f>
        <v>1</v>
      </c>
      <c r="L39" s="468">
        <f>'Plazas Autorizadas tipología'!H38</f>
        <v>776</v>
      </c>
      <c r="M39" s="471">
        <f>L39/$L$39</f>
        <v>1</v>
      </c>
    </row>
    <row r="40" spans="3:18" ht="21.75" customHeight="1">
      <c r="C40" s="624" t="s">
        <v>442</v>
      </c>
      <c r="D40" s="625"/>
      <c r="E40" s="626"/>
      <c r="F40" s="625"/>
      <c r="G40" s="626"/>
      <c r="H40" s="626"/>
      <c r="I40" s="626"/>
      <c r="J40" s="626"/>
      <c r="K40" s="626"/>
      <c r="L40" s="626"/>
      <c r="M40" s="627"/>
    </row>
    <row r="41" spans="3:18">
      <c r="C41" s="472" t="s">
        <v>443</v>
      </c>
    </row>
  </sheetData>
  <mergeCells count="8">
    <mergeCell ref="C40:M40"/>
    <mergeCell ref="C5:M5"/>
    <mergeCell ref="C6:C7"/>
    <mergeCell ref="D6:E6"/>
    <mergeCell ref="F6:G6"/>
    <mergeCell ref="H6:I6"/>
    <mergeCell ref="J6:K6"/>
    <mergeCell ref="L6:M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&amp;RTurismo en Cifras (acumulado agosto 2010)</oddHeader>
    <oddFooter>&amp;CTurismo de Tenerife&amp;R&amp;P</oddFooter>
  </headerFooter>
  <colBreaks count="1" manualBreakCount="1">
    <brk id="13" max="39" man="1"/>
  </colBreaks>
  <ignoredErrors>
    <ignoredError sqref="G9:I39" formula="1"/>
  </ignoredErrors>
  <drawing r:id="rId2"/>
  <legacyDrawingHF r:id="rId3"/>
</worksheet>
</file>

<file path=xl/worksheets/sheet92.xml><?xml version="1.0" encoding="utf-8"?>
<worksheet xmlns="http://schemas.openxmlformats.org/spreadsheetml/2006/main" xmlns:r="http://schemas.openxmlformats.org/officeDocument/2006/relationships">
  <sheetPr codeName="Hoja42">
    <tabColor rgb="FF000099"/>
    <pageSetUpPr autoPageBreaks="0"/>
  </sheetPr>
  <dimension ref="C6:K92"/>
  <sheetViews>
    <sheetView showGridLines="0" showRowColHeaders="0" showOutlineSymbols="0" topLeftCell="A10" zoomScaleNormal="100" workbookViewId="0">
      <selection activeCell="A3" sqref="A3"/>
    </sheetView>
  </sheetViews>
  <sheetFormatPr baseColWidth="10" defaultColWidth="16.5703125" defaultRowHeight="12.75"/>
  <cols>
    <col min="1" max="2" width="14.28515625" style="440" customWidth="1"/>
    <col min="3" max="3" width="25.7109375" style="440" customWidth="1"/>
    <col min="4" max="5" width="13.7109375" style="440" customWidth="1"/>
    <col min="6" max="6" width="9.7109375" style="440" customWidth="1"/>
    <col min="7" max="7" width="25.7109375" style="440" customWidth="1"/>
    <col min="8" max="9" width="13.7109375" style="440" customWidth="1"/>
    <col min="10" max="256" width="16.5703125" style="440"/>
    <col min="257" max="258" width="14.28515625" style="440" customWidth="1"/>
    <col min="259" max="259" width="25.7109375" style="440" customWidth="1"/>
    <col min="260" max="260" width="13.85546875" style="440" customWidth="1"/>
    <col min="261" max="261" width="13.7109375" style="440" customWidth="1"/>
    <col min="262" max="264" width="9.7109375" style="440" customWidth="1"/>
    <col min="265" max="512" width="16.5703125" style="440"/>
    <col min="513" max="514" width="14.28515625" style="440" customWidth="1"/>
    <col min="515" max="515" width="25.7109375" style="440" customWidth="1"/>
    <col min="516" max="516" width="13.85546875" style="440" customWidth="1"/>
    <col min="517" max="517" width="13.7109375" style="440" customWidth="1"/>
    <col min="518" max="520" width="9.7109375" style="440" customWidth="1"/>
    <col min="521" max="768" width="16.5703125" style="440"/>
    <col min="769" max="770" width="14.28515625" style="440" customWidth="1"/>
    <col min="771" max="771" width="25.7109375" style="440" customWidth="1"/>
    <col min="772" max="772" width="13.85546875" style="440" customWidth="1"/>
    <col min="773" max="773" width="13.7109375" style="440" customWidth="1"/>
    <col min="774" max="776" width="9.7109375" style="440" customWidth="1"/>
    <col min="777" max="1024" width="16.5703125" style="440"/>
    <col min="1025" max="1026" width="14.28515625" style="440" customWidth="1"/>
    <col min="1027" max="1027" width="25.7109375" style="440" customWidth="1"/>
    <col min="1028" max="1028" width="13.85546875" style="440" customWidth="1"/>
    <col min="1029" max="1029" width="13.7109375" style="440" customWidth="1"/>
    <col min="1030" max="1032" width="9.7109375" style="440" customWidth="1"/>
    <col min="1033" max="1280" width="16.5703125" style="440"/>
    <col min="1281" max="1282" width="14.28515625" style="440" customWidth="1"/>
    <col min="1283" max="1283" width="25.7109375" style="440" customWidth="1"/>
    <col min="1284" max="1284" width="13.85546875" style="440" customWidth="1"/>
    <col min="1285" max="1285" width="13.7109375" style="440" customWidth="1"/>
    <col min="1286" max="1288" width="9.7109375" style="440" customWidth="1"/>
    <col min="1289" max="1536" width="16.5703125" style="440"/>
    <col min="1537" max="1538" width="14.28515625" style="440" customWidth="1"/>
    <col min="1539" max="1539" width="25.7109375" style="440" customWidth="1"/>
    <col min="1540" max="1540" width="13.85546875" style="440" customWidth="1"/>
    <col min="1541" max="1541" width="13.7109375" style="440" customWidth="1"/>
    <col min="1542" max="1544" width="9.7109375" style="440" customWidth="1"/>
    <col min="1545" max="1792" width="16.5703125" style="440"/>
    <col min="1793" max="1794" width="14.28515625" style="440" customWidth="1"/>
    <col min="1795" max="1795" width="25.7109375" style="440" customWidth="1"/>
    <col min="1796" max="1796" width="13.85546875" style="440" customWidth="1"/>
    <col min="1797" max="1797" width="13.7109375" style="440" customWidth="1"/>
    <col min="1798" max="1800" width="9.7109375" style="440" customWidth="1"/>
    <col min="1801" max="2048" width="16.5703125" style="440"/>
    <col min="2049" max="2050" width="14.28515625" style="440" customWidth="1"/>
    <col min="2051" max="2051" width="25.7109375" style="440" customWidth="1"/>
    <col min="2052" max="2052" width="13.85546875" style="440" customWidth="1"/>
    <col min="2053" max="2053" width="13.7109375" style="440" customWidth="1"/>
    <col min="2054" max="2056" width="9.7109375" style="440" customWidth="1"/>
    <col min="2057" max="2304" width="16.5703125" style="440"/>
    <col min="2305" max="2306" width="14.28515625" style="440" customWidth="1"/>
    <col min="2307" max="2307" width="25.7109375" style="440" customWidth="1"/>
    <col min="2308" max="2308" width="13.85546875" style="440" customWidth="1"/>
    <col min="2309" max="2309" width="13.7109375" style="440" customWidth="1"/>
    <col min="2310" max="2312" width="9.7109375" style="440" customWidth="1"/>
    <col min="2313" max="2560" width="16.5703125" style="440"/>
    <col min="2561" max="2562" width="14.28515625" style="440" customWidth="1"/>
    <col min="2563" max="2563" width="25.7109375" style="440" customWidth="1"/>
    <col min="2564" max="2564" width="13.85546875" style="440" customWidth="1"/>
    <col min="2565" max="2565" width="13.7109375" style="440" customWidth="1"/>
    <col min="2566" max="2568" width="9.7109375" style="440" customWidth="1"/>
    <col min="2569" max="2816" width="16.5703125" style="440"/>
    <col min="2817" max="2818" width="14.28515625" style="440" customWidth="1"/>
    <col min="2819" max="2819" width="25.7109375" style="440" customWidth="1"/>
    <col min="2820" max="2820" width="13.85546875" style="440" customWidth="1"/>
    <col min="2821" max="2821" width="13.7109375" style="440" customWidth="1"/>
    <col min="2822" max="2824" width="9.7109375" style="440" customWidth="1"/>
    <col min="2825" max="3072" width="16.5703125" style="440"/>
    <col min="3073" max="3074" width="14.28515625" style="440" customWidth="1"/>
    <col min="3075" max="3075" width="25.7109375" style="440" customWidth="1"/>
    <col min="3076" max="3076" width="13.85546875" style="440" customWidth="1"/>
    <col min="3077" max="3077" width="13.7109375" style="440" customWidth="1"/>
    <col min="3078" max="3080" width="9.7109375" style="440" customWidth="1"/>
    <col min="3081" max="3328" width="16.5703125" style="440"/>
    <col min="3329" max="3330" width="14.28515625" style="440" customWidth="1"/>
    <col min="3331" max="3331" width="25.7109375" style="440" customWidth="1"/>
    <col min="3332" max="3332" width="13.85546875" style="440" customWidth="1"/>
    <col min="3333" max="3333" width="13.7109375" style="440" customWidth="1"/>
    <col min="3334" max="3336" width="9.7109375" style="440" customWidth="1"/>
    <col min="3337" max="3584" width="16.5703125" style="440"/>
    <col min="3585" max="3586" width="14.28515625" style="440" customWidth="1"/>
    <col min="3587" max="3587" width="25.7109375" style="440" customWidth="1"/>
    <col min="3588" max="3588" width="13.85546875" style="440" customWidth="1"/>
    <col min="3589" max="3589" width="13.7109375" style="440" customWidth="1"/>
    <col min="3590" max="3592" width="9.7109375" style="440" customWidth="1"/>
    <col min="3593" max="3840" width="16.5703125" style="440"/>
    <col min="3841" max="3842" width="14.28515625" style="440" customWidth="1"/>
    <col min="3843" max="3843" width="25.7109375" style="440" customWidth="1"/>
    <col min="3844" max="3844" width="13.85546875" style="440" customWidth="1"/>
    <col min="3845" max="3845" width="13.7109375" style="440" customWidth="1"/>
    <col min="3846" max="3848" width="9.7109375" style="440" customWidth="1"/>
    <col min="3849" max="4096" width="16.5703125" style="440"/>
    <col min="4097" max="4098" width="14.28515625" style="440" customWidth="1"/>
    <col min="4099" max="4099" width="25.7109375" style="440" customWidth="1"/>
    <col min="4100" max="4100" width="13.85546875" style="440" customWidth="1"/>
    <col min="4101" max="4101" width="13.7109375" style="440" customWidth="1"/>
    <col min="4102" max="4104" width="9.7109375" style="440" customWidth="1"/>
    <col min="4105" max="4352" width="16.5703125" style="440"/>
    <col min="4353" max="4354" width="14.28515625" style="440" customWidth="1"/>
    <col min="4355" max="4355" width="25.7109375" style="440" customWidth="1"/>
    <col min="4356" max="4356" width="13.85546875" style="440" customWidth="1"/>
    <col min="4357" max="4357" width="13.7109375" style="440" customWidth="1"/>
    <col min="4358" max="4360" width="9.7109375" style="440" customWidth="1"/>
    <col min="4361" max="4608" width="16.5703125" style="440"/>
    <col min="4609" max="4610" width="14.28515625" style="440" customWidth="1"/>
    <col min="4611" max="4611" width="25.7109375" style="440" customWidth="1"/>
    <col min="4612" max="4612" width="13.85546875" style="440" customWidth="1"/>
    <col min="4613" max="4613" width="13.7109375" style="440" customWidth="1"/>
    <col min="4614" max="4616" width="9.7109375" style="440" customWidth="1"/>
    <col min="4617" max="4864" width="16.5703125" style="440"/>
    <col min="4865" max="4866" width="14.28515625" style="440" customWidth="1"/>
    <col min="4867" max="4867" width="25.7109375" style="440" customWidth="1"/>
    <col min="4868" max="4868" width="13.85546875" style="440" customWidth="1"/>
    <col min="4869" max="4869" width="13.7109375" style="440" customWidth="1"/>
    <col min="4870" max="4872" width="9.7109375" style="440" customWidth="1"/>
    <col min="4873" max="5120" width="16.5703125" style="440"/>
    <col min="5121" max="5122" width="14.28515625" style="440" customWidth="1"/>
    <col min="5123" max="5123" width="25.7109375" style="440" customWidth="1"/>
    <col min="5124" max="5124" width="13.85546875" style="440" customWidth="1"/>
    <col min="5125" max="5125" width="13.7109375" style="440" customWidth="1"/>
    <col min="5126" max="5128" width="9.7109375" style="440" customWidth="1"/>
    <col min="5129" max="5376" width="16.5703125" style="440"/>
    <col min="5377" max="5378" width="14.28515625" style="440" customWidth="1"/>
    <col min="5379" max="5379" width="25.7109375" style="440" customWidth="1"/>
    <col min="5380" max="5380" width="13.85546875" style="440" customWidth="1"/>
    <col min="5381" max="5381" width="13.7109375" style="440" customWidth="1"/>
    <col min="5382" max="5384" width="9.7109375" style="440" customWidth="1"/>
    <col min="5385" max="5632" width="16.5703125" style="440"/>
    <col min="5633" max="5634" width="14.28515625" style="440" customWidth="1"/>
    <col min="5635" max="5635" width="25.7109375" style="440" customWidth="1"/>
    <col min="5636" max="5636" width="13.85546875" style="440" customWidth="1"/>
    <col min="5637" max="5637" width="13.7109375" style="440" customWidth="1"/>
    <col min="5638" max="5640" width="9.7109375" style="440" customWidth="1"/>
    <col min="5641" max="5888" width="16.5703125" style="440"/>
    <col min="5889" max="5890" width="14.28515625" style="440" customWidth="1"/>
    <col min="5891" max="5891" width="25.7109375" style="440" customWidth="1"/>
    <col min="5892" max="5892" width="13.85546875" style="440" customWidth="1"/>
    <col min="5893" max="5893" width="13.7109375" style="440" customWidth="1"/>
    <col min="5894" max="5896" width="9.7109375" style="440" customWidth="1"/>
    <col min="5897" max="6144" width="16.5703125" style="440"/>
    <col min="6145" max="6146" width="14.28515625" style="440" customWidth="1"/>
    <col min="6147" max="6147" width="25.7109375" style="440" customWidth="1"/>
    <col min="6148" max="6148" width="13.85546875" style="440" customWidth="1"/>
    <col min="6149" max="6149" width="13.7109375" style="440" customWidth="1"/>
    <col min="6150" max="6152" width="9.7109375" style="440" customWidth="1"/>
    <col min="6153" max="6400" width="16.5703125" style="440"/>
    <col min="6401" max="6402" width="14.28515625" style="440" customWidth="1"/>
    <col min="6403" max="6403" width="25.7109375" style="440" customWidth="1"/>
    <col min="6404" max="6404" width="13.85546875" style="440" customWidth="1"/>
    <col min="6405" max="6405" width="13.7109375" style="440" customWidth="1"/>
    <col min="6406" max="6408" width="9.7109375" style="440" customWidth="1"/>
    <col min="6409" max="6656" width="16.5703125" style="440"/>
    <col min="6657" max="6658" width="14.28515625" style="440" customWidth="1"/>
    <col min="6659" max="6659" width="25.7109375" style="440" customWidth="1"/>
    <col min="6660" max="6660" width="13.85546875" style="440" customWidth="1"/>
    <col min="6661" max="6661" width="13.7109375" style="440" customWidth="1"/>
    <col min="6662" max="6664" width="9.7109375" style="440" customWidth="1"/>
    <col min="6665" max="6912" width="16.5703125" style="440"/>
    <col min="6913" max="6914" width="14.28515625" style="440" customWidth="1"/>
    <col min="6915" max="6915" width="25.7109375" style="440" customWidth="1"/>
    <col min="6916" max="6916" width="13.85546875" style="440" customWidth="1"/>
    <col min="6917" max="6917" width="13.7109375" style="440" customWidth="1"/>
    <col min="6918" max="6920" width="9.7109375" style="440" customWidth="1"/>
    <col min="6921" max="7168" width="16.5703125" style="440"/>
    <col min="7169" max="7170" width="14.28515625" style="440" customWidth="1"/>
    <col min="7171" max="7171" width="25.7109375" style="440" customWidth="1"/>
    <col min="7172" max="7172" width="13.85546875" style="440" customWidth="1"/>
    <col min="7173" max="7173" width="13.7109375" style="440" customWidth="1"/>
    <col min="7174" max="7176" width="9.7109375" style="440" customWidth="1"/>
    <col min="7177" max="7424" width="16.5703125" style="440"/>
    <col min="7425" max="7426" width="14.28515625" style="440" customWidth="1"/>
    <col min="7427" max="7427" width="25.7109375" style="440" customWidth="1"/>
    <col min="7428" max="7428" width="13.85546875" style="440" customWidth="1"/>
    <col min="7429" max="7429" width="13.7109375" style="440" customWidth="1"/>
    <col min="7430" max="7432" width="9.7109375" style="440" customWidth="1"/>
    <col min="7433" max="7680" width="16.5703125" style="440"/>
    <col min="7681" max="7682" width="14.28515625" style="440" customWidth="1"/>
    <col min="7683" max="7683" width="25.7109375" style="440" customWidth="1"/>
    <col min="7684" max="7684" width="13.85546875" style="440" customWidth="1"/>
    <col min="7685" max="7685" width="13.7109375" style="440" customWidth="1"/>
    <col min="7686" max="7688" width="9.7109375" style="440" customWidth="1"/>
    <col min="7689" max="7936" width="16.5703125" style="440"/>
    <col min="7937" max="7938" width="14.28515625" style="440" customWidth="1"/>
    <col min="7939" max="7939" width="25.7109375" style="440" customWidth="1"/>
    <col min="7940" max="7940" width="13.85546875" style="440" customWidth="1"/>
    <col min="7941" max="7941" width="13.7109375" style="440" customWidth="1"/>
    <col min="7942" max="7944" width="9.7109375" style="440" customWidth="1"/>
    <col min="7945" max="8192" width="16.5703125" style="440"/>
    <col min="8193" max="8194" width="14.28515625" style="440" customWidth="1"/>
    <col min="8195" max="8195" width="25.7109375" style="440" customWidth="1"/>
    <col min="8196" max="8196" width="13.85546875" style="440" customWidth="1"/>
    <col min="8197" max="8197" width="13.7109375" style="440" customWidth="1"/>
    <col min="8198" max="8200" width="9.7109375" style="440" customWidth="1"/>
    <col min="8201" max="8448" width="16.5703125" style="440"/>
    <col min="8449" max="8450" width="14.28515625" style="440" customWidth="1"/>
    <col min="8451" max="8451" width="25.7109375" style="440" customWidth="1"/>
    <col min="8452" max="8452" width="13.85546875" style="440" customWidth="1"/>
    <col min="8453" max="8453" width="13.7109375" style="440" customWidth="1"/>
    <col min="8454" max="8456" width="9.7109375" style="440" customWidth="1"/>
    <col min="8457" max="8704" width="16.5703125" style="440"/>
    <col min="8705" max="8706" width="14.28515625" style="440" customWidth="1"/>
    <col min="8707" max="8707" width="25.7109375" style="440" customWidth="1"/>
    <col min="8708" max="8708" width="13.85546875" style="440" customWidth="1"/>
    <col min="8709" max="8709" width="13.7109375" style="440" customWidth="1"/>
    <col min="8710" max="8712" width="9.7109375" style="440" customWidth="1"/>
    <col min="8713" max="8960" width="16.5703125" style="440"/>
    <col min="8961" max="8962" width="14.28515625" style="440" customWidth="1"/>
    <col min="8963" max="8963" width="25.7109375" style="440" customWidth="1"/>
    <col min="8964" max="8964" width="13.85546875" style="440" customWidth="1"/>
    <col min="8965" max="8965" width="13.7109375" style="440" customWidth="1"/>
    <col min="8966" max="8968" width="9.7109375" style="440" customWidth="1"/>
    <col min="8969" max="9216" width="16.5703125" style="440"/>
    <col min="9217" max="9218" width="14.28515625" style="440" customWidth="1"/>
    <col min="9219" max="9219" width="25.7109375" style="440" customWidth="1"/>
    <col min="9220" max="9220" width="13.85546875" style="440" customWidth="1"/>
    <col min="9221" max="9221" width="13.7109375" style="440" customWidth="1"/>
    <col min="9222" max="9224" width="9.7109375" style="440" customWidth="1"/>
    <col min="9225" max="9472" width="16.5703125" style="440"/>
    <col min="9473" max="9474" width="14.28515625" style="440" customWidth="1"/>
    <col min="9475" max="9475" width="25.7109375" style="440" customWidth="1"/>
    <col min="9476" max="9476" width="13.85546875" style="440" customWidth="1"/>
    <col min="9477" max="9477" width="13.7109375" style="440" customWidth="1"/>
    <col min="9478" max="9480" width="9.7109375" style="440" customWidth="1"/>
    <col min="9481" max="9728" width="16.5703125" style="440"/>
    <col min="9729" max="9730" width="14.28515625" style="440" customWidth="1"/>
    <col min="9731" max="9731" width="25.7109375" style="440" customWidth="1"/>
    <col min="9732" max="9732" width="13.85546875" style="440" customWidth="1"/>
    <col min="9733" max="9733" width="13.7109375" style="440" customWidth="1"/>
    <col min="9734" max="9736" width="9.7109375" style="440" customWidth="1"/>
    <col min="9737" max="9984" width="16.5703125" style="440"/>
    <col min="9985" max="9986" width="14.28515625" style="440" customWidth="1"/>
    <col min="9987" max="9987" width="25.7109375" style="440" customWidth="1"/>
    <col min="9988" max="9988" width="13.85546875" style="440" customWidth="1"/>
    <col min="9989" max="9989" width="13.7109375" style="440" customWidth="1"/>
    <col min="9990" max="9992" width="9.7109375" style="440" customWidth="1"/>
    <col min="9993" max="10240" width="16.5703125" style="440"/>
    <col min="10241" max="10242" width="14.28515625" style="440" customWidth="1"/>
    <col min="10243" max="10243" width="25.7109375" style="440" customWidth="1"/>
    <col min="10244" max="10244" width="13.85546875" style="440" customWidth="1"/>
    <col min="10245" max="10245" width="13.7109375" style="440" customWidth="1"/>
    <col min="10246" max="10248" width="9.7109375" style="440" customWidth="1"/>
    <col min="10249" max="10496" width="16.5703125" style="440"/>
    <col min="10497" max="10498" width="14.28515625" style="440" customWidth="1"/>
    <col min="10499" max="10499" width="25.7109375" style="440" customWidth="1"/>
    <col min="10500" max="10500" width="13.85546875" style="440" customWidth="1"/>
    <col min="10501" max="10501" width="13.7109375" style="440" customWidth="1"/>
    <col min="10502" max="10504" width="9.7109375" style="440" customWidth="1"/>
    <col min="10505" max="10752" width="16.5703125" style="440"/>
    <col min="10753" max="10754" width="14.28515625" style="440" customWidth="1"/>
    <col min="10755" max="10755" width="25.7109375" style="440" customWidth="1"/>
    <col min="10756" max="10756" width="13.85546875" style="440" customWidth="1"/>
    <col min="10757" max="10757" width="13.7109375" style="440" customWidth="1"/>
    <col min="10758" max="10760" width="9.7109375" style="440" customWidth="1"/>
    <col min="10761" max="11008" width="16.5703125" style="440"/>
    <col min="11009" max="11010" width="14.28515625" style="440" customWidth="1"/>
    <col min="11011" max="11011" width="25.7109375" style="440" customWidth="1"/>
    <col min="11012" max="11012" width="13.85546875" style="440" customWidth="1"/>
    <col min="11013" max="11013" width="13.7109375" style="440" customWidth="1"/>
    <col min="11014" max="11016" width="9.7109375" style="440" customWidth="1"/>
    <col min="11017" max="11264" width="16.5703125" style="440"/>
    <col min="11265" max="11266" width="14.28515625" style="440" customWidth="1"/>
    <col min="11267" max="11267" width="25.7109375" style="440" customWidth="1"/>
    <col min="11268" max="11268" width="13.85546875" style="440" customWidth="1"/>
    <col min="11269" max="11269" width="13.7109375" style="440" customWidth="1"/>
    <col min="11270" max="11272" width="9.7109375" style="440" customWidth="1"/>
    <col min="11273" max="11520" width="16.5703125" style="440"/>
    <col min="11521" max="11522" width="14.28515625" style="440" customWidth="1"/>
    <col min="11523" max="11523" width="25.7109375" style="440" customWidth="1"/>
    <col min="11524" max="11524" width="13.85546875" style="440" customWidth="1"/>
    <col min="11525" max="11525" width="13.7109375" style="440" customWidth="1"/>
    <col min="11526" max="11528" width="9.7109375" style="440" customWidth="1"/>
    <col min="11529" max="11776" width="16.5703125" style="440"/>
    <col min="11777" max="11778" width="14.28515625" style="440" customWidth="1"/>
    <col min="11779" max="11779" width="25.7109375" style="440" customWidth="1"/>
    <col min="11780" max="11780" width="13.85546875" style="440" customWidth="1"/>
    <col min="11781" max="11781" width="13.7109375" style="440" customWidth="1"/>
    <col min="11782" max="11784" width="9.7109375" style="440" customWidth="1"/>
    <col min="11785" max="12032" width="16.5703125" style="440"/>
    <col min="12033" max="12034" width="14.28515625" style="440" customWidth="1"/>
    <col min="12035" max="12035" width="25.7109375" style="440" customWidth="1"/>
    <col min="12036" max="12036" width="13.85546875" style="440" customWidth="1"/>
    <col min="12037" max="12037" width="13.7109375" style="440" customWidth="1"/>
    <col min="12038" max="12040" width="9.7109375" style="440" customWidth="1"/>
    <col min="12041" max="12288" width="16.5703125" style="440"/>
    <col min="12289" max="12290" width="14.28515625" style="440" customWidth="1"/>
    <col min="12291" max="12291" width="25.7109375" style="440" customWidth="1"/>
    <col min="12292" max="12292" width="13.85546875" style="440" customWidth="1"/>
    <col min="12293" max="12293" width="13.7109375" style="440" customWidth="1"/>
    <col min="12294" max="12296" width="9.7109375" style="440" customWidth="1"/>
    <col min="12297" max="12544" width="16.5703125" style="440"/>
    <col min="12545" max="12546" width="14.28515625" style="440" customWidth="1"/>
    <col min="12547" max="12547" width="25.7109375" style="440" customWidth="1"/>
    <col min="12548" max="12548" width="13.85546875" style="440" customWidth="1"/>
    <col min="12549" max="12549" width="13.7109375" style="440" customWidth="1"/>
    <col min="12550" max="12552" width="9.7109375" style="440" customWidth="1"/>
    <col min="12553" max="12800" width="16.5703125" style="440"/>
    <col min="12801" max="12802" width="14.28515625" style="440" customWidth="1"/>
    <col min="12803" max="12803" width="25.7109375" style="440" customWidth="1"/>
    <col min="12804" max="12804" width="13.85546875" style="440" customWidth="1"/>
    <col min="12805" max="12805" width="13.7109375" style="440" customWidth="1"/>
    <col min="12806" max="12808" width="9.7109375" style="440" customWidth="1"/>
    <col min="12809" max="13056" width="16.5703125" style="440"/>
    <col min="13057" max="13058" width="14.28515625" style="440" customWidth="1"/>
    <col min="13059" max="13059" width="25.7109375" style="440" customWidth="1"/>
    <col min="13060" max="13060" width="13.85546875" style="440" customWidth="1"/>
    <col min="13061" max="13061" width="13.7109375" style="440" customWidth="1"/>
    <col min="13062" max="13064" width="9.7109375" style="440" customWidth="1"/>
    <col min="13065" max="13312" width="16.5703125" style="440"/>
    <col min="13313" max="13314" width="14.28515625" style="440" customWidth="1"/>
    <col min="13315" max="13315" width="25.7109375" style="440" customWidth="1"/>
    <col min="13316" max="13316" width="13.85546875" style="440" customWidth="1"/>
    <col min="13317" max="13317" width="13.7109375" style="440" customWidth="1"/>
    <col min="13318" max="13320" width="9.7109375" style="440" customWidth="1"/>
    <col min="13321" max="13568" width="16.5703125" style="440"/>
    <col min="13569" max="13570" width="14.28515625" style="440" customWidth="1"/>
    <col min="13571" max="13571" width="25.7109375" style="440" customWidth="1"/>
    <col min="13572" max="13572" width="13.85546875" style="440" customWidth="1"/>
    <col min="13573" max="13573" width="13.7109375" style="440" customWidth="1"/>
    <col min="13574" max="13576" width="9.7109375" style="440" customWidth="1"/>
    <col min="13577" max="13824" width="16.5703125" style="440"/>
    <col min="13825" max="13826" width="14.28515625" style="440" customWidth="1"/>
    <col min="13827" max="13827" width="25.7109375" style="440" customWidth="1"/>
    <col min="13828" max="13828" width="13.85546875" style="440" customWidth="1"/>
    <col min="13829" max="13829" width="13.7109375" style="440" customWidth="1"/>
    <col min="13830" max="13832" width="9.7109375" style="440" customWidth="1"/>
    <col min="13833" max="14080" width="16.5703125" style="440"/>
    <col min="14081" max="14082" width="14.28515625" style="440" customWidth="1"/>
    <col min="14083" max="14083" width="25.7109375" style="440" customWidth="1"/>
    <col min="14084" max="14084" width="13.85546875" style="440" customWidth="1"/>
    <col min="14085" max="14085" width="13.7109375" style="440" customWidth="1"/>
    <col min="14086" max="14088" width="9.7109375" style="440" customWidth="1"/>
    <col min="14089" max="14336" width="16.5703125" style="440"/>
    <col min="14337" max="14338" width="14.28515625" style="440" customWidth="1"/>
    <col min="14339" max="14339" width="25.7109375" style="440" customWidth="1"/>
    <col min="14340" max="14340" width="13.85546875" style="440" customWidth="1"/>
    <col min="14341" max="14341" width="13.7109375" style="440" customWidth="1"/>
    <col min="14342" max="14344" width="9.7109375" style="440" customWidth="1"/>
    <col min="14345" max="14592" width="16.5703125" style="440"/>
    <col min="14593" max="14594" width="14.28515625" style="440" customWidth="1"/>
    <col min="14595" max="14595" width="25.7109375" style="440" customWidth="1"/>
    <col min="14596" max="14596" width="13.85546875" style="440" customWidth="1"/>
    <col min="14597" max="14597" width="13.7109375" style="440" customWidth="1"/>
    <col min="14598" max="14600" width="9.7109375" style="440" customWidth="1"/>
    <col min="14601" max="14848" width="16.5703125" style="440"/>
    <col min="14849" max="14850" width="14.28515625" style="440" customWidth="1"/>
    <col min="14851" max="14851" width="25.7109375" style="440" customWidth="1"/>
    <col min="14852" max="14852" width="13.85546875" style="440" customWidth="1"/>
    <col min="14853" max="14853" width="13.7109375" style="440" customWidth="1"/>
    <col min="14854" max="14856" width="9.7109375" style="440" customWidth="1"/>
    <col min="14857" max="15104" width="16.5703125" style="440"/>
    <col min="15105" max="15106" width="14.28515625" style="440" customWidth="1"/>
    <col min="15107" max="15107" width="25.7109375" style="440" customWidth="1"/>
    <col min="15108" max="15108" width="13.85546875" style="440" customWidth="1"/>
    <col min="15109" max="15109" width="13.7109375" style="440" customWidth="1"/>
    <col min="15110" max="15112" width="9.7109375" style="440" customWidth="1"/>
    <col min="15113" max="15360" width="16.5703125" style="440"/>
    <col min="15361" max="15362" width="14.28515625" style="440" customWidth="1"/>
    <col min="15363" max="15363" width="25.7109375" style="440" customWidth="1"/>
    <col min="15364" max="15364" width="13.85546875" style="440" customWidth="1"/>
    <col min="15365" max="15365" width="13.7109375" style="440" customWidth="1"/>
    <col min="15366" max="15368" width="9.7109375" style="440" customWidth="1"/>
    <col min="15369" max="15616" width="16.5703125" style="440"/>
    <col min="15617" max="15618" width="14.28515625" style="440" customWidth="1"/>
    <col min="15619" max="15619" width="25.7109375" style="440" customWidth="1"/>
    <col min="15620" max="15620" width="13.85546875" style="440" customWidth="1"/>
    <col min="15621" max="15621" width="13.7109375" style="440" customWidth="1"/>
    <col min="15622" max="15624" width="9.7109375" style="440" customWidth="1"/>
    <col min="15625" max="15872" width="16.5703125" style="440"/>
    <col min="15873" max="15874" width="14.28515625" style="440" customWidth="1"/>
    <col min="15875" max="15875" width="25.7109375" style="440" customWidth="1"/>
    <col min="15876" max="15876" width="13.85546875" style="440" customWidth="1"/>
    <col min="15877" max="15877" width="13.7109375" style="440" customWidth="1"/>
    <col min="15878" max="15880" width="9.7109375" style="440" customWidth="1"/>
    <col min="15881" max="16128" width="16.5703125" style="440"/>
    <col min="16129" max="16130" width="14.28515625" style="440" customWidth="1"/>
    <col min="16131" max="16131" width="25.7109375" style="440" customWidth="1"/>
    <col min="16132" max="16132" width="13.85546875" style="440" customWidth="1"/>
    <col min="16133" max="16133" width="13.7109375" style="440" customWidth="1"/>
    <col min="16134" max="16136" width="9.7109375" style="440" customWidth="1"/>
    <col min="16137" max="16384" width="16.5703125" style="440"/>
  </cols>
  <sheetData>
    <row r="6" spans="3:9" ht="50.1" customHeight="1">
      <c r="C6" s="560" t="s">
        <v>444</v>
      </c>
      <c r="D6" s="561"/>
      <c r="E6" s="562"/>
      <c r="F6" s="473"/>
      <c r="G6" s="560" t="s">
        <v>445</v>
      </c>
      <c r="H6" s="561"/>
      <c r="I6" s="562"/>
    </row>
    <row r="7" spans="3:9" ht="23.25" customHeight="1">
      <c r="C7" s="474"/>
      <c r="D7" s="454" t="str">
        <f>'Cuotas Plazas Autorizadas05'!$D$7</f>
        <v>agosto 2010</v>
      </c>
      <c r="E7" s="474" t="s">
        <v>62</v>
      </c>
      <c r="G7" s="474"/>
      <c r="H7" s="454" t="str">
        <f>'Cuotas Plazas Autorizadas05'!$D$7</f>
        <v>agosto 2010</v>
      </c>
      <c r="I7" s="474" t="s">
        <v>62</v>
      </c>
    </row>
    <row r="8" spans="3:9" ht="15" customHeight="1">
      <c r="C8" s="475" t="s">
        <v>405</v>
      </c>
      <c r="D8" s="476">
        <v>47295</v>
      </c>
      <c r="E8" s="477">
        <f t="shared" ref="E8:E18" si="0">IFERROR(D8/$D$8,"-")</f>
        <v>1</v>
      </c>
      <c r="G8" s="475" t="s">
        <v>405</v>
      </c>
      <c r="H8" s="476">
        <v>39467</v>
      </c>
      <c r="I8" s="477">
        <f>IFERROR(H8/$H$8,"-")</f>
        <v>1</v>
      </c>
    </row>
    <row r="9" spans="3:9" ht="15" customHeight="1">
      <c r="C9" s="478" t="s">
        <v>341</v>
      </c>
      <c r="D9" s="479">
        <v>33818</v>
      </c>
      <c r="E9" s="480">
        <f t="shared" si="0"/>
        <v>0.71504387355957288</v>
      </c>
      <c r="F9" s="463"/>
      <c r="G9" s="478" t="s">
        <v>341</v>
      </c>
      <c r="H9" s="479">
        <v>16604</v>
      </c>
      <c r="I9" s="480">
        <f t="shared" ref="I9:I32" si="1">IFERROR(H9/$H$8,"-")</f>
        <v>0.42070590620011655</v>
      </c>
    </row>
    <row r="10" spans="3:9" ht="15" customHeight="1">
      <c r="C10" s="481" t="s">
        <v>446</v>
      </c>
      <c r="D10" s="482">
        <v>477</v>
      </c>
      <c r="E10" s="483">
        <f t="shared" si="0"/>
        <v>1.0085632730732635E-2</v>
      </c>
      <c r="F10" s="463"/>
      <c r="G10" s="481" t="s">
        <v>446</v>
      </c>
      <c r="H10" s="482">
        <v>190</v>
      </c>
      <c r="I10" s="480">
        <f t="shared" si="1"/>
        <v>4.8141485291509365E-3</v>
      </c>
    </row>
    <row r="11" spans="3:9" ht="15" customHeight="1">
      <c r="C11" s="481" t="s">
        <v>447</v>
      </c>
      <c r="D11" s="484">
        <v>1155</v>
      </c>
      <c r="E11" s="483">
        <f t="shared" si="0"/>
        <v>2.4421186171899777E-2</v>
      </c>
      <c r="F11" s="463"/>
      <c r="G11" s="481" t="s">
        <v>447</v>
      </c>
      <c r="H11" s="484">
        <v>96</v>
      </c>
      <c r="I11" s="483">
        <f t="shared" si="1"/>
        <v>2.4324118884131046E-3</v>
      </c>
    </row>
    <row r="12" spans="3:9" ht="15" customHeight="1">
      <c r="C12" s="481" t="s">
        <v>448</v>
      </c>
      <c r="D12" s="484">
        <v>8794</v>
      </c>
      <c r="E12" s="483">
        <f t="shared" si="0"/>
        <v>0.18593931705254255</v>
      </c>
      <c r="F12" s="463"/>
      <c r="G12" s="481" t="s">
        <v>448</v>
      </c>
      <c r="H12" s="484">
        <v>4904</v>
      </c>
      <c r="I12" s="483">
        <f t="shared" si="1"/>
        <v>0.12425570729976942</v>
      </c>
    </row>
    <row r="13" spans="3:9" ht="15" customHeight="1">
      <c r="C13" s="481" t="s">
        <v>449</v>
      </c>
      <c r="D13" s="484">
        <v>17960</v>
      </c>
      <c r="E13" s="483">
        <f t="shared" si="0"/>
        <v>0.3797441590020087</v>
      </c>
      <c r="F13" s="463"/>
      <c r="G13" s="481" t="s">
        <v>449</v>
      </c>
      <c r="H13" s="484">
        <v>9803</v>
      </c>
      <c r="I13" s="483">
        <f t="shared" si="1"/>
        <v>0.24838472648035068</v>
      </c>
    </row>
    <row r="14" spans="3:9" ht="15" customHeight="1">
      <c r="C14" s="481" t="s">
        <v>450</v>
      </c>
      <c r="D14" s="484">
        <v>5432</v>
      </c>
      <c r="E14" s="483">
        <f t="shared" si="0"/>
        <v>0.11485357860238926</v>
      </c>
      <c r="F14" s="463"/>
      <c r="G14" s="481" t="s">
        <v>450</v>
      </c>
      <c r="H14" s="484">
        <v>1611</v>
      </c>
      <c r="I14" s="483">
        <f t="shared" si="1"/>
        <v>4.0818912002432414E-2</v>
      </c>
    </row>
    <row r="15" spans="3:9" ht="15" hidden="1" customHeight="1">
      <c r="C15" s="481" t="s">
        <v>451</v>
      </c>
      <c r="D15" s="484" t="s">
        <v>232</v>
      </c>
      <c r="E15" s="483" t="str">
        <f t="shared" si="0"/>
        <v>-</v>
      </c>
      <c r="F15" s="463"/>
      <c r="G15" s="481" t="s">
        <v>451</v>
      </c>
      <c r="H15" s="484" t="s">
        <v>232</v>
      </c>
      <c r="I15" s="483" t="str">
        <f t="shared" si="1"/>
        <v>-</v>
      </c>
    </row>
    <row r="16" spans="3:9" ht="15" customHeight="1">
      <c r="C16" s="478" t="s">
        <v>342</v>
      </c>
      <c r="D16" s="479">
        <v>13441</v>
      </c>
      <c r="E16" s="480">
        <f t="shared" si="0"/>
        <v>0.28419494661169259</v>
      </c>
      <c r="F16" s="463"/>
      <c r="G16" s="478" t="s">
        <v>342</v>
      </c>
      <c r="H16" s="479">
        <v>22843</v>
      </c>
      <c r="I16" s="480">
        <f t="shared" si="1"/>
        <v>0.5787873413231307</v>
      </c>
    </row>
    <row r="17" spans="3:9" ht="15" customHeight="1">
      <c r="C17" s="481" t="s">
        <v>452</v>
      </c>
      <c r="D17" s="484">
        <v>1041</v>
      </c>
      <c r="E17" s="483">
        <f t="shared" si="0"/>
        <v>2.2010783380907072E-2</v>
      </c>
      <c r="F17" s="463"/>
      <c r="G17" s="481" t="s">
        <v>452</v>
      </c>
      <c r="H17" s="484">
        <v>3767</v>
      </c>
      <c r="I17" s="483">
        <f t="shared" si="1"/>
        <v>9.5446828996376715E-2</v>
      </c>
    </row>
    <row r="18" spans="3:9" ht="15" customHeight="1">
      <c r="C18" s="481" t="s">
        <v>453</v>
      </c>
      <c r="D18" s="484">
        <v>5401</v>
      </c>
      <c r="E18" s="483">
        <f t="shared" si="0"/>
        <v>0.11419811819431229</v>
      </c>
      <c r="F18" s="463"/>
      <c r="G18" s="481" t="s">
        <v>453</v>
      </c>
      <c r="H18" s="484">
        <v>5477</v>
      </c>
      <c r="I18" s="483">
        <f t="shared" si="1"/>
        <v>0.13877416575873514</v>
      </c>
    </row>
    <row r="19" spans="3:9" ht="15" customHeight="1">
      <c r="C19" s="481" t="s">
        <v>454</v>
      </c>
      <c r="D19" s="484">
        <v>6995</v>
      </c>
      <c r="E19" s="483">
        <f>IFERROR(D19/$D$8,"-")</f>
        <v>0.14790146949994715</v>
      </c>
      <c r="F19" s="463"/>
      <c r="G19" s="481" t="s">
        <v>454</v>
      </c>
      <c r="H19" s="484">
        <v>13381</v>
      </c>
      <c r="I19" s="483">
        <f t="shared" si="1"/>
        <v>0.33904274457141409</v>
      </c>
    </row>
    <row r="20" spans="3:9" ht="15" hidden="1" customHeight="1">
      <c r="C20" s="481" t="s">
        <v>455</v>
      </c>
      <c r="D20" s="484" t="s">
        <v>232</v>
      </c>
      <c r="E20" s="483" t="str">
        <f t="shared" ref="E20:E32" si="2">IFERROR(D20/$D$8,"-")</f>
        <v>-</v>
      </c>
      <c r="F20" s="463"/>
      <c r="G20" s="481" t="s">
        <v>455</v>
      </c>
      <c r="H20" s="484" t="s">
        <v>232</v>
      </c>
      <c r="I20" s="483" t="str">
        <f t="shared" si="1"/>
        <v>-</v>
      </c>
    </row>
    <row r="21" spans="3:9" ht="15" customHeight="1">
      <c r="C21" s="481" t="s">
        <v>456</v>
      </c>
      <c r="D21" s="484" t="s">
        <v>232</v>
      </c>
      <c r="E21" s="483" t="str">
        <f t="shared" si="2"/>
        <v>-</v>
      </c>
      <c r="F21" s="463"/>
      <c r="G21" s="481" t="s">
        <v>456</v>
      </c>
      <c r="H21" s="484">
        <v>218</v>
      </c>
      <c r="I21" s="483">
        <f t="shared" si="1"/>
        <v>5.5236019966047583E-3</v>
      </c>
    </row>
    <row r="22" spans="3:9" ht="15" customHeight="1">
      <c r="C22" s="481" t="s">
        <v>451</v>
      </c>
      <c r="D22" s="484">
        <v>4</v>
      </c>
      <c r="E22" s="483">
        <f t="shared" si="2"/>
        <v>8.4575536526059836E-5</v>
      </c>
      <c r="F22" s="463"/>
      <c r="G22" s="481" t="s">
        <v>451</v>
      </c>
      <c r="H22" s="484" t="s">
        <v>232</v>
      </c>
      <c r="I22" s="483" t="str">
        <f t="shared" si="1"/>
        <v>-</v>
      </c>
    </row>
    <row r="23" spans="3:9" ht="15" customHeight="1">
      <c r="C23" s="478" t="s">
        <v>407</v>
      </c>
      <c r="D23" s="485">
        <v>22</v>
      </c>
      <c r="E23" s="480">
        <f t="shared" si="2"/>
        <v>4.651654508933291E-4</v>
      </c>
      <c r="F23" s="463"/>
      <c r="G23" s="478" t="s">
        <v>407</v>
      </c>
      <c r="H23" s="485">
        <v>0</v>
      </c>
      <c r="I23" s="480">
        <f t="shared" si="1"/>
        <v>0</v>
      </c>
    </row>
    <row r="24" spans="3:9" ht="15" customHeight="1">
      <c r="C24" s="481" t="s">
        <v>457</v>
      </c>
      <c r="D24" s="484">
        <v>22</v>
      </c>
      <c r="E24" s="483">
        <f t="shared" si="2"/>
        <v>4.651654508933291E-4</v>
      </c>
      <c r="F24" s="463"/>
      <c r="G24" s="481" t="s">
        <v>457</v>
      </c>
      <c r="H24" s="484" t="s">
        <v>232</v>
      </c>
      <c r="I24" s="483" t="str">
        <f t="shared" si="1"/>
        <v>-</v>
      </c>
    </row>
    <row r="25" spans="3:9" ht="15" hidden="1" customHeight="1">
      <c r="C25" s="481" t="s">
        <v>458</v>
      </c>
      <c r="D25" s="484" t="s">
        <v>232</v>
      </c>
      <c r="E25" s="483" t="str">
        <f t="shared" si="2"/>
        <v>-</v>
      </c>
      <c r="F25" s="463"/>
      <c r="G25" s="481" t="s">
        <v>458</v>
      </c>
      <c r="H25" s="484" t="s">
        <v>232</v>
      </c>
      <c r="I25" s="483" t="str">
        <f t="shared" si="1"/>
        <v>-</v>
      </c>
    </row>
    <row r="26" spans="3:9" ht="15" hidden="1" customHeight="1">
      <c r="C26" s="481" t="s">
        <v>451</v>
      </c>
      <c r="D26" s="484">
        <v>0</v>
      </c>
      <c r="E26" s="483">
        <f t="shared" si="2"/>
        <v>0</v>
      </c>
      <c r="F26" s="463"/>
      <c r="G26" s="481" t="s">
        <v>451</v>
      </c>
      <c r="H26" s="484" t="s">
        <v>232</v>
      </c>
      <c r="I26" s="483" t="str">
        <f t="shared" si="1"/>
        <v>-</v>
      </c>
    </row>
    <row r="27" spans="3:9" ht="15" customHeight="1">
      <c r="C27" s="478" t="s">
        <v>408</v>
      </c>
      <c r="D27" s="486">
        <v>14</v>
      </c>
      <c r="E27" s="480">
        <f t="shared" si="2"/>
        <v>2.9601437784120943E-4</v>
      </c>
      <c r="F27" s="463"/>
      <c r="G27" s="478" t="s">
        <v>408</v>
      </c>
      <c r="H27" s="486">
        <v>20</v>
      </c>
      <c r="I27" s="480">
        <f t="shared" si="1"/>
        <v>5.0675247675273014E-4</v>
      </c>
    </row>
    <row r="28" spans="3:9" ht="15" hidden="1" customHeight="1">
      <c r="C28" s="481" t="s">
        <v>459</v>
      </c>
      <c r="D28" s="487" t="s">
        <v>232</v>
      </c>
      <c r="E28" s="483" t="str">
        <f t="shared" si="2"/>
        <v>-</v>
      </c>
      <c r="F28" s="463"/>
      <c r="G28" s="481" t="s">
        <v>459</v>
      </c>
      <c r="H28" s="487" t="s">
        <v>232</v>
      </c>
      <c r="I28" s="483" t="str">
        <f t="shared" si="1"/>
        <v>-</v>
      </c>
    </row>
    <row r="29" spans="3:9" ht="15" hidden="1" customHeight="1">
      <c r="C29" s="481" t="s">
        <v>460</v>
      </c>
      <c r="D29" s="487" t="s">
        <v>232</v>
      </c>
      <c r="E29" s="483" t="str">
        <f t="shared" si="2"/>
        <v>-</v>
      </c>
      <c r="F29" s="463"/>
      <c r="G29" s="481" t="s">
        <v>460</v>
      </c>
      <c r="H29" s="487" t="s">
        <v>232</v>
      </c>
      <c r="I29" s="483" t="str">
        <f t="shared" si="1"/>
        <v>-</v>
      </c>
    </row>
    <row r="30" spans="3:9" ht="15" customHeight="1">
      <c r="C30" s="481" t="s">
        <v>461</v>
      </c>
      <c r="D30" s="487">
        <v>5</v>
      </c>
      <c r="E30" s="483">
        <f t="shared" si="2"/>
        <v>1.057194206575748E-4</v>
      </c>
      <c r="F30" s="488"/>
      <c r="G30" s="481" t="s">
        <v>461</v>
      </c>
      <c r="H30" s="487" t="s">
        <v>232</v>
      </c>
      <c r="I30" s="483" t="str">
        <f t="shared" si="1"/>
        <v>-</v>
      </c>
    </row>
    <row r="31" spans="3:9" ht="15" customHeight="1">
      <c r="C31" s="481" t="s">
        <v>462</v>
      </c>
      <c r="D31" s="487">
        <v>9</v>
      </c>
      <c r="E31" s="483">
        <f t="shared" si="2"/>
        <v>1.9029495718363463E-4</v>
      </c>
      <c r="F31" s="488"/>
      <c r="G31" s="481" t="s">
        <v>462</v>
      </c>
      <c r="H31" s="487">
        <v>20</v>
      </c>
      <c r="I31" s="483">
        <f t="shared" si="1"/>
        <v>5.0675247675273014E-4</v>
      </c>
    </row>
    <row r="32" spans="3:9" ht="15" customHeight="1" thickBot="1">
      <c r="C32" s="481" t="s">
        <v>451</v>
      </c>
      <c r="D32" s="487">
        <v>0</v>
      </c>
      <c r="E32" s="483">
        <f t="shared" si="2"/>
        <v>0</v>
      </c>
      <c r="F32" s="463"/>
      <c r="G32" s="481" t="s">
        <v>451</v>
      </c>
      <c r="H32" s="487" t="s">
        <v>232</v>
      </c>
      <c r="I32" s="483" t="str">
        <f t="shared" si="1"/>
        <v>-</v>
      </c>
    </row>
    <row r="33" spans="3:11" ht="30" customHeight="1" thickBot="1">
      <c r="C33" s="631" t="s">
        <v>463</v>
      </c>
      <c r="D33" s="632"/>
      <c r="E33" s="633"/>
      <c r="F33" s="463"/>
      <c r="G33" s="631" t="s">
        <v>463</v>
      </c>
      <c r="H33" s="632"/>
      <c r="I33" s="633"/>
      <c r="K33" s="50" t="s">
        <v>84</v>
      </c>
    </row>
    <row r="34" spans="3:11" ht="51" customHeight="1">
      <c r="D34" s="463"/>
      <c r="E34" s="463"/>
      <c r="F34" s="463"/>
      <c r="G34" s="463"/>
      <c r="H34" s="463"/>
    </row>
    <row r="35" spans="3:11" ht="40.5" customHeight="1">
      <c r="C35" s="560" t="s">
        <v>464</v>
      </c>
      <c r="D35" s="561"/>
      <c r="E35" s="562"/>
      <c r="F35" s="473"/>
      <c r="G35" s="560" t="s">
        <v>465</v>
      </c>
      <c r="H35" s="561"/>
      <c r="I35" s="562"/>
    </row>
    <row r="36" spans="3:11" ht="24.75" customHeight="1">
      <c r="C36" s="474"/>
      <c r="D36" s="454" t="str">
        <f>'Cuotas Plazas Autorizadas05'!$D$7</f>
        <v>agosto 2010</v>
      </c>
      <c r="E36" s="474" t="s">
        <v>62</v>
      </c>
      <c r="G36" s="474"/>
      <c r="H36" s="454" t="str">
        <f>'Cuotas Plazas Autorizadas05'!$D$7</f>
        <v>agosto 2010</v>
      </c>
      <c r="I36" s="474" t="s">
        <v>62</v>
      </c>
    </row>
    <row r="37" spans="3:11">
      <c r="C37" s="475" t="s">
        <v>405</v>
      </c>
      <c r="D37" s="476">
        <v>22968</v>
      </c>
      <c r="E37" s="477">
        <f>IFERROR(D37/$D$37,"-")</f>
        <v>1</v>
      </c>
      <c r="G37" s="475" t="s">
        <v>405</v>
      </c>
      <c r="H37" s="476">
        <v>2687</v>
      </c>
      <c r="I37" s="477">
        <f>IFERROR(H37/$H$37,"-")</f>
        <v>1</v>
      </c>
    </row>
    <row r="38" spans="3:11">
      <c r="C38" s="478" t="s">
        <v>341</v>
      </c>
      <c r="D38" s="479">
        <v>16191</v>
      </c>
      <c r="E38" s="480">
        <f t="shared" ref="E38:E61" si="3">IFERROR(D38/$D$37,"-")</f>
        <v>0.70493730407523514</v>
      </c>
      <c r="F38" s="463"/>
      <c r="G38" s="478" t="s">
        <v>341</v>
      </c>
      <c r="H38" s="479">
        <v>2673</v>
      </c>
      <c r="I38" s="480">
        <f t="shared" ref="I38:I61" si="4">IFERROR(H38/$H$37,"-")</f>
        <v>0.99478972832154822</v>
      </c>
    </row>
    <row r="39" spans="3:11">
      <c r="C39" s="481" t="s">
        <v>446</v>
      </c>
      <c r="D39" s="482">
        <v>145</v>
      </c>
      <c r="E39" s="483">
        <f t="shared" si="3"/>
        <v>6.313131313131313E-3</v>
      </c>
      <c r="F39" s="463"/>
      <c r="G39" s="481" t="s">
        <v>446</v>
      </c>
      <c r="H39" s="482">
        <v>218</v>
      </c>
      <c r="I39" s="483">
        <f t="shared" si="4"/>
        <v>8.113137327874953E-2</v>
      </c>
    </row>
    <row r="40" spans="3:11">
      <c r="C40" s="481" t="s">
        <v>447</v>
      </c>
      <c r="D40" s="484">
        <v>317</v>
      </c>
      <c r="E40" s="483">
        <f t="shared" si="3"/>
        <v>1.380181121560432E-2</v>
      </c>
      <c r="F40" s="463"/>
      <c r="G40" s="481" t="s">
        <v>447</v>
      </c>
      <c r="H40" s="484">
        <v>680</v>
      </c>
      <c r="I40" s="483">
        <f t="shared" si="4"/>
        <v>0.2530703386676591</v>
      </c>
    </row>
    <row r="41" spans="3:11">
      <c r="C41" s="481" t="s">
        <v>448</v>
      </c>
      <c r="D41" s="484">
        <v>3374</v>
      </c>
      <c r="E41" s="483">
        <f t="shared" si="3"/>
        <v>0.14690003483106931</v>
      </c>
      <c r="F41" s="463"/>
      <c r="G41" s="481" t="s">
        <v>448</v>
      </c>
      <c r="H41" s="484">
        <v>795</v>
      </c>
      <c r="I41" s="483">
        <f t="shared" si="4"/>
        <v>0.2958689988835132</v>
      </c>
    </row>
    <row r="42" spans="3:11">
      <c r="C42" s="481" t="s">
        <v>449</v>
      </c>
      <c r="D42" s="484">
        <v>11261</v>
      </c>
      <c r="E42" s="483">
        <f t="shared" si="3"/>
        <v>0.49029083942877044</v>
      </c>
      <c r="F42" s="463"/>
      <c r="G42" s="481" t="s">
        <v>449</v>
      </c>
      <c r="H42" s="484">
        <v>408</v>
      </c>
      <c r="I42" s="483">
        <f t="shared" si="4"/>
        <v>0.15184220320059547</v>
      </c>
    </row>
    <row r="43" spans="3:11">
      <c r="C43" s="481" t="s">
        <v>450</v>
      </c>
      <c r="D43" s="484">
        <v>1094</v>
      </c>
      <c r="E43" s="483">
        <f t="shared" si="3"/>
        <v>4.7631487286659703E-2</v>
      </c>
      <c r="F43" s="463"/>
      <c r="G43" s="481" t="s">
        <v>450</v>
      </c>
      <c r="H43" s="484">
        <v>572</v>
      </c>
      <c r="I43" s="483">
        <f t="shared" si="4"/>
        <v>0.21287681429103089</v>
      </c>
    </row>
    <row r="44" spans="3:11" ht="12.75" customHeight="1">
      <c r="C44" s="481" t="s">
        <v>451</v>
      </c>
      <c r="D44" s="484" t="s">
        <v>232</v>
      </c>
      <c r="E44" s="483" t="str">
        <f t="shared" si="3"/>
        <v>-</v>
      </c>
      <c r="F44" s="463"/>
      <c r="G44" s="481" t="s">
        <v>451</v>
      </c>
      <c r="H44" s="484" t="s">
        <v>232</v>
      </c>
      <c r="I44" s="483" t="str">
        <f t="shared" si="4"/>
        <v>-</v>
      </c>
    </row>
    <row r="45" spans="3:11">
      <c r="C45" s="478" t="s">
        <v>342</v>
      </c>
      <c r="D45" s="479">
        <v>6777</v>
      </c>
      <c r="E45" s="480">
        <f t="shared" si="3"/>
        <v>0.29506269592476492</v>
      </c>
      <c r="F45" s="463"/>
      <c r="G45" s="478" t="s">
        <v>342</v>
      </c>
      <c r="H45" s="479">
        <v>6</v>
      </c>
      <c r="I45" s="480">
        <f t="shared" si="4"/>
        <v>2.2329735764793448E-3</v>
      </c>
    </row>
    <row r="46" spans="3:11">
      <c r="C46" s="481" t="s">
        <v>452</v>
      </c>
      <c r="D46" s="484">
        <v>182</v>
      </c>
      <c r="E46" s="483">
        <f t="shared" si="3"/>
        <v>7.9240682688958546E-3</v>
      </c>
      <c r="F46" s="463"/>
      <c r="G46" s="481" t="s">
        <v>452</v>
      </c>
      <c r="H46" s="484" t="s">
        <v>232</v>
      </c>
      <c r="I46" s="483" t="str">
        <f t="shared" si="4"/>
        <v>-</v>
      </c>
    </row>
    <row r="47" spans="3:11">
      <c r="C47" s="481" t="s">
        <v>453</v>
      </c>
      <c r="D47" s="484">
        <v>1262</v>
      </c>
      <c r="E47" s="483">
        <f t="shared" si="3"/>
        <v>5.4946011842563564E-2</v>
      </c>
      <c r="F47" s="463"/>
      <c r="G47" s="481" t="s">
        <v>453</v>
      </c>
      <c r="H47" s="484" t="s">
        <v>232</v>
      </c>
      <c r="I47" s="483" t="str">
        <f t="shared" si="4"/>
        <v>-</v>
      </c>
    </row>
    <row r="48" spans="3:11">
      <c r="C48" s="481" t="s">
        <v>454</v>
      </c>
      <c r="D48" s="484">
        <v>5333</v>
      </c>
      <c r="E48" s="483">
        <f t="shared" si="3"/>
        <v>0.23219261581330547</v>
      </c>
      <c r="F48" s="463"/>
      <c r="G48" s="481" t="s">
        <v>454</v>
      </c>
      <c r="H48" s="484" t="s">
        <v>232</v>
      </c>
      <c r="I48" s="483" t="str">
        <f t="shared" si="4"/>
        <v>-</v>
      </c>
    </row>
    <row r="49" spans="3:9" ht="12.75" customHeight="1">
      <c r="C49" s="481" t="s">
        <v>455</v>
      </c>
      <c r="D49" s="484" t="s">
        <v>232</v>
      </c>
      <c r="E49" s="483" t="str">
        <f t="shared" si="3"/>
        <v>-</v>
      </c>
      <c r="F49" s="463"/>
      <c r="G49" s="481" t="s">
        <v>455</v>
      </c>
      <c r="H49" s="484" t="s">
        <v>232</v>
      </c>
      <c r="I49" s="483" t="str">
        <f t="shared" si="4"/>
        <v>-</v>
      </c>
    </row>
    <row r="50" spans="3:9" ht="12.75" customHeight="1">
      <c r="C50" s="481" t="s">
        <v>456</v>
      </c>
      <c r="D50" s="484" t="s">
        <v>232</v>
      </c>
      <c r="E50" s="483" t="str">
        <f t="shared" si="3"/>
        <v>-</v>
      </c>
      <c r="F50" s="463"/>
      <c r="G50" s="481" t="s">
        <v>456</v>
      </c>
      <c r="H50" s="484" t="s">
        <v>232</v>
      </c>
      <c r="I50" s="483" t="str">
        <f t="shared" si="4"/>
        <v>-</v>
      </c>
    </row>
    <row r="51" spans="3:9">
      <c r="C51" s="481" t="s">
        <v>451</v>
      </c>
      <c r="D51" s="484" t="s">
        <v>232</v>
      </c>
      <c r="E51" s="483" t="str">
        <f t="shared" si="3"/>
        <v>-</v>
      </c>
      <c r="F51" s="463"/>
      <c r="G51" s="481" t="s">
        <v>451</v>
      </c>
      <c r="H51" s="484">
        <v>6</v>
      </c>
      <c r="I51" s="483">
        <f t="shared" si="4"/>
        <v>2.2329735764793448E-3</v>
      </c>
    </row>
    <row r="52" spans="3:9" ht="12.75" customHeight="1">
      <c r="C52" s="478" t="s">
        <v>407</v>
      </c>
      <c r="D52" s="485">
        <v>0</v>
      </c>
      <c r="E52" s="480">
        <f t="shared" si="3"/>
        <v>0</v>
      </c>
      <c r="F52" s="463"/>
      <c r="G52" s="478" t="s">
        <v>407</v>
      </c>
      <c r="H52" s="485">
        <v>0</v>
      </c>
      <c r="I52" s="480">
        <f t="shared" si="4"/>
        <v>0</v>
      </c>
    </row>
    <row r="53" spans="3:9" ht="12.75" customHeight="1">
      <c r="C53" s="481" t="s">
        <v>457</v>
      </c>
      <c r="D53" s="484" t="s">
        <v>232</v>
      </c>
      <c r="E53" s="483" t="str">
        <f t="shared" si="3"/>
        <v>-</v>
      </c>
      <c r="F53" s="463"/>
      <c r="G53" s="481" t="s">
        <v>457</v>
      </c>
      <c r="H53" s="484" t="s">
        <v>232</v>
      </c>
      <c r="I53" s="483" t="str">
        <f t="shared" si="4"/>
        <v>-</v>
      </c>
    </row>
    <row r="54" spans="3:9" ht="12.75" customHeight="1">
      <c r="C54" s="481" t="s">
        <v>458</v>
      </c>
      <c r="D54" s="484" t="s">
        <v>232</v>
      </c>
      <c r="E54" s="483" t="str">
        <f t="shared" si="3"/>
        <v>-</v>
      </c>
      <c r="F54" s="463"/>
      <c r="G54" s="481" t="s">
        <v>458</v>
      </c>
      <c r="H54" s="484" t="s">
        <v>232</v>
      </c>
      <c r="I54" s="483" t="str">
        <f t="shared" si="4"/>
        <v>-</v>
      </c>
    </row>
    <row r="55" spans="3:9" ht="12.75" customHeight="1">
      <c r="C55" s="481" t="s">
        <v>451</v>
      </c>
      <c r="D55" s="484" t="s">
        <v>232</v>
      </c>
      <c r="E55" s="483" t="str">
        <f t="shared" si="3"/>
        <v>-</v>
      </c>
      <c r="F55" s="463"/>
      <c r="G55" s="481" t="s">
        <v>451</v>
      </c>
      <c r="H55" s="484">
        <v>0</v>
      </c>
      <c r="I55" s="483">
        <f t="shared" si="4"/>
        <v>0</v>
      </c>
    </row>
    <row r="56" spans="3:9">
      <c r="C56" s="478" t="s">
        <v>408</v>
      </c>
      <c r="D56" s="486">
        <v>0</v>
      </c>
      <c r="E56" s="480">
        <f t="shared" si="3"/>
        <v>0</v>
      </c>
      <c r="F56" s="463"/>
      <c r="G56" s="478" t="s">
        <v>408</v>
      </c>
      <c r="H56" s="486">
        <v>8</v>
      </c>
      <c r="I56" s="480">
        <f t="shared" si="4"/>
        <v>2.9772981019724602E-3</v>
      </c>
    </row>
    <row r="57" spans="3:9">
      <c r="C57" s="481" t="s">
        <v>459</v>
      </c>
      <c r="D57" s="487" t="s">
        <v>232</v>
      </c>
      <c r="E57" s="483" t="str">
        <f t="shared" si="3"/>
        <v>-</v>
      </c>
      <c r="F57" s="463"/>
      <c r="G57" s="481" t="s">
        <v>459</v>
      </c>
      <c r="H57" s="487">
        <v>8</v>
      </c>
      <c r="I57" s="483">
        <f t="shared" si="4"/>
        <v>2.9772981019724602E-3</v>
      </c>
    </row>
    <row r="58" spans="3:9" ht="12.75" customHeight="1">
      <c r="C58" s="481" t="s">
        <v>460</v>
      </c>
      <c r="D58" s="487" t="s">
        <v>232</v>
      </c>
      <c r="E58" s="483" t="str">
        <f t="shared" si="3"/>
        <v>-</v>
      </c>
      <c r="F58" s="463"/>
      <c r="G58" s="481" t="s">
        <v>460</v>
      </c>
      <c r="H58" s="487" t="s">
        <v>232</v>
      </c>
      <c r="I58" s="483" t="str">
        <f t="shared" si="4"/>
        <v>-</v>
      </c>
    </row>
    <row r="59" spans="3:9" ht="12.75" customHeight="1">
      <c r="C59" s="481" t="s">
        <v>461</v>
      </c>
      <c r="D59" s="487" t="s">
        <v>232</v>
      </c>
      <c r="E59" s="483" t="str">
        <f t="shared" si="3"/>
        <v>-</v>
      </c>
      <c r="F59" s="488"/>
      <c r="G59" s="481" t="s">
        <v>461</v>
      </c>
      <c r="H59" s="487" t="s">
        <v>232</v>
      </c>
      <c r="I59" s="483" t="str">
        <f t="shared" si="4"/>
        <v>-</v>
      </c>
    </row>
    <row r="60" spans="3:9" ht="12.75" customHeight="1">
      <c r="C60" s="481" t="s">
        <v>462</v>
      </c>
      <c r="D60" s="487" t="s">
        <v>232</v>
      </c>
      <c r="E60" s="483" t="str">
        <f t="shared" si="3"/>
        <v>-</v>
      </c>
      <c r="F60" s="488"/>
      <c r="G60" s="481" t="s">
        <v>462</v>
      </c>
      <c r="H60" s="487" t="s">
        <v>232</v>
      </c>
      <c r="I60" s="483" t="str">
        <f t="shared" si="4"/>
        <v>-</v>
      </c>
    </row>
    <row r="61" spans="3:9" ht="12.75" customHeight="1">
      <c r="C61" s="481" t="s">
        <v>451</v>
      </c>
      <c r="D61" s="487" t="s">
        <v>232</v>
      </c>
      <c r="E61" s="483" t="str">
        <f t="shared" si="3"/>
        <v>-</v>
      </c>
      <c r="F61" s="463"/>
      <c r="G61" s="481" t="s">
        <v>451</v>
      </c>
      <c r="H61" s="487">
        <v>0</v>
      </c>
      <c r="I61" s="483">
        <f t="shared" si="4"/>
        <v>0</v>
      </c>
    </row>
    <row r="62" spans="3:9" ht="30.75" customHeight="1">
      <c r="C62" s="631" t="s">
        <v>463</v>
      </c>
      <c r="D62" s="632"/>
      <c r="E62" s="633"/>
      <c r="F62" s="463"/>
      <c r="G62" s="631" t="s">
        <v>463</v>
      </c>
      <c r="H62" s="632"/>
      <c r="I62" s="633"/>
    </row>
    <row r="63" spans="3:9" ht="18" customHeight="1"/>
    <row r="65" spans="3:5" ht="39.75" customHeight="1">
      <c r="C65" s="560" t="s">
        <v>466</v>
      </c>
      <c r="D65" s="561"/>
      <c r="E65" s="562"/>
    </row>
    <row r="66" spans="3:5" ht="25.5" customHeight="1">
      <c r="C66" s="474"/>
      <c r="D66" s="454" t="s">
        <v>493</v>
      </c>
      <c r="E66" s="474" t="s">
        <v>62</v>
      </c>
    </row>
    <row r="67" spans="3:5">
      <c r="C67" s="475" t="s">
        <v>405</v>
      </c>
      <c r="D67" s="476">
        <v>134306</v>
      </c>
      <c r="E67" s="477">
        <f>IFERROR(D67/$D$67,"-")</f>
        <v>1</v>
      </c>
    </row>
    <row r="68" spans="3:5">
      <c r="C68" s="478" t="s">
        <v>341</v>
      </c>
      <c r="D68" s="479">
        <v>81995</v>
      </c>
      <c r="E68" s="480">
        <f t="shared" ref="E68:E91" si="5">IFERROR(D68/$D$67,"-")</f>
        <v>0.61050883802659595</v>
      </c>
    </row>
    <row r="69" spans="3:5">
      <c r="C69" s="481" t="s">
        <v>446</v>
      </c>
      <c r="D69" s="482">
        <v>1374</v>
      </c>
      <c r="E69" s="483">
        <f t="shared" si="5"/>
        <v>1.0230369454827037E-2</v>
      </c>
    </row>
    <row r="70" spans="3:5">
      <c r="C70" s="481" t="s">
        <v>447</v>
      </c>
      <c r="D70" s="484">
        <v>2500</v>
      </c>
      <c r="E70" s="483">
        <f t="shared" si="5"/>
        <v>1.8614209342843954E-2</v>
      </c>
    </row>
    <row r="71" spans="3:5">
      <c r="C71" s="481" t="s">
        <v>448</v>
      </c>
      <c r="D71" s="484">
        <v>19782</v>
      </c>
      <c r="E71" s="483">
        <f t="shared" si="5"/>
        <v>0.14729051568805562</v>
      </c>
    </row>
    <row r="72" spans="3:5">
      <c r="C72" s="481" t="s">
        <v>449</v>
      </c>
      <c r="D72" s="484">
        <v>46788</v>
      </c>
      <c r="E72" s="483">
        <f t="shared" si="5"/>
        <v>0.34836865069319317</v>
      </c>
    </row>
    <row r="73" spans="3:5">
      <c r="C73" s="481" t="s">
        <v>450</v>
      </c>
      <c r="D73" s="484">
        <v>11551</v>
      </c>
      <c r="E73" s="483">
        <f t="shared" si="5"/>
        <v>8.6005092847676198E-2</v>
      </c>
    </row>
    <row r="74" spans="3:5">
      <c r="C74" s="481" t="s">
        <v>451</v>
      </c>
      <c r="D74" s="484" t="s">
        <v>232</v>
      </c>
      <c r="E74" s="483" t="str">
        <f t="shared" si="5"/>
        <v>-</v>
      </c>
    </row>
    <row r="75" spans="3:5">
      <c r="C75" s="478" t="s">
        <v>467</v>
      </c>
      <c r="D75" s="479">
        <v>51062</v>
      </c>
      <c r="E75" s="480">
        <f t="shared" si="5"/>
        <v>0.38019150298571919</v>
      </c>
    </row>
    <row r="76" spans="3:5">
      <c r="C76" s="481" t="s">
        <v>452</v>
      </c>
      <c r="D76" s="484">
        <v>7618</v>
      </c>
      <c r="E76" s="483">
        <f t="shared" si="5"/>
        <v>5.6721218709514097E-2</v>
      </c>
    </row>
    <row r="77" spans="3:5">
      <c r="C77" s="481" t="s">
        <v>453</v>
      </c>
      <c r="D77" s="484">
        <v>15364</v>
      </c>
      <c r="E77" s="483">
        <f t="shared" si="5"/>
        <v>0.1143954849373818</v>
      </c>
    </row>
    <row r="78" spans="3:5">
      <c r="C78" s="481" t="s">
        <v>454</v>
      </c>
      <c r="D78" s="484">
        <v>27776</v>
      </c>
      <c r="E78" s="483">
        <f t="shared" si="5"/>
        <v>0.20681131148273346</v>
      </c>
    </row>
    <row r="79" spans="3:5">
      <c r="C79" s="481" t="s">
        <v>455</v>
      </c>
      <c r="D79" s="484" t="s">
        <v>232</v>
      </c>
      <c r="E79" s="483" t="str">
        <f t="shared" si="5"/>
        <v>-</v>
      </c>
    </row>
    <row r="80" spans="3:5">
      <c r="C80" s="481" t="s">
        <v>456</v>
      </c>
      <c r="D80" s="484">
        <v>218</v>
      </c>
      <c r="E80" s="483">
        <f t="shared" si="5"/>
        <v>1.6231590546959926E-3</v>
      </c>
    </row>
    <row r="81" spans="3:5">
      <c r="C81" s="481" t="s">
        <v>451</v>
      </c>
      <c r="D81" s="484">
        <v>86</v>
      </c>
      <c r="E81" s="483">
        <f t="shared" si="5"/>
        <v>6.4032880139383195E-4</v>
      </c>
    </row>
    <row r="82" spans="3:5">
      <c r="C82" s="478" t="s">
        <v>407</v>
      </c>
      <c r="D82" s="485">
        <v>473</v>
      </c>
      <c r="E82" s="480">
        <f t="shared" si="5"/>
        <v>3.5218084076660758E-3</v>
      </c>
    </row>
    <row r="83" spans="3:5">
      <c r="C83" s="481" t="s">
        <v>457</v>
      </c>
      <c r="D83" s="484">
        <v>135</v>
      </c>
      <c r="E83" s="483">
        <f t="shared" si="5"/>
        <v>1.0051673045135734E-3</v>
      </c>
    </row>
    <row r="84" spans="3:5">
      <c r="C84" s="481" t="s">
        <v>458</v>
      </c>
      <c r="D84" s="484">
        <v>338</v>
      </c>
      <c r="E84" s="483">
        <f t="shared" si="5"/>
        <v>2.5166411031525026E-3</v>
      </c>
    </row>
    <row r="85" spans="3:5">
      <c r="C85" s="481" t="s">
        <v>451</v>
      </c>
      <c r="D85" s="484" t="s">
        <v>232</v>
      </c>
      <c r="E85" s="483" t="str">
        <f t="shared" si="5"/>
        <v>-</v>
      </c>
    </row>
    <row r="86" spans="3:5">
      <c r="C86" s="478" t="s">
        <v>408</v>
      </c>
      <c r="D86" s="486">
        <v>776</v>
      </c>
      <c r="E86" s="480">
        <f t="shared" si="5"/>
        <v>5.7778505800187632E-3</v>
      </c>
    </row>
    <row r="87" spans="3:5">
      <c r="C87" s="481" t="s">
        <v>459</v>
      </c>
      <c r="D87" s="487">
        <v>62</v>
      </c>
      <c r="E87" s="483">
        <f t="shared" si="5"/>
        <v>4.6163239170253002E-4</v>
      </c>
    </row>
    <row r="88" spans="3:5">
      <c r="C88" s="481" t="s">
        <v>460</v>
      </c>
      <c r="D88" s="487">
        <v>39</v>
      </c>
      <c r="E88" s="483">
        <f t="shared" si="5"/>
        <v>2.9038166574836565E-4</v>
      </c>
    </row>
    <row r="89" spans="3:5">
      <c r="C89" s="481" t="s">
        <v>461</v>
      </c>
      <c r="D89" s="487">
        <v>284</v>
      </c>
      <c r="E89" s="483">
        <f t="shared" si="5"/>
        <v>2.1145741813470729E-3</v>
      </c>
    </row>
    <row r="90" spans="3:5">
      <c r="C90" s="481" t="s">
        <v>462</v>
      </c>
      <c r="D90" s="487">
        <v>391</v>
      </c>
      <c r="E90" s="483">
        <f t="shared" si="5"/>
        <v>2.9112623412207942E-3</v>
      </c>
    </row>
    <row r="91" spans="3:5">
      <c r="C91" s="481" t="s">
        <v>451</v>
      </c>
      <c r="D91" s="487" t="s">
        <v>232</v>
      </c>
      <c r="E91" s="483" t="str">
        <f t="shared" si="5"/>
        <v>-</v>
      </c>
    </row>
    <row r="92" spans="3:5" ht="32.25" customHeight="1">
      <c r="C92" s="631" t="s">
        <v>463</v>
      </c>
      <c r="D92" s="632"/>
      <c r="E92" s="633"/>
    </row>
  </sheetData>
  <mergeCells count="10">
    <mergeCell ref="C62:E62"/>
    <mergeCell ref="G62:I62"/>
    <mergeCell ref="C65:E65"/>
    <mergeCell ref="C92:E92"/>
    <mergeCell ref="C6:E6"/>
    <mergeCell ref="G6:I6"/>
    <mergeCell ref="C33:E33"/>
    <mergeCell ref="G33:I33"/>
    <mergeCell ref="C35:E35"/>
    <mergeCell ref="G35:I35"/>
  </mergeCells>
  <hyperlinks>
    <hyperlink ref="K33" location="'Gráfica Distrib Plazas Autoriza'!Área_de_impresión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7" fitToHeight="2" orientation="landscape" r:id="rId1"/>
  <headerFooter scaleWithDoc="0" alignWithMargins="0">
    <oddHeader>&amp;RTurismo en Cifras (acumulado agosto 2010)</oddHeader>
    <oddFooter>&amp;CTurismo de Tenerife&amp;R&amp;P</oddFooter>
  </headerFooter>
  <rowBreaks count="1" manualBreakCount="1">
    <brk id="63" min="2" max="8" man="1"/>
  </rowBreaks>
  <drawing r:id="rId2"/>
  <legacyDrawingHF r:id="rId3"/>
</worksheet>
</file>

<file path=xl/worksheets/sheet93.xml><?xml version="1.0" encoding="utf-8"?>
<worksheet xmlns="http://schemas.openxmlformats.org/spreadsheetml/2006/main" xmlns:r="http://schemas.openxmlformats.org/officeDocument/2006/relationships">
  <sheetPr codeName="Hoja67">
    <tabColor rgb="FF000099"/>
    <pageSetUpPr autoPageBreaks="0" fitToPage="1"/>
  </sheetPr>
  <dimension ref="B4:R65"/>
  <sheetViews>
    <sheetView showGridLines="0" showRowColHeaders="0" showOutlineSymbols="0" zoomScaleNormal="100" workbookViewId="0">
      <selection activeCell="A3" sqref="A3"/>
    </sheetView>
  </sheetViews>
  <sheetFormatPr baseColWidth="10" defaultRowHeight="12.75"/>
  <cols>
    <col min="1" max="1" width="15.7109375" style="2" customWidth="1"/>
    <col min="2" max="15" width="11.85546875" style="2" customWidth="1"/>
    <col min="16" max="256" width="11.42578125" style="2"/>
    <col min="257" max="257" width="15.7109375" style="2" customWidth="1"/>
    <col min="258" max="263" width="11.42578125" style="2"/>
    <col min="264" max="264" width="5.7109375" style="2" customWidth="1"/>
    <col min="265" max="512" width="11.42578125" style="2"/>
    <col min="513" max="513" width="15.7109375" style="2" customWidth="1"/>
    <col min="514" max="519" width="11.42578125" style="2"/>
    <col min="520" max="520" width="5.7109375" style="2" customWidth="1"/>
    <col min="521" max="768" width="11.42578125" style="2"/>
    <col min="769" max="769" width="15.7109375" style="2" customWidth="1"/>
    <col min="770" max="775" width="11.42578125" style="2"/>
    <col min="776" max="776" width="5.7109375" style="2" customWidth="1"/>
    <col min="777" max="1024" width="11.42578125" style="2"/>
    <col min="1025" max="1025" width="15.7109375" style="2" customWidth="1"/>
    <col min="1026" max="1031" width="11.42578125" style="2"/>
    <col min="1032" max="1032" width="5.7109375" style="2" customWidth="1"/>
    <col min="1033" max="1280" width="11.42578125" style="2"/>
    <col min="1281" max="1281" width="15.7109375" style="2" customWidth="1"/>
    <col min="1282" max="1287" width="11.42578125" style="2"/>
    <col min="1288" max="1288" width="5.7109375" style="2" customWidth="1"/>
    <col min="1289" max="1536" width="11.42578125" style="2"/>
    <col min="1537" max="1537" width="15.7109375" style="2" customWidth="1"/>
    <col min="1538" max="1543" width="11.42578125" style="2"/>
    <col min="1544" max="1544" width="5.7109375" style="2" customWidth="1"/>
    <col min="1545" max="1792" width="11.42578125" style="2"/>
    <col min="1793" max="1793" width="15.7109375" style="2" customWidth="1"/>
    <col min="1794" max="1799" width="11.42578125" style="2"/>
    <col min="1800" max="1800" width="5.7109375" style="2" customWidth="1"/>
    <col min="1801" max="2048" width="11.42578125" style="2"/>
    <col min="2049" max="2049" width="15.7109375" style="2" customWidth="1"/>
    <col min="2050" max="2055" width="11.42578125" style="2"/>
    <col min="2056" max="2056" width="5.7109375" style="2" customWidth="1"/>
    <col min="2057" max="2304" width="11.42578125" style="2"/>
    <col min="2305" max="2305" width="15.7109375" style="2" customWidth="1"/>
    <col min="2306" max="2311" width="11.42578125" style="2"/>
    <col min="2312" max="2312" width="5.7109375" style="2" customWidth="1"/>
    <col min="2313" max="2560" width="11.42578125" style="2"/>
    <col min="2561" max="2561" width="15.7109375" style="2" customWidth="1"/>
    <col min="2562" max="2567" width="11.42578125" style="2"/>
    <col min="2568" max="2568" width="5.7109375" style="2" customWidth="1"/>
    <col min="2569" max="2816" width="11.42578125" style="2"/>
    <col min="2817" max="2817" width="15.7109375" style="2" customWidth="1"/>
    <col min="2818" max="2823" width="11.42578125" style="2"/>
    <col min="2824" max="2824" width="5.7109375" style="2" customWidth="1"/>
    <col min="2825" max="3072" width="11.42578125" style="2"/>
    <col min="3073" max="3073" width="15.7109375" style="2" customWidth="1"/>
    <col min="3074" max="3079" width="11.42578125" style="2"/>
    <col min="3080" max="3080" width="5.7109375" style="2" customWidth="1"/>
    <col min="3081" max="3328" width="11.42578125" style="2"/>
    <col min="3329" max="3329" width="15.7109375" style="2" customWidth="1"/>
    <col min="3330" max="3335" width="11.42578125" style="2"/>
    <col min="3336" max="3336" width="5.7109375" style="2" customWidth="1"/>
    <col min="3337" max="3584" width="11.42578125" style="2"/>
    <col min="3585" max="3585" width="15.7109375" style="2" customWidth="1"/>
    <col min="3586" max="3591" width="11.42578125" style="2"/>
    <col min="3592" max="3592" width="5.7109375" style="2" customWidth="1"/>
    <col min="3593" max="3840" width="11.42578125" style="2"/>
    <col min="3841" max="3841" width="15.7109375" style="2" customWidth="1"/>
    <col min="3842" max="3847" width="11.42578125" style="2"/>
    <col min="3848" max="3848" width="5.7109375" style="2" customWidth="1"/>
    <col min="3849" max="4096" width="11.42578125" style="2"/>
    <col min="4097" max="4097" width="15.7109375" style="2" customWidth="1"/>
    <col min="4098" max="4103" width="11.42578125" style="2"/>
    <col min="4104" max="4104" width="5.7109375" style="2" customWidth="1"/>
    <col min="4105" max="4352" width="11.42578125" style="2"/>
    <col min="4353" max="4353" width="15.7109375" style="2" customWidth="1"/>
    <col min="4354" max="4359" width="11.42578125" style="2"/>
    <col min="4360" max="4360" width="5.7109375" style="2" customWidth="1"/>
    <col min="4361" max="4608" width="11.42578125" style="2"/>
    <col min="4609" max="4609" width="15.7109375" style="2" customWidth="1"/>
    <col min="4610" max="4615" width="11.42578125" style="2"/>
    <col min="4616" max="4616" width="5.7109375" style="2" customWidth="1"/>
    <col min="4617" max="4864" width="11.42578125" style="2"/>
    <col min="4865" max="4865" width="15.7109375" style="2" customWidth="1"/>
    <col min="4866" max="4871" width="11.42578125" style="2"/>
    <col min="4872" max="4872" width="5.7109375" style="2" customWidth="1"/>
    <col min="4873" max="5120" width="11.42578125" style="2"/>
    <col min="5121" max="5121" width="15.7109375" style="2" customWidth="1"/>
    <col min="5122" max="5127" width="11.42578125" style="2"/>
    <col min="5128" max="5128" width="5.7109375" style="2" customWidth="1"/>
    <col min="5129" max="5376" width="11.42578125" style="2"/>
    <col min="5377" max="5377" width="15.7109375" style="2" customWidth="1"/>
    <col min="5378" max="5383" width="11.42578125" style="2"/>
    <col min="5384" max="5384" width="5.7109375" style="2" customWidth="1"/>
    <col min="5385" max="5632" width="11.42578125" style="2"/>
    <col min="5633" max="5633" width="15.7109375" style="2" customWidth="1"/>
    <col min="5634" max="5639" width="11.42578125" style="2"/>
    <col min="5640" max="5640" width="5.7109375" style="2" customWidth="1"/>
    <col min="5641" max="5888" width="11.42578125" style="2"/>
    <col min="5889" max="5889" width="15.7109375" style="2" customWidth="1"/>
    <col min="5890" max="5895" width="11.42578125" style="2"/>
    <col min="5896" max="5896" width="5.7109375" style="2" customWidth="1"/>
    <col min="5897" max="6144" width="11.42578125" style="2"/>
    <col min="6145" max="6145" width="15.7109375" style="2" customWidth="1"/>
    <col min="6146" max="6151" width="11.42578125" style="2"/>
    <col min="6152" max="6152" width="5.7109375" style="2" customWidth="1"/>
    <col min="6153" max="6400" width="11.42578125" style="2"/>
    <col min="6401" max="6401" width="15.7109375" style="2" customWidth="1"/>
    <col min="6402" max="6407" width="11.42578125" style="2"/>
    <col min="6408" max="6408" width="5.7109375" style="2" customWidth="1"/>
    <col min="6409" max="6656" width="11.42578125" style="2"/>
    <col min="6657" max="6657" width="15.7109375" style="2" customWidth="1"/>
    <col min="6658" max="6663" width="11.42578125" style="2"/>
    <col min="6664" max="6664" width="5.7109375" style="2" customWidth="1"/>
    <col min="6665" max="6912" width="11.42578125" style="2"/>
    <col min="6913" max="6913" width="15.7109375" style="2" customWidth="1"/>
    <col min="6914" max="6919" width="11.42578125" style="2"/>
    <col min="6920" max="6920" width="5.7109375" style="2" customWidth="1"/>
    <col min="6921" max="7168" width="11.42578125" style="2"/>
    <col min="7169" max="7169" width="15.7109375" style="2" customWidth="1"/>
    <col min="7170" max="7175" width="11.42578125" style="2"/>
    <col min="7176" max="7176" width="5.7109375" style="2" customWidth="1"/>
    <col min="7177" max="7424" width="11.42578125" style="2"/>
    <col min="7425" max="7425" width="15.7109375" style="2" customWidth="1"/>
    <col min="7426" max="7431" width="11.42578125" style="2"/>
    <col min="7432" max="7432" width="5.7109375" style="2" customWidth="1"/>
    <col min="7433" max="7680" width="11.42578125" style="2"/>
    <col min="7681" max="7681" width="15.7109375" style="2" customWidth="1"/>
    <col min="7682" max="7687" width="11.42578125" style="2"/>
    <col min="7688" max="7688" width="5.7109375" style="2" customWidth="1"/>
    <col min="7689" max="7936" width="11.42578125" style="2"/>
    <col min="7937" max="7937" width="15.7109375" style="2" customWidth="1"/>
    <col min="7938" max="7943" width="11.42578125" style="2"/>
    <col min="7944" max="7944" width="5.7109375" style="2" customWidth="1"/>
    <col min="7945" max="8192" width="11.42578125" style="2"/>
    <col min="8193" max="8193" width="15.7109375" style="2" customWidth="1"/>
    <col min="8194" max="8199" width="11.42578125" style="2"/>
    <col min="8200" max="8200" width="5.7109375" style="2" customWidth="1"/>
    <col min="8201" max="8448" width="11.42578125" style="2"/>
    <col min="8449" max="8449" width="15.7109375" style="2" customWidth="1"/>
    <col min="8450" max="8455" width="11.42578125" style="2"/>
    <col min="8456" max="8456" width="5.7109375" style="2" customWidth="1"/>
    <col min="8457" max="8704" width="11.42578125" style="2"/>
    <col min="8705" max="8705" width="15.7109375" style="2" customWidth="1"/>
    <col min="8706" max="8711" width="11.42578125" style="2"/>
    <col min="8712" max="8712" width="5.7109375" style="2" customWidth="1"/>
    <col min="8713" max="8960" width="11.42578125" style="2"/>
    <col min="8961" max="8961" width="15.7109375" style="2" customWidth="1"/>
    <col min="8962" max="8967" width="11.42578125" style="2"/>
    <col min="8968" max="8968" width="5.7109375" style="2" customWidth="1"/>
    <col min="8969" max="9216" width="11.42578125" style="2"/>
    <col min="9217" max="9217" width="15.7109375" style="2" customWidth="1"/>
    <col min="9218" max="9223" width="11.42578125" style="2"/>
    <col min="9224" max="9224" width="5.7109375" style="2" customWidth="1"/>
    <col min="9225" max="9472" width="11.42578125" style="2"/>
    <col min="9473" max="9473" width="15.7109375" style="2" customWidth="1"/>
    <col min="9474" max="9479" width="11.42578125" style="2"/>
    <col min="9480" max="9480" width="5.7109375" style="2" customWidth="1"/>
    <col min="9481" max="9728" width="11.42578125" style="2"/>
    <col min="9729" max="9729" width="15.7109375" style="2" customWidth="1"/>
    <col min="9730" max="9735" width="11.42578125" style="2"/>
    <col min="9736" max="9736" width="5.7109375" style="2" customWidth="1"/>
    <col min="9737" max="9984" width="11.42578125" style="2"/>
    <col min="9985" max="9985" width="15.7109375" style="2" customWidth="1"/>
    <col min="9986" max="9991" width="11.42578125" style="2"/>
    <col min="9992" max="9992" width="5.7109375" style="2" customWidth="1"/>
    <col min="9993" max="10240" width="11.42578125" style="2"/>
    <col min="10241" max="10241" width="15.7109375" style="2" customWidth="1"/>
    <col min="10242" max="10247" width="11.42578125" style="2"/>
    <col min="10248" max="10248" width="5.7109375" style="2" customWidth="1"/>
    <col min="10249" max="10496" width="11.42578125" style="2"/>
    <col min="10497" max="10497" width="15.7109375" style="2" customWidth="1"/>
    <col min="10498" max="10503" width="11.42578125" style="2"/>
    <col min="10504" max="10504" width="5.7109375" style="2" customWidth="1"/>
    <col min="10505" max="10752" width="11.42578125" style="2"/>
    <col min="10753" max="10753" width="15.7109375" style="2" customWidth="1"/>
    <col min="10754" max="10759" width="11.42578125" style="2"/>
    <col min="10760" max="10760" width="5.7109375" style="2" customWidth="1"/>
    <col min="10761" max="11008" width="11.42578125" style="2"/>
    <col min="11009" max="11009" width="15.7109375" style="2" customWidth="1"/>
    <col min="11010" max="11015" width="11.42578125" style="2"/>
    <col min="11016" max="11016" width="5.7109375" style="2" customWidth="1"/>
    <col min="11017" max="11264" width="11.42578125" style="2"/>
    <col min="11265" max="11265" width="15.7109375" style="2" customWidth="1"/>
    <col min="11266" max="11271" width="11.42578125" style="2"/>
    <col min="11272" max="11272" width="5.7109375" style="2" customWidth="1"/>
    <col min="11273" max="11520" width="11.42578125" style="2"/>
    <col min="11521" max="11521" width="15.7109375" style="2" customWidth="1"/>
    <col min="11522" max="11527" width="11.42578125" style="2"/>
    <col min="11528" max="11528" width="5.7109375" style="2" customWidth="1"/>
    <col min="11529" max="11776" width="11.42578125" style="2"/>
    <col min="11777" max="11777" width="15.7109375" style="2" customWidth="1"/>
    <col min="11778" max="11783" width="11.42578125" style="2"/>
    <col min="11784" max="11784" width="5.7109375" style="2" customWidth="1"/>
    <col min="11785" max="12032" width="11.42578125" style="2"/>
    <col min="12033" max="12033" width="15.7109375" style="2" customWidth="1"/>
    <col min="12034" max="12039" width="11.42578125" style="2"/>
    <col min="12040" max="12040" width="5.7109375" style="2" customWidth="1"/>
    <col min="12041" max="12288" width="11.42578125" style="2"/>
    <col min="12289" max="12289" width="15.7109375" style="2" customWidth="1"/>
    <col min="12290" max="12295" width="11.42578125" style="2"/>
    <col min="12296" max="12296" width="5.7109375" style="2" customWidth="1"/>
    <col min="12297" max="12544" width="11.42578125" style="2"/>
    <col min="12545" max="12545" width="15.7109375" style="2" customWidth="1"/>
    <col min="12546" max="12551" width="11.42578125" style="2"/>
    <col min="12552" max="12552" width="5.7109375" style="2" customWidth="1"/>
    <col min="12553" max="12800" width="11.42578125" style="2"/>
    <col min="12801" max="12801" width="15.7109375" style="2" customWidth="1"/>
    <col min="12802" max="12807" width="11.42578125" style="2"/>
    <col min="12808" max="12808" width="5.7109375" style="2" customWidth="1"/>
    <col min="12809" max="13056" width="11.42578125" style="2"/>
    <col min="13057" max="13057" width="15.7109375" style="2" customWidth="1"/>
    <col min="13058" max="13063" width="11.42578125" style="2"/>
    <col min="13064" max="13064" width="5.7109375" style="2" customWidth="1"/>
    <col min="13065" max="13312" width="11.42578125" style="2"/>
    <col min="13313" max="13313" width="15.7109375" style="2" customWidth="1"/>
    <col min="13314" max="13319" width="11.42578125" style="2"/>
    <col min="13320" max="13320" width="5.7109375" style="2" customWidth="1"/>
    <col min="13321" max="13568" width="11.42578125" style="2"/>
    <col min="13569" max="13569" width="15.7109375" style="2" customWidth="1"/>
    <col min="13570" max="13575" width="11.42578125" style="2"/>
    <col min="13576" max="13576" width="5.7109375" style="2" customWidth="1"/>
    <col min="13577" max="13824" width="11.42578125" style="2"/>
    <col min="13825" max="13825" width="15.7109375" style="2" customWidth="1"/>
    <col min="13826" max="13831" width="11.42578125" style="2"/>
    <col min="13832" max="13832" width="5.7109375" style="2" customWidth="1"/>
    <col min="13833" max="14080" width="11.42578125" style="2"/>
    <col min="14081" max="14081" width="15.7109375" style="2" customWidth="1"/>
    <col min="14082" max="14087" width="11.42578125" style="2"/>
    <col min="14088" max="14088" width="5.7109375" style="2" customWidth="1"/>
    <col min="14089" max="14336" width="11.42578125" style="2"/>
    <col min="14337" max="14337" width="15.7109375" style="2" customWidth="1"/>
    <col min="14338" max="14343" width="11.42578125" style="2"/>
    <col min="14344" max="14344" width="5.7109375" style="2" customWidth="1"/>
    <col min="14345" max="14592" width="11.42578125" style="2"/>
    <col min="14593" max="14593" width="15.7109375" style="2" customWidth="1"/>
    <col min="14594" max="14599" width="11.42578125" style="2"/>
    <col min="14600" max="14600" width="5.7109375" style="2" customWidth="1"/>
    <col min="14601" max="14848" width="11.42578125" style="2"/>
    <col min="14849" max="14849" width="15.7109375" style="2" customWidth="1"/>
    <col min="14850" max="14855" width="11.42578125" style="2"/>
    <col min="14856" max="14856" width="5.7109375" style="2" customWidth="1"/>
    <col min="14857" max="15104" width="11.42578125" style="2"/>
    <col min="15105" max="15105" width="15.7109375" style="2" customWidth="1"/>
    <col min="15106" max="15111" width="11.42578125" style="2"/>
    <col min="15112" max="15112" width="5.7109375" style="2" customWidth="1"/>
    <col min="15113" max="15360" width="11.42578125" style="2"/>
    <col min="15361" max="15361" width="15.7109375" style="2" customWidth="1"/>
    <col min="15362" max="15367" width="11.42578125" style="2"/>
    <col min="15368" max="15368" width="5.7109375" style="2" customWidth="1"/>
    <col min="15369" max="15616" width="11.42578125" style="2"/>
    <col min="15617" max="15617" width="15.7109375" style="2" customWidth="1"/>
    <col min="15618" max="15623" width="11.42578125" style="2"/>
    <col min="15624" max="15624" width="5.7109375" style="2" customWidth="1"/>
    <col min="15625" max="15872" width="11.42578125" style="2"/>
    <col min="15873" max="15873" width="15.7109375" style="2" customWidth="1"/>
    <col min="15874" max="15879" width="11.42578125" style="2"/>
    <col min="15880" max="15880" width="5.7109375" style="2" customWidth="1"/>
    <col min="15881" max="16128" width="11.42578125" style="2"/>
    <col min="16129" max="16129" width="15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4" ht="14.2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spans="2:18" ht="14.25" customHeight="1"/>
    <row r="18" spans="2:18" ht="14.25" customHeight="1"/>
    <row r="19" spans="2:18" ht="14.25" customHeight="1"/>
    <row r="20" spans="2:18" ht="14.25" customHeight="1"/>
    <row r="21" spans="2:18" ht="14.25" customHeight="1"/>
    <row r="22" spans="2:18" ht="14.25" customHeight="1"/>
    <row r="23" spans="2:18" ht="14.25" customHeight="1"/>
    <row r="24" spans="2:18" ht="14.25" customHeight="1"/>
    <row r="25" spans="2:18" ht="14.25" customHeight="1"/>
    <row r="26" spans="2:18" ht="14.25" customHeight="1"/>
    <row r="27" spans="2:18" ht="14.25" customHeight="1"/>
    <row r="28" spans="2:18" ht="14.25" customHeight="1">
      <c r="B28" s="17"/>
      <c r="C28" s="17"/>
      <c r="D28" s="17"/>
      <c r="E28" s="17"/>
      <c r="F28" s="17"/>
      <c r="G28" s="17"/>
      <c r="I28" s="17"/>
      <c r="J28" s="17"/>
      <c r="K28" s="17"/>
      <c r="L28" s="17"/>
    </row>
    <row r="29" spans="2:18" ht="14.25" customHeight="1" thickBot="1"/>
    <row r="30" spans="2:18" ht="14.25" customHeight="1" thickBot="1">
      <c r="R30" s="50" t="s">
        <v>86</v>
      </c>
    </row>
    <row r="31" spans="2:18" ht="14.25" customHeight="1"/>
    <row r="32" spans="2:18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</sheetData>
  <hyperlinks>
    <hyperlink ref="R30" location="'Distrib Plazas Autor 03_04-05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(acumulado agosto 2010)</oddHeader>
    <oddFooter>&amp;CTurismo de Tenerife&amp;R&amp;P</oddFooter>
  </headerFooter>
  <drawing r:id="rId2"/>
  <legacyDrawingHF r:id="rId3"/>
</worksheet>
</file>

<file path=xl/worksheets/sheet94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topLeftCell="A16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634" t="s">
        <v>122</v>
      </c>
      <c r="B1" s="489" t="s">
        <v>136</v>
      </c>
      <c r="D1" s="490" t="s">
        <v>405</v>
      </c>
      <c r="F1" s="490" t="s">
        <v>405</v>
      </c>
    </row>
    <row r="2" spans="1:6">
      <c r="A2" s="635"/>
      <c r="B2" s="491" t="s">
        <v>248</v>
      </c>
      <c r="D2" s="490" t="s">
        <v>406</v>
      </c>
      <c r="F2" s="490" t="s">
        <v>468</v>
      </c>
    </row>
    <row r="3" spans="1:6">
      <c r="A3" s="637"/>
      <c r="B3" s="492" t="s">
        <v>254</v>
      </c>
      <c r="D3" s="490" t="s">
        <v>145</v>
      </c>
      <c r="F3" s="490" t="s">
        <v>469</v>
      </c>
    </row>
    <row r="4" spans="1:6">
      <c r="A4" s="634" t="s">
        <v>117</v>
      </c>
      <c r="B4" s="489" t="s">
        <v>136</v>
      </c>
      <c r="D4" s="490" t="s">
        <v>407</v>
      </c>
      <c r="F4" s="490" t="s">
        <v>470</v>
      </c>
    </row>
    <row r="5" spans="1:6">
      <c r="A5" s="635"/>
      <c r="B5" s="491" t="s">
        <v>248</v>
      </c>
      <c r="D5" s="490" t="s">
        <v>408</v>
      </c>
      <c r="F5" s="490"/>
    </row>
    <row r="6" spans="1:6">
      <c r="A6" s="637"/>
      <c r="B6" s="492" t="s">
        <v>254</v>
      </c>
    </row>
    <row r="7" spans="1:6">
      <c r="A7" s="634" t="s">
        <v>118</v>
      </c>
      <c r="B7" s="489" t="s">
        <v>136</v>
      </c>
    </row>
    <row r="8" spans="1:6">
      <c r="A8" s="635"/>
      <c r="B8" s="491" t="s">
        <v>248</v>
      </c>
      <c r="D8" s="493" t="s">
        <v>471</v>
      </c>
    </row>
    <row r="9" spans="1:6">
      <c r="A9" s="637"/>
      <c r="B9" s="492" t="s">
        <v>254</v>
      </c>
      <c r="D9" s="493" t="s">
        <v>472</v>
      </c>
    </row>
    <row r="10" spans="1:6">
      <c r="A10" s="634" t="s">
        <v>345</v>
      </c>
      <c r="B10" s="489" t="s">
        <v>136</v>
      </c>
      <c r="D10" s="493" t="s">
        <v>473</v>
      </c>
    </row>
    <row r="11" spans="1:6">
      <c r="A11" s="635"/>
      <c r="B11" s="491" t="s">
        <v>248</v>
      </c>
      <c r="D11" s="493" t="s">
        <v>474</v>
      </c>
    </row>
    <row r="12" spans="1:6">
      <c r="A12" s="637"/>
      <c r="B12" s="492" t="s">
        <v>254</v>
      </c>
      <c r="D12" s="493" t="s">
        <v>475</v>
      </c>
      <c r="F12" s="2">
        <v>2001</v>
      </c>
    </row>
    <row r="13" spans="1:6">
      <c r="A13" s="634" t="s">
        <v>346</v>
      </c>
      <c r="B13" s="489" t="s">
        <v>136</v>
      </c>
      <c r="D13" s="493" t="s">
        <v>476</v>
      </c>
      <c r="F13" s="2">
        <v>2002</v>
      </c>
    </row>
    <row r="14" spans="1:6">
      <c r="A14" s="635"/>
      <c r="B14" s="491" t="s">
        <v>248</v>
      </c>
      <c r="F14" s="2">
        <v>2003</v>
      </c>
    </row>
    <row r="15" spans="1:6">
      <c r="A15" s="635"/>
      <c r="B15" s="492" t="s">
        <v>254</v>
      </c>
      <c r="F15" s="2">
        <v>2004</v>
      </c>
    </row>
    <row r="18" spans="1:21">
      <c r="A18" s="638" t="s">
        <v>477</v>
      </c>
      <c r="B18" s="494" t="s">
        <v>118</v>
      </c>
    </row>
    <row r="19" spans="1:21">
      <c r="A19" s="639"/>
      <c r="B19" s="495" t="s">
        <v>478</v>
      </c>
    </row>
    <row r="20" spans="1:21">
      <c r="A20" s="638" t="s">
        <v>479</v>
      </c>
      <c r="B20" s="494" t="s">
        <v>118</v>
      </c>
    </row>
    <row r="21" spans="1:21">
      <c r="A21" s="639"/>
      <c r="B21" s="495" t="s">
        <v>478</v>
      </c>
    </row>
    <row r="22" spans="1:21">
      <c r="A22" s="638" t="s">
        <v>480</v>
      </c>
      <c r="B22" s="494" t="s">
        <v>118</v>
      </c>
    </row>
    <row r="23" spans="1:21">
      <c r="A23" s="639"/>
      <c r="B23" s="495" t="s">
        <v>478</v>
      </c>
    </row>
    <row r="25" spans="1:21">
      <c r="A25" s="634" t="s">
        <v>122</v>
      </c>
      <c r="B25" s="489" t="s">
        <v>136</v>
      </c>
      <c r="D25" s="634" t="s">
        <v>122</v>
      </c>
      <c r="E25" s="489" t="s">
        <v>136</v>
      </c>
    </row>
    <row r="26" spans="1:21">
      <c r="A26" s="635"/>
      <c r="B26" s="491" t="s">
        <v>248</v>
      </c>
      <c r="D26" s="635"/>
      <c r="E26" s="491" t="s">
        <v>248</v>
      </c>
    </row>
    <row r="27" spans="1:21">
      <c r="A27" s="637"/>
      <c r="B27" s="492" t="s">
        <v>254</v>
      </c>
      <c r="D27" s="637"/>
      <c r="E27" s="492" t="s">
        <v>254</v>
      </c>
    </row>
    <row r="28" spans="1:21">
      <c r="A28" s="634" t="s">
        <v>343</v>
      </c>
      <c r="B28" s="489" t="s">
        <v>136</v>
      </c>
      <c r="D28" s="634" t="s">
        <v>118</v>
      </c>
      <c r="E28" s="489" t="s">
        <v>136</v>
      </c>
    </row>
    <row r="29" spans="1:21">
      <c r="A29" s="635"/>
      <c r="B29" s="491" t="s">
        <v>248</v>
      </c>
      <c r="D29" s="635"/>
      <c r="E29" s="491" t="s">
        <v>248</v>
      </c>
    </row>
    <row r="30" spans="1:21">
      <c r="A30" s="637"/>
      <c r="B30" s="492" t="s">
        <v>254</v>
      </c>
      <c r="D30" s="637"/>
      <c r="E30" s="492" t="s">
        <v>254</v>
      </c>
    </row>
    <row r="31" spans="1:21">
      <c r="A31" s="634" t="s">
        <v>344</v>
      </c>
      <c r="B31" s="489" t="s">
        <v>136</v>
      </c>
      <c r="D31" s="634" t="s">
        <v>294</v>
      </c>
      <c r="E31" s="489" t="s">
        <v>136</v>
      </c>
      <c r="G31" s="636" t="s">
        <v>122</v>
      </c>
      <c r="H31" s="636"/>
      <c r="I31" s="636"/>
      <c r="J31" s="636" t="s">
        <v>343</v>
      </c>
      <c r="K31" s="636"/>
      <c r="L31" s="636"/>
      <c r="M31" s="636" t="s">
        <v>344</v>
      </c>
      <c r="N31" s="636"/>
      <c r="O31" s="636"/>
      <c r="P31" s="636" t="s">
        <v>345</v>
      </c>
      <c r="Q31" s="636"/>
      <c r="R31" s="636"/>
      <c r="S31" s="636" t="s">
        <v>346</v>
      </c>
      <c r="T31" s="636"/>
      <c r="U31" s="636"/>
    </row>
    <row r="32" spans="1:21">
      <c r="A32" s="635"/>
      <c r="B32" s="491" t="s">
        <v>248</v>
      </c>
      <c r="D32" s="635"/>
      <c r="E32" s="491" t="s">
        <v>248</v>
      </c>
      <c r="G32" s="2" t="s">
        <v>136</v>
      </c>
      <c r="H32" s="2" t="s">
        <v>248</v>
      </c>
      <c r="I32" s="2" t="s">
        <v>254</v>
      </c>
      <c r="J32" s="2" t="s">
        <v>136</v>
      </c>
      <c r="K32" s="2" t="s">
        <v>248</v>
      </c>
      <c r="L32" s="2" t="s">
        <v>254</v>
      </c>
      <c r="M32" s="2" t="s">
        <v>136</v>
      </c>
      <c r="N32" s="2" t="s">
        <v>248</v>
      </c>
      <c r="O32" s="2" t="s">
        <v>254</v>
      </c>
      <c r="P32" s="2" t="s">
        <v>136</v>
      </c>
      <c r="Q32" s="2" t="s">
        <v>248</v>
      </c>
      <c r="R32" s="2" t="s">
        <v>254</v>
      </c>
      <c r="S32" s="2" t="s">
        <v>136</v>
      </c>
      <c r="T32" s="2" t="s">
        <v>248</v>
      </c>
      <c r="U32" s="2" t="s">
        <v>254</v>
      </c>
    </row>
    <row r="33" spans="1:5">
      <c r="A33" s="637"/>
      <c r="B33" s="492" t="s">
        <v>254</v>
      </c>
      <c r="D33" s="635"/>
      <c r="E33" s="492" t="s">
        <v>254</v>
      </c>
    </row>
    <row r="34" spans="1:5">
      <c r="A34" s="634" t="s">
        <v>345</v>
      </c>
      <c r="B34" s="489" t="s">
        <v>136</v>
      </c>
      <c r="D34" s="634" t="s">
        <v>295</v>
      </c>
      <c r="E34" s="489" t="s">
        <v>136</v>
      </c>
    </row>
    <row r="35" spans="1:5">
      <c r="A35" s="635"/>
      <c r="B35" s="491" t="s">
        <v>248</v>
      </c>
      <c r="D35" s="635"/>
      <c r="E35" s="491" t="s">
        <v>248</v>
      </c>
    </row>
    <row r="36" spans="1:5">
      <c r="A36" s="637"/>
      <c r="B36" s="492" t="s">
        <v>254</v>
      </c>
      <c r="D36" s="635"/>
      <c r="E36" s="492" t="s">
        <v>254</v>
      </c>
    </row>
    <row r="37" spans="1:5">
      <c r="A37" s="634" t="s">
        <v>295</v>
      </c>
      <c r="B37" s="489" t="s">
        <v>136</v>
      </c>
      <c r="D37" s="634" t="s">
        <v>296</v>
      </c>
      <c r="E37" s="489" t="s">
        <v>136</v>
      </c>
    </row>
    <row r="38" spans="1:5">
      <c r="A38" s="635"/>
      <c r="B38" s="491" t="s">
        <v>248</v>
      </c>
      <c r="D38" s="635"/>
      <c r="E38" s="491" t="s">
        <v>248</v>
      </c>
    </row>
    <row r="39" spans="1:5">
      <c r="A39" s="635"/>
      <c r="B39" s="492" t="s">
        <v>254</v>
      </c>
      <c r="D39" s="637"/>
      <c r="E39" s="492" t="s">
        <v>254</v>
      </c>
    </row>
    <row r="40" spans="1:5">
      <c r="A40" s="634" t="s">
        <v>346</v>
      </c>
      <c r="B40" s="489" t="s">
        <v>136</v>
      </c>
    </row>
    <row r="41" spans="1:5">
      <c r="A41" s="635"/>
      <c r="B41" s="491" t="s">
        <v>248</v>
      </c>
    </row>
    <row r="42" spans="1:5">
      <c r="A42" s="635"/>
      <c r="B42" s="492" t="s">
        <v>254</v>
      </c>
    </row>
    <row r="43" spans="1:5">
      <c r="A43" s="634" t="s">
        <v>118</v>
      </c>
      <c r="B43" s="489" t="s">
        <v>136</v>
      </c>
    </row>
    <row r="44" spans="1:5">
      <c r="A44" s="635"/>
      <c r="B44" s="491" t="s">
        <v>248</v>
      </c>
    </row>
    <row r="45" spans="1:5">
      <c r="A45" s="635"/>
      <c r="B45" s="492" t="s">
        <v>254</v>
      </c>
    </row>
    <row r="46" spans="1:5">
      <c r="A46" s="634" t="s">
        <v>294</v>
      </c>
      <c r="B46" s="489" t="s">
        <v>136</v>
      </c>
    </row>
    <row r="47" spans="1:5">
      <c r="A47" s="635"/>
      <c r="B47" s="491" t="s">
        <v>248</v>
      </c>
    </row>
    <row r="48" spans="1:5">
      <c r="A48" s="635"/>
      <c r="B48" s="492" t="s">
        <v>254</v>
      </c>
    </row>
  </sheetData>
  <sheetProtection selectLockedCells="1" selectUnlockedCells="1"/>
  <mergeCells count="26">
    <mergeCell ref="A18:A19"/>
    <mergeCell ref="A1:A3"/>
    <mergeCell ref="A4:A6"/>
    <mergeCell ref="A7:A9"/>
    <mergeCell ref="A10:A12"/>
    <mergeCell ref="A13:A15"/>
    <mergeCell ref="A20:A21"/>
    <mergeCell ref="A22:A23"/>
    <mergeCell ref="A25:A27"/>
    <mergeCell ref="D25:D27"/>
    <mergeCell ref="A28:A30"/>
    <mergeCell ref="D28:D30"/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95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0"/>
  <sheetViews>
    <sheetView zoomScaleNormal="100" workbookViewId="0">
      <selection sqref="A1:A3"/>
    </sheetView>
  </sheetViews>
  <sheetFormatPr baseColWidth="10" defaultRowHeight="12.75"/>
  <cols>
    <col min="1" max="1" width="17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" t="s">
        <v>481</v>
      </c>
    </row>
    <row r="3" spans="1:9">
      <c r="A3" s="11" t="s">
        <v>482</v>
      </c>
    </row>
    <row r="4" spans="1:9">
      <c r="A4" s="11" t="s">
        <v>483</v>
      </c>
      <c r="B4" s="11" t="s">
        <v>484</v>
      </c>
    </row>
    <row r="5" spans="1:9">
      <c r="A5" s="11" t="s">
        <v>485</v>
      </c>
      <c r="B5" s="11" t="s">
        <v>486</v>
      </c>
    </row>
    <row r="6" spans="1:9">
      <c r="A6" s="2" t="s">
        <v>487</v>
      </c>
    </row>
    <row r="7" spans="1:9">
      <c r="A7" s="496" t="s">
        <v>488</v>
      </c>
    </row>
    <row r="8" spans="1:9" ht="54.75" customHeight="1">
      <c r="A8" s="640" t="s">
        <v>489</v>
      </c>
      <c r="B8" s="641"/>
      <c r="C8" s="641"/>
      <c r="D8" s="641"/>
      <c r="E8" s="641"/>
      <c r="F8" s="641"/>
      <c r="G8" s="642"/>
      <c r="I8" s="497" t="s">
        <v>490</v>
      </c>
    </row>
    <row r="9" spans="1:9" ht="14.25">
      <c r="I9" s="498" t="s">
        <v>491</v>
      </c>
    </row>
    <row r="10" spans="1:9" ht="25.5">
      <c r="A10" s="499" t="s">
        <v>492</v>
      </c>
      <c r="B10" s="500" t="s">
        <v>493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agosto</mes>
    <year xmlns="f58ff5a6-252f-4ce0-9aec-4d01cb81bd09">2010</year>
    <PublishingExpirationDate xmlns="http://schemas.microsoft.com/sharepoint/v3" xsi:nil="true"/>
    <mercado xmlns="f58ff5a6-252f-4ce0-9aec-4d01cb81bd09">espana</mercado>
    <PublishingStartDate xmlns="http://schemas.microsoft.com/sharepoint/v3">2010-09-03T23:00:00+00:00</PublishingStartDate>
    <_dlc_DocId xmlns="8b099203-c902-4a5b-992f-1f849b15ff82">Q5F7QW3RQ55V-2054-214</_dlc_DocId>
    <_dlc_DocIdUrl xmlns="8b099203-c902-4a5b-992f-1f849b15ff82">
      <Url>http://cd102671/es/investigacion/Situacion-turistica/zonas-turisticas-tenerife/_layouts/DocIdRedir.aspx?ID=Q5F7QW3RQ55V-2054-214</Url>
      <Description>Q5F7QW3RQ55V-2054-214</Description>
    </_dlc_DocIdUrl>
  </documentManagement>
</p:properties>
</file>

<file path=customXml/itemProps1.xml><?xml version="1.0" encoding="utf-8"?>
<ds:datastoreItem xmlns:ds="http://schemas.openxmlformats.org/officeDocument/2006/customXml" ds:itemID="{981F5677-E0C5-4E0D-A136-D7D30A915B0E}"/>
</file>

<file path=customXml/itemProps2.xml><?xml version="1.0" encoding="utf-8"?>
<ds:datastoreItem xmlns:ds="http://schemas.openxmlformats.org/officeDocument/2006/customXml" ds:itemID="{A24A22CF-35B8-4CF9-ADDE-ED3FC3C618E3}"/>
</file>

<file path=customXml/itemProps3.xml><?xml version="1.0" encoding="utf-8"?>
<ds:datastoreItem xmlns:ds="http://schemas.openxmlformats.org/officeDocument/2006/customXml" ds:itemID="{BB29471E-D073-41DB-8E8F-71A4124B9E7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95</vt:i4>
      </vt:variant>
      <vt:variant>
        <vt:lpstr>Rangos con nombre</vt:lpstr>
      </vt:variant>
      <vt:variant>
        <vt:i4>96</vt:i4>
      </vt:variant>
    </vt:vector>
  </HeadingPairs>
  <TitlesOfParts>
    <vt:vector size="191" baseType="lpstr">
      <vt:lpstr>Menú Principal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Alojados por municipio</vt:lpstr>
      <vt:lpstr>Gráfica alojados municipio</vt:lpstr>
      <vt:lpstr>Alojados tipología y categoría</vt:lpstr>
      <vt:lpstr>Gráfico aloj tipolog y categorí</vt:lpstr>
      <vt:lpstr>Pernoctaciones munic y tipologí</vt:lpstr>
      <vt:lpstr>Gráfica pernoct munic tipología</vt:lpstr>
      <vt:lpstr>pernocta municipio y catego</vt:lpstr>
      <vt:lpstr>Gráfico pernocta munic y cate</vt:lpstr>
      <vt:lpstr>IO municipio y Tipología</vt:lpstr>
      <vt:lpstr>gráfica IO MUNICIPI y tipología</vt:lpstr>
      <vt:lpstr>IO municipio y catego</vt:lpstr>
      <vt:lpstr>Gráfico IOa munic y ca </vt:lpstr>
      <vt:lpstr>EM MUNICIPIO y tipología</vt:lpstr>
      <vt:lpstr>gráfico EM MUNICIPI y tipología</vt:lpstr>
      <vt:lpstr>EM municipio y catego</vt:lpstr>
      <vt:lpstr>Gráfico EM munic y ca </vt:lpstr>
      <vt:lpstr>Nacionalidad-Zona (datos)</vt:lpstr>
      <vt:lpstr>evolucion nac zonas</vt:lpstr>
      <vt:lpstr>Nacionalidad-Zona</vt:lpstr>
      <vt:lpstr>Ofe Aloj Estim zona cat </vt:lpstr>
      <vt:lpstr>Graf plazas estim zona tipologí</vt:lpstr>
      <vt:lpstr>Oferta Alojat Estim tipol categ</vt:lpstr>
      <vt:lpstr>Gráfica plazas estim tipo categ</vt:lpstr>
      <vt:lpstr>Gráfica distrib plazas est tipo</vt:lpstr>
      <vt:lpstr>Plazas Autorizadas tipología</vt:lpstr>
      <vt:lpstr>Gráfic Plazas Autoriz tipología</vt:lpstr>
      <vt:lpstr>Cuotas Plazas Autorizadas05</vt:lpstr>
      <vt:lpstr>Distrib Plazas Autor 03_04-05</vt:lpstr>
      <vt:lpstr>Gráfica Distrib Plazas Autoriza</vt:lpstr>
      <vt:lpstr>Hoja1</vt:lpstr>
      <vt:lpstr>actualizaciones</vt:lpstr>
      <vt:lpstr>'Alojados evol mensual'!Área_de_impresión</vt:lpstr>
      <vt:lpstr>'Alojados por municipio'!Área_de_impresión</vt:lpstr>
      <vt:lpstr>'Alojados tipología'!Área_de_impresión</vt:lpstr>
      <vt:lpstr>'Alojados tipología y categoría'!Área_de_impresión</vt:lpstr>
      <vt:lpstr>'Alojados zona tipología'!Área_de_impresión</vt:lpstr>
      <vt:lpstr>'Cuotas Plazas Autorizadas05'!Área_de_impresión</vt:lpstr>
      <vt:lpstr>'Distrib Plazas Autor 03_04-05'!Área_de_impresión</vt:lpstr>
      <vt:lpstr>'Distribución Nacionalidades'!Área_de_impresión</vt:lpstr>
      <vt:lpstr>'EM evolución mensual'!Área_de_impresión</vt:lpstr>
      <vt:lpstr>'EM municipio y catego'!Área_de_impresión</vt:lpstr>
      <vt:lpstr>'EM MUNICIPIO y tipología'!Área_de_impresión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'evolucion nac zonas'!Área_de_impresión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 plazas estim zona tipologí'!Área_de_impresión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 Plazas Autoriz tipología'!Área_de_impresión</vt:lpstr>
      <vt:lpstr>'Gráfica alojados municipio'!Área_de_impresión</vt:lpstr>
      <vt:lpstr>'Gráfica Distrib Plazas Autoriza'!Área_de_impresión</vt:lpstr>
      <vt:lpstr>'Gráfica distrib plazas est tipo'!Área_de_impresión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MUNICIPI y tipología'!Área_de_impresión</vt:lpstr>
      <vt:lpstr>'gráfica IO tipología'!Área_de_impresión</vt:lpstr>
      <vt:lpstr>'gráfica IO zonas y tipologí '!Área_de_impresión</vt:lpstr>
      <vt:lpstr>'Gráfica pernoct munic tipología'!Área_de_impresión</vt:lpstr>
      <vt:lpstr>'Gráfica pernoct tipolog'!Área_de_impresión</vt:lpstr>
      <vt:lpstr>'Gráfica pernoctaciones mensual'!Área_de_impresión</vt:lpstr>
      <vt:lpstr>'Gráfica plazas estim tipo categ'!Área_de_impresión</vt:lpstr>
      <vt:lpstr>'grafica zona mensual'!Área_de_impresión</vt:lpstr>
      <vt:lpstr>'graficas evol mensual merc'!Área_de_impresión</vt:lpstr>
      <vt:lpstr>'Gráfico aloj tipolog y categorí'!Área_de_impresión</vt:lpstr>
      <vt:lpstr>'Gráfico alojados mensual'!Área_de_impresión</vt:lpstr>
      <vt:lpstr>'Gráfico alojados zona y tipolog'!Área_de_impresión</vt:lpstr>
      <vt:lpstr>'Gráfico EM munic y ca '!Área_de_impresión</vt:lpstr>
      <vt:lpstr>'gráfico EM MUNICIPI y tipología'!Área_de_impresión</vt:lpstr>
      <vt:lpstr>'gráfico EM zona y tipología'!Área_de_impresión</vt:lpstr>
      <vt:lpstr>'Gráfico IOa munic y ca '!Área_de_impresión</vt:lpstr>
      <vt:lpstr>'Gráfico pernocta munic y cate'!Área_de_impresión</vt:lpstr>
      <vt:lpstr>'IO evolución mensual'!Área_de_impresión</vt:lpstr>
      <vt:lpstr>'IO municipio y catego'!Área_de_impresión</vt:lpstr>
      <vt:lpstr>'IO municipio y Tipología'!Área_de_impresión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'Ofe Aloj Estim zona cat '!Área_de_impresión</vt:lpstr>
      <vt:lpstr>'Oferta Alojat Estim tipol categ'!Área_de_impresión</vt:lpstr>
      <vt:lpstr>'pernocta municipio y catego'!Área_de_impresión</vt:lpstr>
      <vt:lpstr>'Pernoctacion mensual'!Área_de_impresión</vt:lpstr>
      <vt:lpstr>'Pernoctaciones  tipolog y categ'!Área_de_impresión</vt:lpstr>
      <vt:lpstr>'Pernoctaciones munic y tipologí'!Área_de_impresión</vt:lpstr>
      <vt:lpstr>'Pernoctaciones tipología'!Área_de_impresión</vt:lpstr>
      <vt:lpstr>'Plazas Autorizadas tipología'!Área_de_impresión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(Acumulado agosto 2010)</dc:title>
  <dc:creator>marjorie</dc:creator>
  <cp:lastModifiedBy>marjorie</cp:lastModifiedBy>
  <dcterms:created xsi:type="dcterms:W3CDTF">2010-10-28T12:18:05Z</dcterms:created>
  <dcterms:modified xsi:type="dcterms:W3CDTF">2010-10-29T08:49:54Z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b5363be3-e642-422b-93ee-92e19254d5d7</vt:lpwstr>
  </property>
</Properties>
</file>