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drawings/drawing53.xml" ContentType="application/vnd.openxmlformats-officedocument.drawingml.chartshapes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drawings/drawing59.xml" ContentType="application/vnd.openxmlformats-officedocument.drawingml.chartshapes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drawings/drawing60.xml" ContentType="application/vnd.openxmlformats-officedocument.drawingml.chartshapes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drawings/drawing61.xml" ContentType="application/vnd.openxmlformats-officedocument.drawingml.chartshapes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drawings/drawing62.xml" ContentType="application/vnd.openxmlformats-officedocument.drawingml.chartshapes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drawings/drawing63.xml" ContentType="application/vnd.openxmlformats-officedocument.drawingml.chartshapes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drawings/drawing76.xml" ContentType="application/vnd.openxmlformats-officedocument.drawingml.chartshapes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drawings/drawing77.xml" ContentType="application/vnd.openxmlformats-officedocument.drawingml.chartshapes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drawings/drawing78.xml" ContentType="application/vnd.openxmlformats-officedocument.drawingml.chartshapes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drawings/drawing79.xml" ContentType="application/vnd.openxmlformats-officedocument.drawingml.chartshapes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drawings/drawing80.xml" ContentType="application/vnd.openxmlformats-officedocument.drawingml.chartshapes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drawings/drawing81.xml" ContentType="application/vnd.openxmlformats-officedocument.drawingml.chartshapes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drawings/drawing82.xml" ContentType="application/vnd.openxmlformats-officedocument.drawingml.chartshapes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drawings/drawing83.xml" ContentType="application/vnd.openxmlformats-officedocument.drawingml.chartshapes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drawings/drawing84.xml" ContentType="application/vnd.openxmlformats-officedocument.drawingml.chartshapes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drawings/drawing85.xml" ContentType="application/vnd.openxmlformats-officedocument.drawingml.chartshapes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drawings/drawing86.xml" ContentType="application/vnd.openxmlformats-officedocument.drawingml.chartshapes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drawings/drawing87.xml" ContentType="application/vnd.openxmlformats-officedocument.drawingml.chartshapes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drawings/drawing108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09.xml" ContentType="application/vnd.openxmlformats-officedocument.drawingml.chartshapes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2.xml" ContentType="application/vnd.openxmlformats-officedocument.drawingml.chartshapes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drawings/drawing122.xml" ContentType="application/vnd.openxmlformats-officedocument.drawingml.chartshapes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126.xml" ContentType="application/vnd.openxmlformats-officedocument.drawingml.chartshapes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drawings/drawing130.xml" ContentType="application/vnd.openxmlformats-officedocument.drawingml.chartshapes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drawings/drawing135.xml" ContentType="application/vnd.openxmlformats-officedocument.drawingml.chartshapes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drawings/drawing1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35" documentId="8_{66645589-CBE4-4832-B7BF-948B87A75531}" xr6:coauthVersionLast="47" xr6:coauthVersionMax="47" xr10:uidLastSave="{53726A9F-BA12-44DE-A077-FDB8DE040C92}"/>
  <bookViews>
    <workbookView xWindow="-120" yWindow="-120" windowWidth="29040" windowHeight="15720" xr2:uid="{CA251DFB-6A23-454B-8272-578E0C2E5695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49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externalReferences>
    <externalReference r:id="rId49"/>
  </externalReference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9" i="49" l="1"/>
  <c r="F108" i="49"/>
  <c r="F107" i="49"/>
  <c r="F106" i="49"/>
  <c r="F105" i="49"/>
  <c r="F104" i="49"/>
  <c r="F103" i="49"/>
  <c r="F102" i="49"/>
  <c r="F101" i="49"/>
  <c r="F100" i="49"/>
  <c r="F99" i="49"/>
  <c r="F98" i="49"/>
  <c r="F97" i="49"/>
  <c r="F96" i="49"/>
  <c r="F87" i="49"/>
  <c r="F86" i="49"/>
  <c r="F85" i="49"/>
  <c r="F84" i="49"/>
  <c r="F83" i="49"/>
  <c r="F82" i="49"/>
  <c r="F81" i="49"/>
  <c r="F80" i="49"/>
  <c r="F79" i="49"/>
  <c r="F78" i="49"/>
  <c r="F77" i="49"/>
  <c r="F76" i="49"/>
  <c r="F75" i="49"/>
  <c r="F74" i="49"/>
  <c r="F65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C95" i="49"/>
  <c r="D96" i="49" s="1"/>
  <c r="J109" i="49"/>
  <c r="H109" i="49"/>
  <c r="J108" i="49"/>
  <c r="H108" i="49"/>
  <c r="J107" i="49"/>
  <c r="H107" i="49"/>
  <c r="J106" i="49"/>
  <c r="H106" i="49"/>
  <c r="J105" i="49"/>
  <c r="H105" i="49"/>
  <c r="J104" i="49"/>
  <c r="H104" i="49"/>
  <c r="J103" i="49"/>
  <c r="H103" i="49"/>
  <c r="J102" i="49"/>
  <c r="H102" i="49"/>
  <c r="L101" i="49"/>
  <c r="J101" i="49"/>
  <c r="H101" i="49"/>
  <c r="L100" i="49"/>
  <c r="J100" i="49"/>
  <c r="H100" i="49"/>
  <c r="L99" i="49"/>
  <c r="J99" i="49"/>
  <c r="H99" i="49"/>
  <c r="L98" i="49"/>
  <c r="J98" i="49"/>
  <c r="H98" i="49"/>
  <c r="L97" i="49"/>
  <c r="J97" i="49"/>
  <c r="H97" i="49"/>
  <c r="K95" i="49"/>
  <c r="J87" i="49"/>
  <c r="H87" i="49"/>
  <c r="J86" i="49"/>
  <c r="H86" i="49"/>
  <c r="J85" i="49"/>
  <c r="H85" i="49"/>
  <c r="J84" i="49"/>
  <c r="H84" i="49"/>
  <c r="J83" i="49"/>
  <c r="H83" i="49"/>
  <c r="J82" i="49"/>
  <c r="H82" i="49"/>
  <c r="J81" i="49"/>
  <c r="H81" i="49"/>
  <c r="J80" i="49"/>
  <c r="H80" i="49"/>
  <c r="L79" i="49"/>
  <c r="J79" i="49"/>
  <c r="H79" i="49"/>
  <c r="L78" i="49"/>
  <c r="J78" i="49"/>
  <c r="H78" i="49"/>
  <c r="L77" i="49"/>
  <c r="J77" i="49"/>
  <c r="H77" i="49"/>
  <c r="L76" i="49"/>
  <c r="J76" i="49"/>
  <c r="H76" i="49"/>
  <c r="L75" i="49"/>
  <c r="J75" i="49"/>
  <c r="H75" i="49"/>
  <c r="K73" i="49"/>
  <c r="J65" i="49"/>
  <c r="H65" i="49"/>
  <c r="J64" i="49"/>
  <c r="H64" i="49"/>
  <c r="J63" i="49"/>
  <c r="H63" i="49"/>
  <c r="J62" i="49"/>
  <c r="H62" i="49"/>
  <c r="J61" i="49"/>
  <c r="H61" i="49"/>
  <c r="J60" i="49"/>
  <c r="H60" i="49"/>
  <c r="J59" i="49"/>
  <c r="H59" i="49"/>
  <c r="J58" i="49"/>
  <c r="H58" i="49"/>
  <c r="L57" i="49"/>
  <c r="J57" i="49"/>
  <c r="H57" i="49"/>
  <c r="L56" i="49"/>
  <c r="J56" i="49"/>
  <c r="H56" i="49"/>
  <c r="L55" i="49"/>
  <c r="J55" i="49"/>
  <c r="H55" i="49"/>
  <c r="L54" i="49"/>
  <c r="J54" i="49"/>
  <c r="H54" i="49"/>
  <c r="L53" i="49"/>
  <c r="J53" i="49"/>
  <c r="H53" i="49"/>
  <c r="K51" i="49"/>
  <c r="J43" i="49"/>
  <c r="H43" i="49"/>
  <c r="J42" i="49"/>
  <c r="H42" i="49"/>
  <c r="J41" i="49"/>
  <c r="H41" i="49"/>
  <c r="J40" i="49"/>
  <c r="H40" i="49"/>
  <c r="J39" i="49"/>
  <c r="H39" i="49"/>
  <c r="J38" i="49"/>
  <c r="H38" i="49"/>
  <c r="J37" i="49"/>
  <c r="H37" i="49"/>
  <c r="J36" i="49"/>
  <c r="H36" i="49"/>
  <c r="L35" i="49"/>
  <c r="J35" i="49"/>
  <c r="H35" i="49"/>
  <c r="L34" i="49"/>
  <c r="J34" i="49"/>
  <c r="H34" i="49"/>
  <c r="L33" i="49"/>
  <c r="J33" i="49"/>
  <c r="H33" i="49"/>
  <c r="L32" i="49"/>
  <c r="J32" i="49"/>
  <c r="H32" i="49"/>
  <c r="L31" i="49"/>
  <c r="J31" i="49"/>
  <c r="H31" i="49"/>
  <c r="K29" i="49"/>
  <c r="J21" i="49"/>
  <c r="H21" i="49"/>
  <c r="J20" i="49"/>
  <c r="H20" i="49"/>
  <c r="J19" i="49"/>
  <c r="H19" i="49"/>
  <c r="J18" i="49"/>
  <c r="H18" i="49"/>
  <c r="J17" i="49"/>
  <c r="H17" i="49"/>
  <c r="J16" i="49"/>
  <c r="H16" i="49"/>
  <c r="J15" i="49"/>
  <c r="H15" i="49"/>
  <c r="J14" i="49"/>
  <c r="H14" i="49"/>
  <c r="L13" i="49"/>
  <c r="J13" i="49"/>
  <c r="H13" i="49"/>
  <c r="L12" i="49"/>
  <c r="J12" i="49"/>
  <c r="H12" i="49"/>
  <c r="L11" i="49"/>
  <c r="J11" i="49"/>
  <c r="H11" i="49"/>
  <c r="L10" i="49"/>
  <c r="J10" i="49"/>
  <c r="H10" i="49"/>
  <c r="L9" i="49"/>
  <c r="J9" i="49"/>
  <c r="H9" i="49"/>
  <c r="I7" i="49"/>
  <c r="L8" i="49" s="1"/>
  <c r="D8" i="49" l="1"/>
  <c r="C29" i="49"/>
  <c r="D30" i="49" s="1"/>
  <c r="C51" i="49"/>
  <c r="D52" i="49" s="1"/>
  <c r="C73" i="49"/>
  <c r="D74" i="49" s="1"/>
  <c r="L30" i="49"/>
  <c r="L52" i="49"/>
  <c r="I51" i="49"/>
  <c r="I29" i="49"/>
  <c r="I95" i="49"/>
  <c r="G7" i="49"/>
  <c r="I73" i="49"/>
  <c r="J8" i="49"/>
  <c r="L74" i="49" l="1"/>
  <c r="G73" i="49"/>
  <c r="E7" i="49"/>
  <c r="G95" i="49"/>
  <c r="J96" i="49" s="1"/>
  <c r="G29" i="49"/>
  <c r="G51" i="49"/>
  <c r="L96" i="49"/>
  <c r="J30" i="49"/>
  <c r="J52" i="49"/>
  <c r="E51" i="49" l="1"/>
  <c r="E73" i="49"/>
  <c r="E95" i="49"/>
  <c r="E29" i="49"/>
  <c r="H74" i="49"/>
  <c r="H8" i="49"/>
  <c r="J74" i="49"/>
  <c r="H96" i="49" l="1"/>
  <c r="H30" i="49"/>
  <c r="H52" i="49"/>
  <c r="B9" i="48" l="1"/>
  <c r="B10" i="48" s="1"/>
  <c r="B11" i="48" s="1"/>
  <c r="B9" i="47"/>
  <c r="B10" i="47" s="1"/>
  <c r="B9" i="46"/>
  <c r="B10" i="46" s="1"/>
  <c r="J5" i="45"/>
  <c r="F5" i="45"/>
  <c r="M135" i="44"/>
  <c r="N5" i="44"/>
  <c r="F5" i="44"/>
  <c r="N135" i="43"/>
  <c r="M135" i="43"/>
  <c r="I135" i="43"/>
  <c r="T5" i="43"/>
  <c r="Q5" i="43"/>
  <c r="N5" i="43"/>
  <c r="J5" i="43"/>
  <c r="I5" i="43"/>
  <c r="S5" i="43"/>
  <c r="L133" i="42"/>
  <c r="I133" i="42"/>
  <c r="P5" i="42"/>
  <c r="N5" i="42"/>
  <c r="M5" i="42"/>
  <c r="K133" i="41"/>
  <c r="T5" i="41"/>
  <c r="N5" i="41"/>
  <c r="F5" i="41"/>
  <c r="M133" i="40"/>
  <c r="I133" i="40"/>
  <c r="M5" i="40"/>
  <c r="N5" i="40"/>
  <c r="F5" i="40"/>
  <c r="T5" i="39"/>
  <c r="M5" i="39"/>
  <c r="J5" i="37"/>
  <c r="B3" i="37"/>
  <c r="J5" i="36"/>
  <c r="B3" i="36"/>
  <c r="AT7" i="35"/>
  <c r="H7" i="35"/>
  <c r="I95" i="33"/>
  <c r="I73" i="33"/>
  <c r="I29" i="33"/>
  <c r="I95" i="31"/>
  <c r="G95" i="31" s="1"/>
  <c r="E95" i="31" s="1"/>
  <c r="I51" i="31"/>
  <c r="G51" i="31" s="1"/>
  <c r="E51" i="31" s="1"/>
  <c r="C51" i="31" s="1"/>
  <c r="D52" i="31" s="1"/>
  <c r="I29" i="31"/>
  <c r="I7" i="31"/>
  <c r="I271" i="30"/>
  <c r="B270" i="30"/>
  <c r="I249" i="30"/>
  <c r="B248" i="30"/>
  <c r="I227" i="30"/>
  <c r="G227" i="30" s="1"/>
  <c r="B226" i="30"/>
  <c r="B204" i="30"/>
  <c r="B182" i="30"/>
  <c r="I161" i="30"/>
  <c r="B160" i="30"/>
  <c r="I139" i="30"/>
  <c r="L140" i="30" s="1"/>
  <c r="B138" i="30"/>
  <c r="B116" i="30"/>
  <c r="I95" i="30"/>
  <c r="I51" i="30"/>
  <c r="I7" i="30"/>
  <c r="B4" i="28"/>
  <c r="K6" i="27"/>
  <c r="I6" i="27"/>
  <c r="B3" i="27"/>
  <c r="K6" i="26"/>
  <c r="B4" i="26"/>
  <c r="B252" i="24"/>
  <c r="B226" i="24"/>
  <c r="B204" i="24"/>
  <c r="B182" i="24"/>
  <c r="B160" i="24"/>
  <c r="B138" i="24"/>
  <c r="B116" i="24"/>
  <c r="K161" i="24"/>
  <c r="X7" i="22"/>
  <c r="L7" i="22"/>
  <c r="B4" i="22"/>
  <c r="B5" i="21"/>
  <c r="V7" i="19"/>
  <c r="N7" i="19"/>
  <c r="F7" i="19"/>
  <c r="B4" i="19"/>
  <c r="J6" i="18"/>
  <c r="B3" i="18"/>
  <c r="W7" i="17"/>
  <c r="B4" i="17"/>
  <c r="W7" i="16"/>
  <c r="B4" i="16"/>
  <c r="Y7" i="15"/>
  <c r="B4" i="15"/>
  <c r="T9" i="14"/>
  <c r="J9" i="14"/>
  <c r="B6" i="14"/>
  <c r="B3" i="13"/>
  <c r="J5" i="12"/>
  <c r="B101" i="11"/>
  <c r="B78" i="11"/>
  <c r="B79" i="11" s="1"/>
  <c r="B80" i="11" s="1"/>
  <c r="B55" i="11"/>
  <c r="B56" i="11" s="1"/>
  <c r="B57" i="11" s="1"/>
  <c r="B32" i="11"/>
  <c r="B33" i="11" s="1"/>
  <c r="B9" i="11"/>
  <c r="I73" i="10"/>
  <c r="L52" i="10"/>
  <c r="L8" i="10"/>
  <c r="I7" i="10"/>
  <c r="J8" i="10" s="1"/>
  <c r="B270" i="8"/>
  <c r="B248" i="8"/>
  <c r="B226" i="8"/>
  <c r="B204" i="8"/>
  <c r="B182" i="8"/>
  <c r="B160" i="8"/>
  <c r="B138" i="8"/>
  <c r="B116" i="8"/>
  <c r="B3" i="6"/>
  <c r="V6" i="5"/>
  <c r="B3" i="5"/>
  <c r="L79" i="3"/>
  <c r="B39" i="1"/>
  <c r="B38" i="1"/>
  <c r="B37" i="1"/>
  <c r="M2" i="1"/>
  <c r="K117" i="24" l="1"/>
  <c r="K7" i="15"/>
  <c r="K51" i="24"/>
  <c r="I5" i="37"/>
  <c r="H133" i="42"/>
  <c r="K135" i="43"/>
  <c r="I6" i="18"/>
  <c r="K139" i="24"/>
  <c r="I5" i="36"/>
  <c r="O135" i="45"/>
  <c r="V7" i="35"/>
  <c r="R5" i="42"/>
  <c r="K95" i="24"/>
  <c r="I7" i="24"/>
  <c r="G7" i="24" s="1"/>
  <c r="G117" i="24" s="1"/>
  <c r="J6" i="28"/>
  <c r="H5" i="39"/>
  <c r="K5" i="39"/>
  <c r="I5" i="12"/>
  <c r="K135" i="44"/>
  <c r="U7" i="17"/>
  <c r="W6" i="5"/>
  <c r="J58" i="2"/>
  <c r="K58" i="2"/>
  <c r="M6" i="5"/>
  <c r="L6" i="5"/>
  <c r="K6" i="5"/>
  <c r="L58" i="2"/>
  <c r="I6" i="5"/>
  <c r="J6" i="5"/>
  <c r="J6" i="2"/>
  <c r="L6" i="3"/>
  <c r="J152" i="3"/>
  <c r="L6" i="2"/>
  <c r="J79" i="3"/>
  <c r="K152" i="3"/>
  <c r="K79" i="3"/>
  <c r="L152" i="3"/>
  <c r="B34" i="11"/>
  <c r="J6" i="3"/>
  <c r="J31" i="2"/>
  <c r="K6" i="2"/>
  <c r="K6" i="3"/>
  <c r="K31" i="2"/>
  <c r="L31" i="2"/>
  <c r="T6" i="5"/>
  <c r="K6" i="6"/>
  <c r="K271" i="8"/>
  <c r="L272" i="8" s="1"/>
  <c r="G73" i="10"/>
  <c r="J74" i="10"/>
  <c r="K95" i="8"/>
  <c r="L96" i="8" s="1"/>
  <c r="I7" i="8"/>
  <c r="L8" i="8"/>
  <c r="K249" i="8"/>
  <c r="L250" i="8" s="1"/>
  <c r="K139" i="8"/>
  <c r="L140" i="8" s="1"/>
  <c r="K73" i="8"/>
  <c r="B58" i="11"/>
  <c r="K51" i="8"/>
  <c r="K183" i="8"/>
  <c r="L184" i="8" s="1"/>
  <c r="K117" i="8"/>
  <c r="L118" i="8" s="1"/>
  <c r="K227" i="8"/>
  <c r="L228" i="8" s="1"/>
  <c r="B81" i="11"/>
  <c r="K29" i="8"/>
  <c r="L30" i="8" s="1"/>
  <c r="B10" i="11"/>
  <c r="B102" i="11"/>
  <c r="K161" i="8"/>
  <c r="L162" i="8" s="1"/>
  <c r="I6" i="6"/>
  <c r="S6" i="5"/>
  <c r="J6" i="6"/>
  <c r="K205" i="8"/>
  <c r="L206" i="8" s="1"/>
  <c r="I95" i="10"/>
  <c r="K6" i="13"/>
  <c r="J6" i="13"/>
  <c r="I6" i="13"/>
  <c r="K5" i="12"/>
  <c r="I29" i="10"/>
  <c r="L74" i="10"/>
  <c r="L5" i="12"/>
  <c r="L96" i="10"/>
  <c r="L30" i="10"/>
  <c r="I51" i="10"/>
  <c r="S5" i="12"/>
  <c r="T5" i="12"/>
  <c r="U5" i="12"/>
  <c r="V5" i="12"/>
  <c r="G7" i="10"/>
  <c r="K7" i="16"/>
  <c r="J7" i="16"/>
  <c r="I7" i="16"/>
  <c r="U6" i="13"/>
  <c r="I7" i="15"/>
  <c r="J7" i="15"/>
  <c r="L7" i="15"/>
  <c r="M7" i="15"/>
  <c r="V7" i="16"/>
  <c r="W7" i="15"/>
  <c r="X7" i="15"/>
  <c r="E7" i="19"/>
  <c r="U7" i="19"/>
  <c r="V7" i="17"/>
  <c r="I7" i="17"/>
  <c r="Q6" i="18"/>
  <c r="J7" i="17"/>
  <c r="R6" i="18"/>
  <c r="K7" i="17"/>
  <c r="U7" i="16"/>
  <c r="M7" i="19"/>
  <c r="X6" i="18"/>
  <c r="Y6" i="18"/>
  <c r="H7" i="19"/>
  <c r="J7" i="19"/>
  <c r="P7" i="19"/>
  <c r="R7" i="19"/>
  <c r="X7" i="19"/>
  <c r="H8" i="21"/>
  <c r="V7" i="22"/>
  <c r="I8" i="21"/>
  <c r="W7" i="22"/>
  <c r="Q8" i="21"/>
  <c r="R8" i="21"/>
  <c r="G139" i="24"/>
  <c r="G227" i="24"/>
  <c r="G51" i="24"/>
  <c r="G29" i="24"/>
  <c r="E7" i="24"/>
  <c r="H8" i="24" s="1"/>
  <c r="G205" i="24"/>
  <c r="G95" i="24"/>
  <c r="J8" i="24"/>
  <c r="G161" i="24"/>
  <c r="K253" i="24"/>
  <c r="K227" i="24"/>
  <c r="K205" i="24"/>
  <c r="K29" i="24"/>
  <c r="I51" i="24"/>
  <c r="K183" i="24"/>
  <c r="I73" i="24"/>
  <c r="K73" i="24"/>
  <c r="I139" i="24"/>
  <c r="I117" i="24"/>
  <c r="I161" i="24"/>
  <c r="I205" i="24"/>
  <c r="I95" i="24"/>
  <c r="I29" i="24"/>
  <c r="I6" i="26"/>
  <c r="J6" i="26"/>
  <c r="M6" i="28"/>
  <c r="L6" i="28"/>
  <c r="I6" i="28"/>
  <c r="J6" i="27"/>
  <c r="K6" i="28"/>
  <c r="I29" i="30"/>
  <c r="G7" i="30"/>
  <c r="I205" i="30"/>
  <c r="L206" i="30" s="1"/>
  <c r="L8" i="30"/>
  <c r="E227" i="30"/>
  <c r="H228" i="30" s="1"/>
  <c r="G95" i="30"/>
  <c r="G29" i="33"/>
  <c r="G139" i="30"/>
  <c r="J228" i="30"/>
  <c r="L228" i="30"/>
  <c r="L162" i="30"/>
  <c r="G249" i="30"/>
  <c r="J250" i="30" s="1"/>
  <c r="I73" i="30"/>
  <c r="L74" i="30" s="1"/>
  <c r="G51" i="30"/>
  <c r="L250" i="30"/>
  <c r="F52" i="31"/>
  <c r="H52" i="31"/>
  <c r="L52" i="31"/>
  <c r="J52" i="31"/>
  <c r="G7" i="31"/>
  <c r="I183" i="30"/>
  <c r="L184" i="30" s="1"/>
  <c r="I73" i="31"/>
  <c r="L74" i="31" s="1"/>
  <c r="C95" i="31"/>
  <c r="D96" i="31" s="1"/>
  <c r="L8" i="31"/>
  <c r="H96" i="31"/>
  <c r="L30" i="33"/>
  <c r="I51" i="33"/>
  <c r="L52" i="33" s="1"/>
  <c r="G73" i="33"/>
  <c r="L74" i="33"/>
  <c r="AL7" i="35"/>
  <c r="I7" i="33"/>
  <c r="L8" i="33" s="1"/>
  <c r="AJ7" i="35"/>
  <c r="G29" i="31"/>
  <c r="AK7" i="35"/>
  <c r="G271" i="30"/>
  <c r="J272" i="30" s="1"/>
  <c r="N7" i="35"/>
  <c r="G95" i="33"/>
  <c r="W29" i="35"/>
  <c r="V29" i="35"/>
  <c r="L96" i="31"/>
  <c r="L30" i="31"/>
  <c r="I29" i="35"/>
  <c r="H29" i="35"/>
  <c r="AB7" i="35"/>
  <c r="P5" i="37"/>
  <c r="Q5" i="37"/>
  <c r="Q5" i="36"/>
  <c r="P5" i="36"/>
  <c r="G123" i="39"/>
  <c r="I123" i="39"/>
  <c r="H123" i="39"/>
  <c r="G5" i="39"/>
  <c r="L123" i="39"/>
  <c r="AL29" i="35"/>
  <c r="Q5" i="40"/>
  <c r="S5" i="40"/>
  <c r="T5" i="40"/>
  <c r="P5" i="40"/>
  <c r="R5" i="40"/>
  <c r="AR7" i="35"/>
  <c r="I5" i="41"/>
  <c r="H5" i="41"/>
  <c r="J5" i="41"/>
  <c r="Q5" i="42"/>
  <c r="T5" i="42"/>
  <c r="S5" i="42"/>
  <c r="L5" i="41"/>
  <c r="K133" i="42"/>
  <c r="O133" i="42"/>
  <c r="N133" i="42"/>
  <c r="M133" i="42"/>
  <c r="O123" i="39"/>
  <c r="I5" i="39"/>
  <c r="K123" i="39"/>
  <c r="I5" i="44"/>
  <c r="J5" i="44"/>
  <c r="H5" i="44"/>
  <c r="M123" i="39"/>
  <c r="O133" i="41"/>
  <c r="M5" i="44"/>
  <c r="N123" i="39"/>
  <c r="G133" i="40"/>
  <c r="J5" i="40"/>
  <c r="H133" i="40"/>
  <c r="L133" i="41"/>
  <c r="I133" i="41"/>
  <c r="H133" i="41"/>
  <c r="G133" i="41"/>
  <c r="F5" i="42"/>
  <c r="H5" i="40"/>
  <c r="J5" i="42"/>
  <c r="I5" i="42"/>
  <c r="I5" i="40"/>
  <c r="N133" i="40"/>
  <c r="O133" i="40"/>
  <c r="M133" i="41"/>
  <c r="H5" i="42"/>
  <c r="N133" i="41"/>
  <c r="L5" i="42"/>
  <c r="G135" i="44"/>
  <c r="H135" i="44"/>
  <c r="B11" i="47"/>
  <c r="L5" i="44"/>
  <c r="I135" i="44"/>
  <c r="L135" i="44"/>
  <c r="N135" i="44"/>
  <c r="R5" i="44"/>
  <c r="S5" i="44"/>
  <c r="Q5" i="44"/>
  <c r="P5" i="44"/>
  <c r="O135" i="44"/>
  <c r="G135" i="45"/>
  <c r="T5" i="44"/>
  <c r="I5" i="45"/>
  <c r="H135" i="45"/>
  <c r="F5" i="43"/>
  <c r="H5" i="45"/>
  <c r="I135" i="45"/>
  <c r="M135" i="45"/>
  <c r="N135" i="45"/>
  <c r="H5" i="43"/>
  <c r="K135" i="45"/>
  <c r="L135" i="45"/>
  <c r="B11" i="46"/>
  <c r="T5" i="45"/>
  <c r="S5" i="45"/>
  <c r="Q5" i="45"/>
  <c r="R5" i="41"/>
  <c r="L5" i="43"/>
  <c r="P5" i="45"/>
  <c r="P5" i="41"/>
  <c r="R5" i="45"/>
  <c r="AK29" i="35"/>
  <c r="Q5" i="41"/>
  <c r="B12" i="48"/>
  <c r="P5" i="43"/>
  <c r="M5" i="43"/>
  <c r="I227" i="24" l="1"/>
  <c r="G253" i="24"/>
  <c r="I253" i="24"/>
  <c r="G183" i="24"/>
  <c r="I183" i="24"/>
  <c r="G73" i="24"/>
  <c r="E271" i="30"/>
  <c r="H272" i="30" s="1"/>
  <c r="E29" i="31"/>
  <c r="H30" i="31" s="1"/>
  <c r="E7" i="31"/>
  <c r="H8" i="31" s="1"/>
  <c r="J8" i="31"/>
  <c r="H140" i="30"/>
  <c r="E139" i="30"/>
  <c r="B13" i="48"/>
  <c r="E95" i="30"/>
  <c r="H96" i="30" s="1"/>
  <c r="G51" i="33"/>
  <c r="J52" i="33" s="1"/>
  <c r="E29" i="33"/>
  <c r="H30" i="33" s="1"/>
  <c r="F96" i="31"/>
  <c r="J30" i="33"/>
  <c r="E7" i="30"/>
  <c r="J8" i="30"/>
  <c r="G73" i="31"/>
  <c r="J74" i="31" s="1"/>
  <c r="E51" i="30"/>
  <c r="H52" i="30" s="1"/>
  <c r="J52" i="30"/>
  <c r="G205" i="30"/>
  <c r="J206" i="30" s="1"/>
  <c r="G7" i="33"/>
  <c r="J8" i="33" s="1"/>
  <c r="G183" i="30"/>
  <c r="J184" i="30" s="1"/>
  <c r="J140" i="30"/>
  <c r="G73" i="30"/>
  <c r="J74" i="30" s="1"/>
  <c r="J30" i="31"/>
  <c r="E249" i="30"/>
  <c r="G29" i="30"/>
  <c r="J30" i="30" s="1"/>
  <c r="B12" i="47"/>
  <c r="E73" i="33"/>
  <c r="H74" i="33" s="1"/>
  <c r="J74" i="33"/>
  <c r="F228" i="30"/>
  <c r="C227" i="30"/>
  <c r="D228" i="30" s="1"/>
  <c r="J96" i="30"/>
  <c r="L30" i="30"/>
  <c r="B12" i="46"/>
  <c r="E95" i="33"/>
  <c r="H96" i="33" s="1"/>
  <c r="J96" i="33"/>
  <c r="E253" i="24"/>
  <c r="E139" i="24"/>
  <c r="E227" i="24"/>
  <c r="E161" i="24"/>
  <c r="E51" i="24"/>
  <c r="E29" i="24"/>
  <c r="C7" i="24"/>
  <c r="F8" i="24" s="1"/>
  <c r="E73" i="24"/>
  <c r="E183" i="24"/>
  <c r="E205" i="24"/>
  <c r="E95" i="24"/>
  <c r="E117" i="24"/>
  <c r="G95" i="10"/>
  <c r="J96" i="10"/>
  <c r="B103" i="11"/>
  <c r="L7" i="19"/>
  <c r="Z7" i="19"/>
  <c r="T7" i="19"/>
  <c r="L52" i="8"/>
  <c r="J30" i="10"/>
  <c r="G29" i="10"/>
  <c r="E73" i="10"/>
  <c r="H74" i="10"/>
  <c r="D7" i="19"/>
  <c r="J52" i="10"/>
  <c r="G51" i="10"/>
  <c r="L74" i="8"/>
  <c r="B35" i="11"/>
  <c r="I29" i="8"/>
  <c r="J30" i="8" s="1"/>
  <c r="J8" i="8"/>
  <c r="I249" i="8"/>
  <c r="I139" i="8"/>
  <c r="I183" i="8"/>
  <c r="I271" i="8"/>
  <c r="I161" i="8"/>
  <c r="I205" i="8"/>
  <c r="I73" i="8"/>
  <c r="I227" i="8"/>
  <c r="I117" i="8"/>
  <c r="I51" i="8"/>
  <c r="G7" i="8"/>
  <c r="I95" i="8"/>
  <c r="E7" i="10"/>
  <c r="H8" i="10"/>
  <c r="B11" i="11"/>
  <c r="B82" i="11"/>
  <c r="B59" i="11"/>
  <c r="H235" i="30" l="1"/>
  <c r="H285" i="30"/>
  <c r="F143" i="30"/>
  <c r="H149" i="30"/>
  <c r="D34" i="28"/>
  <c r="H163" i="30"/>
  <c r="E147" i="22"/>
  <c r="F20" i="28"/>
  <c r="C76" i="26"/>
  <c r="N11" i="35"/>
  <c r="D132" i="27"/>
  <c r="C104" i="28"/>
  <c r="L274" i="30"/>
  <c r="J169" i="30"/>
  <c r="H175" i="30"/>
  <c r="J280" i="30"/>
  <c r="J122" i="30"/>
  <c r="D104" i="28"/>
  <c r="H186" i="30"/>
  <c r="H190" i="30"/>
  <c r="L100" i="31"/>
  <c r="F284" i="30"/>
  <c r="H169" i="30"/>
  <c r="J147" i="30"/>
  <c r="D146" i="43"/>
  <c r="J187" i="30"/>
  <c r="AB8" i="35"/>
  <c r="F119" i="30"/>
  <c r="J143" i="30"/>
  <c r="J266" i="24"/>
  <c r="F125" i="30"/>
  <c r="H187" i="30"/>
  <c r="J125" i="30"/>
  <c r="L253" i="30"/>
  <c r="AB16" i="35"/>
  <c r="L276" i="30"/>
  <c r="H197" i="30"/>
  <c r="D9" i="47"/>
  <c r="E90" i="28"/>
  <c r="J146" i="30"/>
  <c r="E118" i="28"/>
  <c r="AB18" i="35"/>
  <c r="F121" i="30"/>
  <c r="E104" i="28"/>
  <c r="D76" i="28"/>
  <c r="F257" i="30"/>
  <c r="F34" i="28"/>
  <c r="H125" i="30"/>
  <c r="H141" i="30"/>
  <c r="H237" i="30"/>
  <c r="N17" i="35"/>
  <c r="C34" i="28"/>
  <c r="F76" i="26"/>
  <c r="F7" i="42"/>
  <c r="F128" i="30"/>
  <c r="J257" i="30"/>
  <c r="F194" i="30"/>
  <c r="J262" i="30"/>
  <c r="C62" i="27"/>
  <c r="L167" i="30"/>
  <c r="J175" i="30"/>
  <c r="F274" i="30"/>
  <c r="H165" i="30"/>
  <c r="F10" i="42"/>
  <c r="F233" i="30"/>
  <c r="F8" i="42"/>
  <c r="F278" i="30"/>
  <c r="H120" i="30"/>
  <c r="E62" i="28"/>
  <c r="H229" i="30"/>
  <c r="F253" i="30"/>
  <c r="J241" i="30"/>
  <c r="H152" i="30"/>
  <c r="F165" i="30"/>
  <c r="F9" i="41"/>
  <c r="E104" i="26"/>
  <c r="J164" i="30"/>
  <c r="F9" i="42"/>
  <c r="H236" i="30"/>
  <c r="J142" i="30"/>
  <c r="F197" i="30"/>
  <c r="H231" i="30"/>
  <c r="H145" i="30"/>
  <c r="J230" i="24"/>
  <c r="J234" i="30"/>
  <c r="L120" i="30"/>
  <c r="F281" i="30"/>
  <c r="E104" i="27"/>
  <c r="C48" i="28"/>
  <c r="H267" i="24"/>
  <c r="L75" i="31"/>
  <c r="F141" i="30"/>
  <c r="D90" i="28"/>
  <c r="J251" i="30"/>
  <c r="F90" i="28"/>
  <c r="F147" i="30"/>
  <c r="L55" i="31"/>
  <c r="F241" i="30"/>
  <c r="L163" i="30"/>
  <c r="F8" i="41"/>
  <c r="F14" i="43"/>
  <c r="E62" i="26"/>
  <c r="H280" i="30"/>
  <c r="D160" i="26"/>
  <c r="F236" i="30"/>
  <c r="J165" i="30"/>
  <c r="F230" i="30"/>
  <c r="C146" i="28"/>
  <c r="J238" i="30"/>
  <c r="L98" i="31"/>
  <c r="L54" i="30"/>
  <c r="F145" i="30"/>
  <c r="F12" i="43"/>
  <c r="H164" i="30"/>
  <c r="H166" i="30"/>
  <c r="J168" i="30"/>
  <c r="J278" i="30"/>
  <c r="F191" i="30"/>
  <c r="AB17" i="35"/>
  <c r="H173" i="30"/>
  <c r="J253" i="30"/>
  <c r="F118" i="28"/>
  <c r="J152" i="30"/>
  <c r="C48" i="26"/>
  <c r="F174" i="30"/>
  <c r="F173" i="30"/>
  <c r="F151" i="30"/>
  <c r="D146" i="27"/>
  <c r="F237" i="30"/>
  <c r="F259" i="30"/>
  <c r="L54" i="31"/>
  <c r="H172" i="30"/>
  <c r="J141" i="30"/>
  <c r="E146" i="26"/>
  <c r="G104" i="26"/>
  <c r="H188" i="30"/>
  <c r="F232" i="30"/>
  <c r="C62" i="28"/>
  <c r="H264" i="24"/>
  <c r="J170" i="30"/>
  <c r="F7" i="41"/>
  <c r="H195" i="30"/>
  <c r="C77" i="22"/>
  <c r="J172" i="30"/>
  <c r="L79" i="30"/>
  <c r="H168" i="30"/>
  <c r="L34" i="31"/>
  <c r="J197" i="30"/>
  <c r="D133" i="22"/>
  <c r="L9" i="31"/>
  <c r="G90" i="28"/>
  <c r="H128" i="30"/>
  <c r="AB13" i="35"/>
  <c r="G20" i="28"/>
  <c r="F48" i="28"/>
  <c r="J167" i="30"/>
  <c r="F187" i="30"/>
  <c r="D118" i="26"/>
  <c r="H283" i="30"/>
  <c r="F170" i="30"/>
  <c r="D146" i="44"/>
  <c r="J259" i="30"/>
  <c r="L229" i="30"/>
  <c r="L164" i="30"/>
  <c r="H253" i="30"/>
  <c r="G160" i="26"/>
  <c r="H259" i="30"/>
  <c r="F166" i="30"/>
  <c r="D160" i="28"/>
  <c r="J131" i="30"/>
  <c r="J255" i="30"/>
  <c r="F276" i="30"/>
  <c r="F123" i="30"/>
  <c r="H260" i="30"/>
  <c r="J256" i="24"/>
  <c r="H130" i="30"/>
  <c r="F251" i="30"/>
  <c r="H151" i="30"/>
  <c r="F11" i="43"/>
  <c r="H255" i="30"/>
  <c r="J127" i="24"/>
  <c r="L145" i="30"/>
  <c r="E20" i="28"/>
  <c r="J285" i="30"/>
  <c r="F131" i="30"/>
  <c r="D20" i="27"/>
  <c r="G118" i="27"/>
  <c r="J171" i="30"/>
  <c r="G146" i="28"/>
  <c r="F262" i="30"/>
  <c r="E48" i="28"/>
  <c r="G104" i="28"/>
  <c r="F148" i="30"/>
  <c r="G161" i="22"/>
  <c r="H150" i="30"/>
  <c r="J283" i="30"/>
  <c r="D132" i="28"/>
  <c r="H262" i="24"/>
  <c r="F120" i="30"/>
  <c r="L11" i="31"/>
  <c r="J166" i="30"/>
  <c r="J151" i="30"/>
  <c r="H233" i="30"/>
  <c r="F171" i="30"/>
  <c r="H232" i="24"/>
  <c r="L165" i="30"/>
  <c r="H234" i="24"/>
  <c r="H148" i="30"/>
  <c r="F283" i="30"/>
  <c r="F163" i="30"/>
  <c r="E146" i="28"/>
  <c r="J150" i="30"/>
  <c r="H241" i="30"/>
  <c r="F234" i="30"/>
  <c r="H167" i="30"/>
  <c r="F229" i="30"/>
  <c r="F260" i="30"/>
  <c r="E34" i="28"/>
  <c r="J174" i="30"/>
  <c r="F169" i="30"/>
  <c r="C34" i="26"/>
  <c r="J144" i="30"/>
  <c r="F231" i="30"/>
  <c r="F167" i="30"/>
  <c r="F62" i="28"/>
  <c r="C132" i="28"/>
  <c r="L232" i="30"/>
  <c r="C48" i="27"/>
  <c r="D10" i="48"/>
  <c r="AB12" i="35"/>
  <c r="H278" i="30"/>
  <c r="F146" i="28"/>
  <c r="F190" i="30"/>
  <c r="F153" i="30"/>
  <c r="H144" i="30"/>
  <c r="H131" i="30"/>
  <c r="F9" i="40"/>
  <c r="H239" i="30"/>
  <c r="J231" i="30"/>
  <c r="H262" i="30"/>
  <c r="H167" i="24"/>
  <c r="L254" i="30"/>
  <c r="J148" i="24"/>
  <c r="H48" i="19"/>
  <c r="P12" i="19"/>
  <c r="E90" i="26"/>
  <c r="X144" i="19"/>
  <c r="G63" i="22"/>
  <c r="X58" i="19"/>
  <c r="R9" i="17"/>
  <c r="V106" i="18"/>
  <c r="D134" i="18"/>
  <c r="C104" i="18"/>
  <c r="D9" i="46"/>
  <c r="L233" i="30"/>
  <c r="J237" i="30"/>
  <c r="H234" i="30"/>
  <c r="H251" i="30"/>
  <c r="O34" i="18"/>
  <c r="C119" i="22"/>
  <c r="X118" i="19"/>
  <c r="F134" i="18"/>
  <c r="J237" i="24"/>
  <c r="D104" i="26"/>
  <c r="P113" i="19"/>
  <c r="Q70" i="18"/>
  <c r="G93" i="16"/>
  <c r="D36" i="21"/>
  <c r="F79" i="16"/>
  <c r="C22" i="21"/>
  <c r="D160" i="18"/>
  <c r="J149" i="30"/>
  <c r="F146" i="26"/>
  <c r="L231" i="30"/>
  <c r="E119" i="22"/>
  <c r="H124" i="19"/>
  <c r="D48" i="26"/>
  <c r="P71" i="19"/>
  <c r="P11" i="19"/>
  <c r="T118" i="18"/>
  <c r="H258" i="24"/>
  <c r="F92" i="21"/>
  <c r="P118" i="19"/>
  <c r="Q59" i="18"/>
  <c r="D93" i="17"/>
  <c r="C107" i="17"/>
  <c r="U62" i="18"/>
  <c r="E105" i="17"/>
  <c r="J235" i="30"/>
  <c r="H160" i="19"/>
  <c r="C134" i="18"/>
  <c r="H263" i="24"/>
  <c r="P159" i="19"/>
  <c r="V62" i="18"/>
  <c r="G147" i="22"/>
  <c r="U36" i="18"/>
  <c r="Q38" i="18"/>
  <c r="O23" i="14"/>
  <c r="P127" i="19"/>
  <c r="S90" i="18"/>
  <c r="Q123" i="18"/>
  <c r="D119" i="22"/>
  <c r="H105" i="22"/>
  <c r="E147" i="16"/>
  <c r="L186" i="30"/>
  <c r="F62" i="26"/>
  <c r="F8" i="43"/>
  <c r="D36" i="18"/>
  <c r="N9" i="19"/>
  <c r="E134" i="21"/>
  <c r="P138" i="19"/>
  <c r="C34" i="18"/>
  <c r="E23" i="17"/>
  <c r="J260" i="24"/>
  <c r="D20" i="26"/>
  <c r="P112" i="19"/>
  <c r="Q101" i="18"/>
  <c r="C34" i="27"/>
  <c r="P155" i="19"/>
  <c r="C146" i="18"/>
  <c r="C76" i="27"/>
  <c r="X42" i="19"/>
  <c r="D63" i="16"/>
  <c r="F161" i="22"/>
  <c r="X75" i="19"/>
  <c r="J239" i="30"/>
  <c r="E132" i="28"/>
  <c r="H18" i="19"/>
  <c r="E147" i="15"/>
  <c r="D146" i="26"/>
  <c r="F93" i="19"/>
  <c r="X115" i="19"/>
  <c r="D90" i="18"/>
  <c r="F34" i="18"/>
  <c r="G105" i="22"/>
  <c r="X82" i="19"/>
  <c r="P116" i="19"/>
  <c r="J259" i="24"/>
  <c r="J281" i="30"/>
  <c r="F239" i="30"/>
  <c r="L79" i="31"/>
  <c r="F146" i="30"/>
  <c r="H281" i="30"/>
  <c r="F20" i="27"/>
  <c r="H230" i="30"/>
  <c r="D34" i="26"/>
  <c r="F160" i="26"/>
  <c r="V134" i="18"/>
  <c r="D62" i="26"/>
  <c r="F105" i="22"/>
  <c r="C91" i="17"/>
  <c r="P145" i="19"/>
  <c r="D34" i="18"/>
  <c r="D132" i="26"/>
  <c r="E91" i="22"/>
  <c r="X68" i="19"/>
  <c r="N121" i="19"/>
  <c r="X155" i="19"/>
  <c r="Q102" i="18"/>
  <c r="H123" i="30"/>
  <c r="C104" i="27"/>
  <c r="F172" i="30"/>
  <c r="L76" i="30"/>
  <c r="J274" i="30"/>
  <c r="H194" i="30"/>
  <c r="J190" i="30"/>
  <c r="F132" i="26"/>
  <c r="N93" i="19"/>
  <c r="F91" i="22"/>
  <c r="C76" i="28"/>
  <c r="D77" i="22"/>
  <c r="C148" i="21"/>
  <c r="X154" i="19"/>
  <c r="Q72" i="18"/>
  <c r="L188" i="30"/>
  <c r="G104" i="27"/>
  <c r="J276" i="30"/>
  <c r="L143" i="30"/>
  <c r="C160" i="26"/>
  <c r="J128" i="30"/>
  <c r="J120" i="30"/>
  <c r="F132" i="28"/>
  <c r="E63" i="17"/>
  <c r="F119" i="22"/>
  <c r="H131" i="19"/>
  <c r="G118" i="18"/>
  <c r="X142" i="19"/>
  <c r="Q24" i="18"/>
  <c r="F217" i="30"/>
  <c r="L57" i="31"/>
  <c r="L122" i="30"/>
  <c r="E76" i="27"/>
  <c r="C118" i="26"/>
  <c r="F255" i="30"/>
  <c r="E76" i="28"/>
  <c r="E129" i="39"/>
  <c r="L78" i="30"/>
  <c r="L11" i="30"/>
  <c r="L9" i="30"/>
  <c r="F119" i="16"/>
  <c r="C160" i="18"/>
  <c r="X104" i="19"/>
  <c r="G92" i="18"/>
  <c r="U106" i="18"/>
  <c r="C105" i="22"/>
  <c r="Q130" i="18"/>
  <c r="D50" i="18"/>
  <c r="D105" i="15"/>
  <c r="E78" i="18"/>
  <c r="C90" i="28"/>
  <c r="L32" i="31"/>
  <c r="J229" i="30"/>
  <c r="F149" i="30"/>
  <c r="F7" i="43"/>
  <c r="H193" i="30"/>
  <c r="E160" i="28"/>
  <c r="F10" i="40"/>
  <c r="D62" i="28"/>
  <c r="C147" i="22"/>
  <c r="X53" i="19"/>
  <c r="S9" i="17"/>
  <c r="N23" i="19"/>
  <c r="D162" i="21"/>
  <c r="S92" i="18"/>
  <c r="N120" i="18"/>
  <c r="C120" i="18"/>
  <c r="F134" i="21"/>
  <c r="P68" i="19"/>
  <c r="E134" i="18"/>
  <c r="L141" i="30"/>
  <c r="F152" i="30"/>
  <c r="D118" i="27"/>
  <c r="L189" i="30"/>
  <c r="F104" i="27"/>
  <c r="X71" i="19"/>
  <c r="F34" i="26"/>
  <c r="H85" i="19"/>
  <c r="U76" i="18"/>
  <c r="G37" i="17"/>
  <c r="C90" i="27"/>
  <c r="C106" i="21"/>
  <c r="Q33" i="18"/>
  <c r="P72" i="19"/>
  <c r="D118" i="18"/>
  <c r="X30" i="19"/>
  <c r="Q153" i="18"/>
  <c r="J240" i="30"/>
  <c r="F48" i="26"/>
  <c r="V13" i="35"/>
  <c r="H143" i="30"/>
  <c r="F90" i="27"/>
  <c r="F118" i="26"/>
  <c r="L90" i="18"/>
  <c r="X159" i="19"/>
  <c r="F106" i="18"/>
  <c r="Q100" i="18"/>
  <c r="E132" i="26"/>
  <c r="P98" i="19"/>
  <c r="D148" i="18"/>
  <c r="C118" i="18"/>
  <c r="E133" i="22"/>
  <c r="X62" i="19"/>
  <c r="Q45" i="18"/>
  <c r="E148" i="21"/>
  <c r="F279" i="30"/>
  <c r="H240" i="30"/>
  <c r="J256" i="30"/>
  <c r="C132" i="27"/>
  <c r="V11" i="35"/>
  <c r="J148" i="30"/>
  <c r="J145" i="30"/>
  <c r="X19" i="19"/>
  <c r="F133" i="22"/>
  <c r="V120" i="18"/>
  <c r="N107" i="19"/>
  <c r="Q109" i="18"/>
  <c r="X81" i="19"/>
  <c r="Q95" i="18"/>
  <c r="G48" i="26"/>
  <c r="H257" i="30"/>
  <c r="F175" i="30"/>
  <c r="H171" i="30"/>
  <c r="F168" i="30"/>
  <c r="H235" i="24"/>
  <c r="F21" i="22"/>
  <c r="N161" i="19"/>
  <c r="C62" i="18"/>
  <c r="C93" i="17"/>
  <c r="E64" i="21"/>
  <c r="X138" i="19"/>
  <c r="F92" i="18"/>
  <c r="D20" i="18"/>
  <c r="F146" i="18"/>
  <c r="D106" i="21"/>
  <c r="J219" i="30"/>
  <c r="C20" i="28"/>
  <c r="H174" i="30"/>
  <c r="J163" i="30"/>
  <c r="D48" i="27"/>
  <c r="P47" i="19"/>
  <c r="G120" i="18"/>
  <c r="D161" i="22"/>
  <c r="P59" i="19"/>
  <c r="O160" i="18"/>
  <c r="E77" i="15"/>
  <c r="E22" i="21"/>
  <c r="X127" i="19"/>
  <c r="D104" i="18"/>
  <c r="C118" i="28"/>
  <c r="J169" i="24"/>
  <c r="H142" i="30"/>
  <c r="H146" i="30"/>
  <c r="P141" i="19"/>
  <c r="Q114" i="18"/>
  <c r="H147" i="22"/>
  <c r="F63" i="22"/>
  <c r="X43" i="19"/>
  <c r="C49" i="22"/>
  <c r="D20" i="28"/>
  <c r="X74" i="19"/>
  <c r="P87" i="19"/>
  <c r="M20" i="18"/>
  <c r="X47" i="19"/>
  <c r="T22" i="18"/>
  <c r="G78" i="18"/>
  <c r="E104" i="18"/>
  <c r="G146" i="26"/>
  <c r="P154" i="19"/>
  <c r="X67" i="19"/>
  <c r="G132" i="18"/>
  <c r="T50" i="18"/>
  <c r="F77" i="19"/>
  <c r="X54" i="19"/>
  <c r="F118" i="18"/>
  <c r="G34" i="26"/>
  <c r="H101" i="19"/>
  <c r="C106" i="18"/>
  <c r="N21" i="19"/>
  <c r="L22" i="18"/>
  <c r="E160" i="18"/>
  <c r="F104" i="18"/>
  <c r="AB9" i="35"/>
  <c r="L56" i="30"/>
  <c r="J236" i="30"/>
  <c r="F76" i="28"/>
  <c r="H115" i="19"/>
  <c r="O20" i="18"/>
  <c r="X137" i="19"/>
  <c r="Q57" i="18"/>
  <c r="E76" i="26"/>
  <c r="X61" i="19"/>
  <c r="U120" i="18"/>
  <c r="J261" i="24"/>
  <c r="U22" i="18"/>
  <c r="C91" i="22"/>
  <c r="E63" i="22"/>
  <c r="E148" i="18"/>
  <c r="G161" i="17"/>
  <c r="T8" i="18"/>
  <c r="S22" i="18"/>
  <c r="N14" i="35"/>
  <c r="L230" i="30"/>
  <c r="G160" i="28"/>
  <c r="J261" i="30"/>
  <c r="L252" i="30"/>
  <c r="H163" i="24"/>
  <c r="X113" i="19"/>
  <c r="Q157" i="18"/>
  <c r="G132" i="27"/>
  <c r="H165" i="24"/>
  <c r="X126" i="19"/>
  <c r="T92" i="18"/>
  <c r="C22" i="18"/>
  <c r="P103" i="19"/>
  <c r="F104" i="26"/>
  <c r="D106" i="18"/>
  <c r="V104" i="18"/>
  <c r="Q17" i="18"/>
  <c r="D118" i="13"/>
  <c r="H241" i="24"/>
  <c r="E162" i="21"/>
  <c r="D64" i="18"/>
  <c r="Q97" i="18"/>
  <c r="T21" i="22"/>
  <c r="T36" i="18"/>
  <c r="F90" i="26"/>
  <c r="C64" i="21"/>
  <c r="G104" i="18"/>
  <c r="G119" i="22"/>
  <c r="X44" i="19"/>
  <c r="O76" i="18"/>
  <c r="E76" i="18"/>
  <c r="G20" i="26"/>
  <c r="F20" i="26"/>
  <c r="Q144" i="18"/>
  <c r="U8" i="18"/>
  <c r="F64" i="21"/>
  <c r="H133" i="22"/>
  <c r="V107" i="19"/>
  <c r="E64" i="18"/>
  <c r="S120" i="18"/>
  <c r="D105" i="22"/>
  <c r="E90" i="27"/>
  <c r="C133" i="22"/>
  <c r="F148" i="21"/>
  <c r="V8" i="18"/>
  <c r="X39" i="19"/>
  <c r="G64" i="18"/>
  <c r="X101" i="19"/>
  <c r="T48" i="18"/>
  <c r="D48" i="28"/>
  <c r="H91" i="22"/>
  <c r="X123" i="19"/>
  <c r="D121" i="16"/>
  <c r="G91" i="22"/>
  <c r="G62" i="28"/>
  <c r="X59" i="19"/>
  <c r="D49" i="17"/>
  <c r="G34" i="28"/>
  <c r="D146" i="18"/>
  <c r="H161" i="22"/>
  <c r="G21" i="22"/>
  <c r="X100" i="19"/>
  <c r="T90" i="18"/>
  <c r="D105" i="17"/>
  <c r="X124" i="19"/>
  <c r="C90" i="18"/>
  <c r="Q29" i="18"/>
  <c r="C90" i="26"/>
  <c r="C64" i="18"/>
  <c r="D35" i="17"/>
  <c r="E21" i="15"/>
  <c r="F50" i="18"/>
  <c r="T106" i="18"/>
  <c r="V76" i="18"/>
  <c r="X76" i="19"/>
  <c r="U92" i="18"/>
  <c r="V50" i="18"/>
  <c r="X96" i="19"/>
  <c r="Q112" i="18"/>
  <c r="M106" i="18"/>
  <c r="T148" i="18"/>
  <c r="C62" i="26"/>
  <c r="X141" i="19"/>
  <c r="H265" i="24"/>
  <c r="V146" i="18"/>
  <c r="G49" i="17"/>
  <c r="E20" i="13"/>
  <c r="D134" i="21"/>
  <c r="T132" i="18"/>
  <c r="X90" i="19"/>
  <c r="N78" i="18"/>
  <c r="X160" i="19"/>
  <c r="G91" i="17"/>
  <c r="Q145" i="18"/>
  <c r="C93" i="14"/>
  <c r="E160" i="27"/>
  <c r="X140" i="19"/>
  <c r="F64" i="18"/>
  <c r="E132" i="27"/>
  <c r="L232" i="24"/>
  <c r="F106" i="21"/>
  <c r="X151" i="19"/>
  <c r="X18" i="19"/>
  <c r="D160" i="27"/>
  <c r="F147" i="17"/>
  <c r="X146" i="19"/>
  <c r="F132" i="18"/>
  <c r="S48" i="18"/>
  <c r="L258" i="24"/>
  <c r="G62" i="13"/>
  <c r="G133" i="22"/>
  <c r="F76" i="27"/>
  <c r="C78" i="18"/>
  <c r="U160" i="18"/>
  <c r="D91" i="17"/>
  <c r="G79" i="17"/>
  <c r="X98" i="19"/>
  <c r="F49" i="17"/>
  <c r="E118" i="18"/>
  <c r="S148" i="18"/>
  <c r="Q80" i="18"/>
  <c r="D92" i="18"/>
  <c r="C76" i="18"/>
  <c r="O90" i="18"/>
  <c r="J231" i="24"/>
  <c r="Q55" i="18"/>
  <c r="C107" i="14"/>
  <c r="E92" i="21"/>
  <c r="X31" i="19"/>
  <c r="E105" i="22"/>
  <c r="N35" i="19"/>
  <c r="M146" i="18"/>
  <c r="X33" i="19"/>
  <c r="F160" i="28"/>
  <c r="G48" i="28"/>
  <c r="J239" i="24"/>
  <c r="E92" i="18"/>
  <c r="Q25" i="18"/>
  <c r="C63" i="22"/>
  <c r="G119" i="17"/>
  <c r="H230" i="24"/>
  <c r="F120" i="21"/>
  <c r="S118" i="18"/>
  <c r="Q113" i="18"/>
  <c r="G118" i="28"/>
  <c r="D64" i="21"/>
  <c r="Q126" i="18"/>
  <c r="D50" i="21"/>
  <c r="L132" i="18"/>
  <c r="F132" i="27"/>
  <c r="S8" i="18"/>
  <c r="Q74" i="18"/>
  <c r="N105" i="19"/>
  <c r="X84" i="19"/>
  <c r="E62" i="18"/>
  <c r="Q75" i="18"/>
  <c r="G132" i="28"/>
  <c r="C118" i="27"/>
  <c r="G76" i="28"/>
  <c r="E106" i="18"/>
  <c r="Q31" i="18"/>
  <c r="V92" i="18"/>
  <c r="N133" i="19"/>
  <c r="C161" i="22"/>
  <c r="X85" i="19"/>
  <c r="D62" i="27"/>
  <c r="F132" i="13"/>
  <c r="E118" i="26"/>
  <c r="X88" i="19"/>
  <c r="E51" i="17"/>
  <c r="C20" i="26"/>
  <c r="C36" i="21"/>
  <c r="V65" i="19"/>
  <c r="V135" i="19"/>
  <c r="D63" i="22"/>
  <c r="U104" i="18"/>
  <c r="X114" i="19"/>
  <c r="C63" i="16"/>
  <c r="C132" i="18"/>
  <c r="N104" i="18"/>
  <c r="E160" i="26"/>
  <c r="X46" i="19"/>
  <c r="X34" i="19"/>
  <c r="X102" i="19"/>
  <c r="S64" i="18"/>
  <c r="E146" i="18"/>
  <c r="D90" i="27"/>
  <c r="U29" i="12"/>
  <c r="M90" i="18"/>
  <c r="X117" i="19"/>
  <c r="C160" i="28"/>
  <c r="V22" i="18"/>
  <c r="N119" i="19"/>
  <c r="F135" i="17"/>
  <c r="G90" i="27"/>
  <c r="G77" i="22"/>
  <c r="X20" i="19"/>
  <c r="O50" i="18"/>
  <c r="S146" i="18"/>
  <c r="Q39" i="18"/>
  <c r="V90" i="18"/>
  <c r="X129" i="19"/>
  <c r="G90" i="26"/>
  <c r="D51" i="17"/>
  <c r="V148" i="18"/>
  <c r="E36" i="18"/>
  <c r="C160" i="27"/>
  <c r="J188" i="24"/>
  <c r="T62" i="18"/>
  <c r="X130" i="19"/>
  <c r="Q131" i="18"/>
  <c r="G132" i="26"/>
  <c r="V118" i="18"/>
  <c r="H240" i="24"/>
  <c r="E161" i="22"/>
  <c r="N90" i="18"/>
  <c r="D146" i="28"/>
  <c r="L148" i="18"/>
  <c r="L256" i="24"/>
  <c r="X143" i="19"/>
  <c r="E20" i="18"/>
  <c r="C105" i="17"/>
  <c r="D76" i="27"/>
  <c r="N146" i="18"/>
  <c r="D148" i="21"/>
  <c r="N149" i="19"/>
  <c r="K64" i="18"/>
  <c r="J234" i="24"/>
  <c r="S160" i="18"/>
  <c r="Q53" i="18"/>
  <c r="E132" i="18"/>
  <c r="T160" i="18"/>
  <c r="C51" i="17"/>
  <c r="X60" i="19"/>
  <c r="X158" i="19"/>
  <c r="D104" i="27"/>
  <c r="G147" i="17"/>
  <c r="G93" i="17"/>
  <c r="E77" i="22"/>
  <c r="U90" i="18"/>
  <c r="C77" i="17"/>
  <c r="S132" i="18"/>
  <c r="D62" i="18"/>
  <c r="C146" i="27"/>
  <c r="F147" i="22"/>
  <c r="J190" i="24"/>
  <c r="G62" i="26"/>
  <c r="F77" i="22"/>
  <c r="Q99" i="18"/>
  <c r="X103" i="19"/>
  <c r="U10" i="12"/>
  <c r="C104" i="26"/>
  <c r="D147" i="22"/>
  <c r="F20" i="18"/>
  <c r="P21" i="22"/>
  <c r="C162" i="21"/>
  <c r="X132" i="19"/>
  <c r="F76" i="18"/>
  <c r="Q85" i="18"/>
  <c r="C20" i="27"/>
  <c r="E48" i="26"/>
  <c r="U146" i="18"/>
  <c r="C49" i="17"/>
  <c r="H261" i="24"/>
  <c r="X86" i="19"/>
  <c r="J186" i="24"/>
  <c r="P89" i="19"/>
  <c r="D92" i="21"/>
  <c r="N92" i="18"/>
  <c r="Q10" i="18"/>
  <c r="C92" i="18"/>
  <c r="X17" i="19"/>
  <c r="Q42" i="18"/>
  <c r="E120" i="21"/>
  <c r="L92" i="18"/>
  <c r="G148" i="18"/>
  <c r="D34" i="27"/>
  <c r="G76" i="26"/>
  <c r="D76" i="18"/>
  <c r="X145" i="19"/>
  <c r="D132" i="13"/>
  <c r="Q127" i="18"/>
  <c r="X156" i="19"/>
  <c r="N65" i="19"/>
  <c r="N135" i="19"/>
  <c r="D90" i="26"/>
  <c r="X56" i="19"/>
  <c r="V105" i="19"/>
  <c r="Q58" i="18"/>
  <c r="C65" i="16"/>
  <c r="F50" i="21"/>
  <c r="X48" i="19"/>
  <c r="L64" i="18"/>
  <c r="G49" i="16"/>
  <c r="C48" i="18"/>
  <c r="O8" i="18"/>
  <c r="X87" i="19"/>
  <c r="O118" i="18"/>
  <c r="F93" i="16"/>
  <c r="Q11" i="18"/>
  <c r="E132" i="13"/>
  <c r="X40" i="19"/>
  <c r="A11" i="12"/>
  <c r="K120" i="18"/>
  <c r="F23" i="17"/>
  <c r="F133" i="16"/>
  <c r="F162" i="21"/>
  <c r="X110" i="19"/>
  <c r="D48" i="18"/>
  <c r="N134" i="18"/>
  <c r="S21" i="15"/>
  <c r="E79" i="17"/>
  <c r="K78" i="18"/>
  <c r="G9" i="16"/>
  <c r="E76" i="13"/>
  <c r="D35" i="15"/>
  <c r="N160" i="18"/>
  <c r="C51" i="14"/>
  <c r="M50" i="18"/>
  <c r="X112" i="19"/>
  <c r="G147" i="15"/>
  <c r="Q115" i="18"/>
  <c r="C147" i="17"/>
  <c r="L104" i="18"/>
  <c r="F63" i="17"/>
  <c r="X157" i="19"/>
  <c r="T134" i="18"/>
  <c r="V133" i="19"/>
  <c r="G107" i="17"/>
  <c r="D65" i="17"/>
  <c r="P23" i="14"/>
  <c r="U11" i="12"/>
  <c r="F22" i="21"/>
  <c r="X109" i="19"/>
  <c r="F91" i="17"/>
  <c r="E65" i="16"/>
  <c r="F21" i="15"/>
  <c r="E161" i="15"/>
  <c r="G121" i="17"/>
  <c r="C91" i="16"/>
  <c r="V9" i="19"/>
  <c r="D120" i="21"/>
  <c r="D91" i="22"/>
  <c r="V132" i="18"/>
  <c r="N148" i="18"/>
  <c r="E49" i="17"/>
  <c r="F65" i="19"/>
  <c r="U50" i="18"/>
  <c r="F148" i="18"/>
  <c r="K106" i="18"/>
  <c r="F79" i="19"/>
  <c r="L120" i="18"/>
  <c r="E135" i="16"/>
  <c r="N79" i="19"/>
  <c r="C146" i="26"/>
  <c r="S62" i="18"/>
  <c r="T76" i="18"/>
  <c r="Q66" i="18"/>
  <c r="F107" i="17"/>
  <c r="C149" i="14"/>
  <c r="N22" i="18"/>
  <c r="V37" i="19"/>
  <c r="E93" i="16"/>
  <c r="M134" i="18"/>
  <c r="D56" i="12"/>
  <c r="V160" i="18"/>
  <c r="N132" i="18"/>
  <c r="C90" i="13"/>
  <c r="G135" i="17"/>
  <c r="D93" i="16"/>
  <c r="D22" i="21"/>
  <c r="G160" i="27"/>
  <c r="N62" i="18"/>
  <c r="L257" i="24"/>
  <c r="F36" i="21"/>
  <c r="L160" i="18"/>
  <c r="C132" i="26"/>
  <c r="Q158" i="18"/>
  <c r="F161" i="17"/>
  <c r="F9" i="19"/>
  <c r="O78" i="18"/>
  <c r="M132" i="18"/>
  <c r="F133" i="19"/>
  <c r="F77" i="15"/>
  <c r="C50" i="18"/>
  <c r="D147" i="16"/>
  <c r="G48" i="13"/>
  <c r="N91" i="19"/>
  <c r="C107" i="16"/>
  <c r="C92" i="21"/>
  <c r="M78" i="18"/>
  <c r="K104" i="18"/>
  <c r="F93" i="17"/>
  <c r="D161" i="17"/>
  <c r="F146" i="13"/>
  <c r="G146" i="18"/>
  <c r="E120" i="18"/>
  <c r="D34" i="13"/>
  <c r="G104" i="13"/>
  <c r="U118" i="18"/>
  <c r="N77" i="19"/>
  <c r="K134" i="18"/>
  <c r="D147" i="15"/>
  <c r="G77" i="16"/>
  <c r="G77" i="17"/>
  <c r="D91" i="16"/>
  <c r="F20" i="13"/>
  <c r="U64" i="18"/>
  <c r="F23" i="19"/>
  <c r="O22" i="18"/>
  <c r="D63" i="17"/>
  <c r="E119" i="17"/>
  <c r="E50" i="18"/>
  <c r="Q30" i="18"/>
  <c r="E147" i="17"/>
  <c r="D23" i="16"/>
  <c r="N147" i="19"/>
  <c r="T120" i="18"/>
  <c r="F91" i="15"/>
  <c r="F21" i="19"/>
  <c r="D118" i="28"/>
  <c r="X89" i="19"/>
  <c r="G134" i="18"/>
  <c r="X152" i="19"/>
  <c r="G160" i="18"/>
  <c r="U134" i="18"/>
  <c r="C50" i="21"/>
  <c r="Q151" i="18"/>
  <c r="G21" i="16"/>
  <c r="G160" i="13"/>
  <c r="L50" i="18"/>
  <c r="G63" i="15"/>
  <c r="M8" i="18"/>
  <c r="G133" i="15"/>
  <c r="T146" i="18"/>
  <c r="O104" i="18"/>
  <c r="F91" i="19"/>
  <c r="E106" i="21"/>
  <c r="X45" i="19"/>
  <c r="G91" i="15"/>
  <c r="C79" i="14"/>
  <c r="F90" i="18"/>
  <c r="D120" i="18"/>
  <c r="V79" i="19"/>
  <c r="D54" i="12"/>
  <c r="C134" i="21"/>
  <c r="U48" i="18"/>
  <c r="X57" i="19"/>
  <c r="V36" i="18"/>
  <c r="X70" i="19"/>
  <c r="O62" i="18"/>
  <c r="M148" i="18"/>
  <c r="C34" i="13"/>
  <c r="C105" i="15"/>
  <c r="M160" i="18"/>
  <c r="F119" i="19"/>
  <c r="F133" i="15"/>
  <c r="E104" i="13"/>
  <c r="V161" i="19"/>
  <c r="C77" i="16"/>
  <c r="K160" i="18"/>
  <c r="F37" i="19"/>
  <c r="D161" i="16"/>
  <c r="G105" i="15"/>
  <c r="N51" i="19"/>
  <c r="M118" i="18"/>
  <c r="N50" i="18"/>
  <c r="F77" i="17"/>
  <c r="M64" i="18"/>
  <c r="F51" i="19"/>
  <c r="L118" i="18"/>
  <c r="C37" i="17"/>
  <c r="D55" i="12"/>
  <c r="C62" i="13"/>
  <c r="D147" i="17"/>
  <c r="F65" i="17"/>
  <c r="F37" i="17"/>
  <c r="X116" i="19"/>
  <c r="D107" i="16"/>
  <c r="G50" i="18"/>
  <c r="Q86" i="18"/>
  <c r="J240" i="24"/>
  <c r="J236" i="24"/>
  <c r="G23" i="17"/>
  <c r="O132" i="18"/>
  <c r="G34" i="13"/>
  <c r="C161" i="17"/>
  <c r="D161" i="15"/>
  <c r="K90" i="18"/>
  <c r="C121" i="16"/>
  <c r="C149" i="17"/>
  <c r="L106" i="18"/>
  <c r="G105" i="16"/>
  <c r="D76" i="26"/>
  <c r="X32" i="19"/>
  <c r="N64" i="18"/>
  <c r="F79" i="17"/>
  <c r="C120" i="21"/>
  <c r="E34" i="18"/>
  <c r="M120" i="18"/>
  <c r="S104" i="18"/>
  <c r="F78" i="18"/>
  <c r="D63" i="15"/>
  <c r="S106" i="18"/>
  <c r="G55" i="12"/>
  <c r="C148" i="18"/>
  <c r="N118" i="18"/>
  <c r="F49" i="19"/>
  <c r="C149" i="16"/>
  <c r="C119" i="16"/>
  <c r="F63" i="19"/>
  <c r="U39" i="12"/>
  <c r="E91" i="15"/>
  <c r="F133" i="17"/>
  <c r="U51" i="12"/>
  <c r="V119" i="19"/>
  <c r="X95" i="19"/>
  <c r="G106" i="18"/>
  <c r="F119" i="17"/>
  <c r="O120" i="18"/>
  <c r="K50" i="18"/>
  <c r="C121" i="17"/>
  <c r="O64" i="18"/>
  <c r="U21" i="15"/>
  <c r="F118" i="13"/>
  <c r="D65" i="16"/>
  <c r="G119" i="16"/>
  <c r="M48" i="18"/>
  <c r="F135" i="19"/>
  <c r="G133" i="17"/>
  <c r="G149" i="17"/>
  <c r="G133" i="16"/>
  <c r="D76" i="13"/>
  <c r="N76" i="18"/>
  <c r="L62" i="18"/>
  <c r="C37" i="16"/>
  <c r="V91" i="19"/>
  <c r="D149" i="16"/>
  <c r="G35" i="16"/>
  <c r="X131" i="19"/>
  <c r="D149" i="17"/>
  <c r="E133" i="15"/>
  <c r="C133" i="17"/>
  <c r="C23" i="17"/>
  <c r="D35" i="16"/>
  <c r="C63" i="17"/>
  <c r="C161" i="16"/>
  <c r="G118" i="13"/>
  <c r="O148" i="18"/>
  <c r="F105" i="19"/>
  <c r="A15" i="12"/>
  <c r="V149" i="19"/>
  <c r="D135" i="16"/>
  <c r="L34" i="18"/>
  <c r="D20" i="13"/>
  <c r="U50" i="12"/>
  <c r="V63" i="19"/>
  <c r="N49" i="19"/>
  <c r="V51" i="19"/>
  <c r="N63" i="19"/>
  <c r="G107" i="16"/>
  <c r="D107" i="17"/>
  <c r="E135" i="17"/>
  <c r="F105" i="17"/>
  <c r="C132" i="13"/>
  <c r="Q23" i="14"/>
  <c r="G76" i="13"/>
  <c r="U45" i="12"/>
  <c r="Q21" i="16"/>
  <c r="V35" i="19"/>
  <c r="V77" i="19"/>
  <c r="G37" i="16"/>
  <c r="P9" i="17"/>
  <c r="E50" i="21"/>
  <c r="F160" i="18"/>
  <c r="L78" i="18"/>
  <c r="G77" i="15"/>
  <c r="N37" i="19"/>
  <c r="D119" i="16"/>
  <c r="F149" i="17"/>
  <c r="D133" i="15"/>
  <c r="G20" i="13"/>
  <c r="C35" i="17"/>
  <c r="F76" i="13"/>
  <c r="E91" i="17"/>
  <c r="C135" i="17"/>
  <c r="C93" i="16"/>
  <c r="N34" i="18"/>
  <c r="C48" i="13"/>
  <c r="E77" i="17"/>
  <c r="E93" i="17"/>
  <c r="E149" i="17"/>
  <c r="C23" i="16"/>
  <c r="Q9" i="17"/>
  <c r="P21" i="16"/>
  <c r="D160" i="13"/>
  <c r="K146" i="18"/>
  <c r="E119" i="16"/>
  <c r="Q21" i="15"/>
  <c r="G161" i="16"/>
  <c r="F49" i="15"/>
  <c r="U132" i="18"/>
  <c r="C133" i="16"/>
  <c r="D104" i="13"/>
  <c r="F147" i="15"/>
  <c r="N20" i="18"/>
  <c r="K148" i="18"/>
  <c r="G161" i="15"/>
  <c r="G76" i="18"/>
  <c r="C105" i="16"/>
  <c r="G147" i="16"/>
  <c r="N8" i="18"/>
  <c r="M104" i="18"/>
  <c r="C20" i="13"/>
  <c r="C37" i="14"/>
  <c r="N106" i="18"/>
  <c r="V23" i="19"/>
  <c r="E161" i="16"/>
  <c r="O106" i="18"/>
  <c r="F107" i="19"/>
  <c r="D133" i="17"/>
  <c r="C76" i="13"/>
  <c r="D77" i="15"/>
  <c r="S21" i="16"/>
  <c r="F105" i="15"/>
  <c r="Q21" i="17"/>
  <c r="F34" i="13"/>
  <c r="P21" i="17"/>
  <c r="E49" i="15"/>
  <c r="M34" i="18"/>
  <c r="D37" i="17"/>
  <c r="K20" i="18"/>
  <c r="G53" i="12"/>
  <c r="F121" i="19"/>
  <c r="F161" i="15"/>
  <c r="S50" i="18"/>
  <c r="G49" i="15"/>
  <c r="C79" i="17"/>
  <c r="K76" i="18"/>
  <c r="C65" i="17"/>
  <c r="G132" i="13"/>
  <c r="E37" i="17"/>
  <c r="G91" i="16"/>
  <c r="G54" i="12"/>
  <c r="O9" i="17"/>
  <c r="C65" i="14"/>
  <c r="K132" i="18"/>
  <c r="D49" i="15"/>
  <c r="F149" i="19"/>
  <c r="C163" i="14"/>
  <c r="F107" i="16"/>
  <c r="D79" i="17"/>
  <c r="K92" i="18"/>
  <c r="D105" i="16"/>
  <c r="M62" i="18"/>
  <c r="T104" i="18"/>
  <c r="C121" i="14"/>
  <c r="D48" i="13"/>
  <c r="K62" i="18"/>
  <c r="G121" i="16"/>
  <c r="D91" i="15"/>
  <c r="N23" i="14"/>
  <c r="K118" i="18"/>
  <c r="F120" i="18"/>
  <c r="F48" i="18"/>
  <c r="V93" i="19"/>
  <c r="C135" i="14"/>
  <c r="C147" i="16"/>
  <c r="F62" i="13"/>
  <c r="R21" i="15"/>
  <c r="D133" i="16"/>
  <c r="F48" i="13"/>
  <c r="U47" i="12"/>
  <c r="G119" i="15"/>
  <c r="C56" i="12"/>
  <c r="M36" i="18"/>
  <c r="E121" i="17"/>
  <c r="C53" i="12"/>
  <c r="U13" i="12"/>
  <c r="S134" i="18"/>
  <c r="E161" i="17"/>
  <c r="D23" i="17"/>
  <c r="S21" i="17"/>
  <c r="L48" i="18"/>
  <c r="D119" i="17"/>
  <c r="E133" i="17"/>
  <c r="D77" i="16"/>
  <c r="E105" i="15"/>
  <c r="G79" i="16"/>
  <c r="F161" i="19"/>
  <c r="K36" i="18"/>
  <c r="F35" i="19"/>
  <c r="F63" i="15"/>
  <c r="L36" i="18"/>
  <c r="F21" i="16"/>
  <c r="U49" i="12"/>
  <c r="F119" i="15"/>
  <c r="U52" i="12"/>
  <c r="O9" i="16"/>
  <c r="E133" i="16"/>
  <c r="E119" i="15"/>
  <c r="O21" i="17"/>
  <c r="G65" i="16"/>
  <c r="F147" i="19"/>
  <c r="C54" i="12"/>
  <c r="E65" i="17"/>
  <c r="D146" i="13"/>
  <c r="V48" i="18"/>
  <c r="F147" i="16"/>
  <c r="G56" i="12"/>
  <c r="L20" i="18"/>
  <c r="F149" i="16"/>
  <c r="L134" i="18"/>
  <c r="K48" i="18"/>
  <c r="K34" i="18"/>
  <c r="R21" i="16"/>
  <c r="D135" i="17"/>
  <c r="E35" i="15"/>
  <c r="L76" i="18"/>
  <c r="O48" i="18"/>
  <c r="R21" i="17"/>
  <c r="D77" i="17"/>
  <c r="G51" i="16"/>
  <c r="U24" i="12"/>
  <c r="D37" i="16"/>
  <c r="U18" i="12"/>
  <c r="M76" i="18"/>
  <c r="E160" i="13"/>
  <c r="N48" i="18"/>
  <c r="V49" i="19"/>
  <c r="V21" i="19"/>
  <c r="G146" i="13"/>
  <c r="O146" i="18"/>
  <c r="D121" i="17"/>
  <c r="D78" i="21"/>
  <c r="F121" i="17"/>
  <c r="O36" i="18"/>
  <c r="F135" i="16"/>
  <c r="O134" i="18"/>
  <c r="D53" i="12"/>
  <c r="G23" i="16"/>
  <c r="G149" i="16"/>
  <c r="D90" i="13"/>
  <c r="F161" i="16"/>
  <c r="O92" i="18"/>
  <c r="V147" i="19"/>
  <c r="E107" i="16"/>
  <c r="G63" i="16"/>
  <c r="C55" i="12"/>
  <c r="T21" i="15"/>
  <c r="X73" i="19"/>
  <c r="C36" i="18"/>
  <c r="V64" i="18"/>
  <c r="M92" i="18"/>
  <c r="F104" i="13"/>
  <c r="S36" i="18"/>
  <c r="U40" i="12"/>
  <c r="U12" i="12"/>
  <c r="G35" i="15"/>
  <c r="U44" i="12"/>
  <c r="E146" i="13"/>
  <c r="C146" i="13"/>
  <c r="U36" i="12"/>
  <c r="U31" i="12"/>
  <c r="U43" i="12"/>
  <c r="U35" i="12"/>
  <c r="G90" i="13"/>
  <c r="U54" i="12"/>
  <c r="U57" i="12"/>
  <c r="U14" i="12"/>
  <c r="U26" i="12"/>
  <c r="U16" i="12"/>
  <c r="U21" i="12"/>
  <c r="U56" i="12"/>
  <c r="U55" i="12"/>
  <c r="E48" i="13"/>
  <c r="U48" i="12"/>
  <c r="C118" i="13"/>
  <c r="F18" i="2"/>
  <c r="V121" i="19"/>
  <c r="D119" i="15"/>
  <c r="U53" i="12"/>
  <c r="D62" i="13"/>
  <c r="E118" i="13"/>
  <c r="C104" i="13"/>
  <c r="U32" i="12"/>
  <c r="U41" i="12"/>
  <c r="U30" i="12"/>
  <c r="X128" i="19"/>
  <c r="E90" i="18"/>
  <c r="E48" i="18"/>
  <c r="C119" i="17"/>
  <c r="E62" i="13"/>
  <c r="U19" i="12"/>
  <c r="G135" i="16"/>
  <c r="U46" i="12"/>
  <c r="H17" i="2"/>
  <c r="E63" i="15"/>
  <c r="U34" i="12"/>
  <c r="L146" i="18"/>
  <c r="C35" i="16"/>
  <c r="U148" i="18"/>
  <c r="C135" i="16"/>
  <c r="C160" i="13"/>
  <c r="U38" i="12"/>
  <c r="N36" i="18"/>
  <c r="D78" i="18"/>
  <c r="M22" i="18"/>
  <c r="U20" i="12"/>
  <c r="U42" i="12"/>
  <c r="H18" i="2"/>
  <c r="U25" i="12"/>
  <c r="E18" i="2"/>
  <c r="A12" i="12"/>
  <c r="E34" i="13"/>
  <c r="G21" i="9"/>
  <c r="H34" i="8"/>
  <c r="H32" i="8"/>
  <c r="H39" i="8"/>
  <c r="D56" i="11"/>
  <c r="I13" i="9"/>
  <c r="O14" i="9"/>
  <c r="K13" i="9"/>
  <c r="I20" i="9"/>
  <c r="E56" i="12"/>
  <c r="Q13" i="9"/>
  <c r="D8" i="11"/>
  <c r="M15" i="9"/>
  <c r="D21" i="16"/>
  <c r="E49" i="16"/>
  <c r="E107" i="14"/>
  <c r="F107" i="14"/>
  <c r="J18" i="8"/>
  <c r="J21" i="8"/>
  <c r="L34" i="8"/>
  <c r="J42" i="8"/>
  <c r="D79" i="11"/>
  <c r="E16" i="9"/>
  <c r="K17" i="9"/>
  <c r="G15" i="9"/>
  <c r="F55" i="12"/>
  <c r="F53" i="12"/>
  <c r="M19" i="9"/>
  <c r="E37" i="14"/>
  <c r="G63" i="17"/>
  <c r="E17" i="2"/>
  <c r="G17" i="2"/>
  <c r="M14" i="9"/>
  <c r="L31" i="8"/>
  <c r="J37" i="8"/>
  <c r="L11" i="8"/>
  <c r="U9" i="12"/>
  <c r="U23" i="12"/>
  <c r="I17" i="9"/>
  <c r="O18" i="9"/>
  <c r="K21" i="9"/>
  <c r="S9" i="16"/>
  <c r="C35" i="15"/>
  <c r="E51" i="16"/>
  <c r="J20" i="8"/>
  <c r="J34" i="8"/>
  <c r="J41" i="8"/>
  <c r="H35" i="8"/>
  <c r="E20" i="9"/>
  <c r="G19" i="9"/>
  <c r="O20" i="13"/>
  <c r="D79" i="16"/>
  <c r="G13" i="9"/>
  <c r="H33" i="8"/>
  <c r="D55" i="11"/>
  <c r="H37" i="8"/>
  <c r="H13" i="8"/>
  <c r="L9" i="8"/>
  <c r="U17" i="12"/>
  <c r="U28" i="12"/>
  <c r="I21" i="9"/>
  <c r="L35" i="8"/>
  <c r="S20" i="13"/>
  <c r="F79" i="14"/>
  <c r="D37" i="14"/>
  <c r="F135" i="14"/>
  <c r="E91" i="16"/>
  <c r="G93" i="14"/>
  <c r="C77" i="15"/>
  <c r="F121" i="14"/>
  <c r="H36" i="8"/>
  <c r="J12" i="8"/>
  <c r="H41" i="8"/>
  <c r="G9" i="9"/>
  <c r="H42" i="8"/>
  <c r="H14" i="8"/>
  <c r="U7" i="12"/>
  <c r="E55" i="12"/>
  <c r="Q20" i="13"/>
  <c r="R20" i="13"/>
  <c r="G23" i="14"/>
  <c r="F35" i="16"/>
  <c r="D35" i="22"/>
  <c r="H15" i="8"/>
  <c r="U37" i="12"/>
  <c r="L13" i="8"/>
  <c r="U33" i="12"/>
  <c r="U6" i="12"/>
  <c r="J40" i="8"/>
  <c r="F23" i="14"/>
  <c r="F91" i="16"/>
  <c r="E121" i="16"/>
  <c r="F51" i="16"/>
  <c r="O21" i="16"/>
  <c r="C63" i="15"/>
  <c r="J39" i="8"/>
  <c r="J14" i="8"/>
  <c r="H19" i="8"/>
  <c r="L12" i="10"/>
  <c r="G12" i="9"/>
  <c r="P20" i="13"/>
  <c r="C49" i="16"/>
  <c r="G79" i="14"/>
  <c r="E9" i="16"/>
  <c r="F35" i="17"/>
  <c r="AR14" i="35"/>
  <c r="AS14" i="35"/>
  <c r="AT14" i="35"/>
  <c r="J29" i="37"/>
  <c r="I29" i="37"/>
  <c r="I22" i="28"/>
  <c r="M22" i="28"/>
  <c r="L22" i="28"/>
  <c r="J22" i="28"/>
  <c r="K22" i="28"/>
  <c r="I95" i="28"/>
  <c r="M95" i="28"/>
  <c r="L95" i="28"/>
  <c r="K95" i="28"/>
  <c r="J95" i="28"/>
  <c r="K154" i="26"/>
  <c r="J154" i="26"/>
  <c r="I154" i="26"/>
  <c r="T8" i="40"/>
  <c r="S8" i="40"/>
  <c r="R8" i="40"/>
  <c r="P8" i="40"/>
  <c r="Q8" i="40"/>
  <c r="M139" i="28"/>
  <c r="L139" i="28"/>
  <c r="K139" i="28"/>
  <c r="J139" i="28"/>
  <c r="I139" i="28"/>
  <c r="K50" i="26"/>
  <c r="J50" i="26"/>
  <c r="I50" i="26"/>
  <c r="Q28" i="36"/>
  <c r="P28" i="36"/>
  <c r="I33" i="35"/>
  <c r="H33" i="35"/>
  <c r="J6" i="42"/>
  <c r="I6" i="42"/>
  <c r="H6" i="42"/>
  <c r="Q31" i="36"/>
  <c r="P31" i="36"/>
  <c r="Q45" i="36"/>
  <c r="P45" i="36"/>
  <c r="Q19" i="37"/>
  <c r="P19" i="37"/>
  <c r="M25" i="28"/>
  <c r="L25" i="28"/>
  <c r="K25" i="28"/>
  <c r="J25" i="28"/>
  <c r="I25" i="28"/>
  <c r="I37" i="35"/>
  <c r="H37" i="35"/>
  <c r="L126" i="28"/>
  <c r="K126" i="28"/>
  <c r="J126" i="28"/>
  <c r="I126" i="28"/>
  <c r="M126" i="28"/>
  <c r="H20" i="28"/>
  <c r="M12" i="28"/>
  <c r="L12" i="28"/>
  <c r="K12" i="28"/>
  <c r="J12" i="28"/>
  <c r="I12" i="28"/>
  <c r="J9" i="41"/>
  <c r="I9" i="41"/>
  <c r="M9" i="41"/>
  <c r="H9" i="41"/>
  <c r="O141" i="45"/>
  <c r="N141" i="45"/>
  <c r="M141" i="45"/>
  <c r="L141" i="45"/>
  <c r="K122" i="27"/>
  <c r="I122" i="27"/>
  <c r="J122" i="27"/>
  <c r="W35" i="35"/>
  <c r="V35" i="35"/>
  <c r="Q47" i="36"/>
  <c r="P47" i="36"/>
  <c r="M42" i="28"/>
  <c r="L42" i="28"/>
  <c r="K42" i="28"/>
  <c r="J42" i="28"/>
  <c r="I42" i="28"/>
  <c r="K129" i="26"/>
  <c r="I129" i="26"/>
  <c r="J129" i="26"/>
  <c r="Q40" i="36"/>
  <c r="P40" i="36"/>
  <c r="Q33" i="36"/>
  <c r="P33" i="36"/>
  <c r="H118" i="26"/>
  <c r="K110" i="26"/>
  <c r="J110" i="26"/>
  <c r="I110" i="26"/>
  <c r="Q49" i="37"/>
  <c r="P49" i="37"/>
  <c r="P38" i="37"/>
  <c r="Q38" i="37"/>
  <c r="AL8" i="35"/>
  <c r="AK8" i="35"/>
  <c r="AJ8" i="35"/>
  <c r="L13" i="28"/>
  <c r="K13" i="28"/>
  <c r="J13" i="28"/>
  <c r="I13" i="28"/>
  <c r="M13" i="28"/>
  <c r="I142" i="26"/>
  <c r="K142" i="26"/>
  <c r="J142" i="26"/>
  <c r="J65" i="28"/>
  <c r="I65" i="28"/>
  <c r="M65" i="28"/>
  <c r="L65" i="28"/>
  <c r="K65" i="28"/>
  <c r="O144" i="45"/>
  <c r="N144" i="45"/>
  <c r="M144" i="45"/>
  <c r="L144" i="45"/>
  <c r="P11" i="36"/>
  <c r="Q11" i="36"/>
  <c r="G138" i="44"/>
  <c r="I138" i="44"/>
  <c r="H138" i="44"/>
  <c r="K153" i="27"/>
  <c r="J153" i="27"/>
  <c r="I153" i="27"/>
  <c r="L78" i="28"/>
  <c r="K78" i="28"/>
  <c r="J78" i="28"/>
  <c r="M78" i="28"/>
  <c r="I78" i="28"/>
  <c r="M75" i="28"/>
  <c r="L75" i="28"/>
  <c r="K75" i="28"/>
  <c r="J75" i="28"/>
  <c r="I75" i="28"/>
  <c r="Q46" i="37"/>
  <c r="P46" i="37"/>
  <c r="I142" i="45"/>
  <c r="H142" i="45"/>
  <c r="G142" i="45"/>
  <c r="G144" i="45"/>
  <c r="I144" i="45"/>
  <c r="H144" i="45"/>
  <c r="J25" i="37"/>
  <c r="I25" i="37"/>
  <c r="Q33" i="37"/>
  <c r="P33" i="37"/>
  <c r="R9" i="42"/>
  <c r="P9" i="42"/>
  <c r="Q9" i="42"/>
  <c r="T9" i="42"/>
  <c r="S9" i="42"/>
  <c r="J113" i="28"/>
  <c r="I113" i="28"/>
  <c r="M113" i="28"/>
  <c r="K113" i="28"/>
  <c r="L113" i="28"/>
  <c r="H145" i="44"/>
  <c r="I145" i="44"/>
  <c r="G145" i="44"/>
  <c r="K27" i="27"/>
  <c r="J27" i="27"/>
  <c r="I27" i="27"/>
  <c r="I70" i="28"/>
  <c r="M70" i="28"/>
  <c r="L70" i="28"/>
  <c r="J70" i="28"/>
  <c r="K70" i="28"/>
  <c r="K101" i="26"/>
  <c r="I101" i="26"/>
  <c r="J101" i="26"/>
  <c r="I140" i="44"/>
  <c r="H140" i="44"/>
  <c r="G140" i="44"/>
  <c r="W40" i="35"/>
  <c r="V40" i="35"/>
  <c r="K153" i="28"/>
  <c r="J153" i="28"/>
  <c r="M153" i="28"/>
  <c r="L153" i="28"/>
  <c r="I153" i="28"/>
  <c r="F146" i="45"/>
  <c r="I136" i="45"/>
  <c r="H136" i="45"/>
  <c r="K136" i="45" s="1"/>
  <c r="G136" i="45"/>
  <c r="I22" i="36"/>
  <c r="J22" i="36"/>
  <c r="S6" i="42"/>
  <c r="R6" i="42"/>
  <c r="Q6" i="42"/>
  <c r="P6" i="42"/>
  <c r="T6" i="42"/>
  <c r="J46" i="37"/>
  <c r="I46" i="37"/>
  <c r="J40" i="28"/>
  <c r="I40" i="28"/>
  <c r="L40" i="28"/>
  <c r="K40" i="28"/>
  <c r="H48" i="28"/>
  <c r="M40" i="28"/>
  <c r="I139" i="44"/>
  <c r="H139" i="44"/>
  <c r="G139" i="44"/>
  <c r="J148" i="28"/>
  <c r="I148" i="28"/>
  <c r="K148" i="28"/>
  <c r="M148" i="28"/>
  <c r="L148" i="28"/>
  <c r="K56" i="26"/>
  <c r="I56" i="26"/>
  <c r="J56" i="26"/>
  <c r="J35" i="36"/>
  <c r="I35" i="36"/>
  <c r="I50" i="37"/>
  <c r="J50" i="37"/>
  <c r="I46" i="26"/>
  <c r="J46" i="26"/>
  <c r="K46" i="26"/>
  <c r="J21" i="36"/>
  <c r="I21" i="36"/>
  <c r="Q18" i="36"/>
  <c r="P18" i="36"/>
  <c r="K16" i="26"/>
  <c r="J16" i="26"/>
  <c r="I16" i="26"/>
  <c r="J7" i="36"/>
  <c r="I7" i="36"/>
  <c r="K124" i="27"/>
  <c r="J124" i="27"/>
  <c r="I124" i="27"/>
  <c r="H132" i="27"/>
  <c r="K135" i="26"/>
  <c r="J135" i="26"/>
  <c r="I135" i="26"/>
  <c r="M36" i="28"/>
  <c r="L36" i="28"/>
  <c r="K36" i="28"/>
  <c r="J36" i="28"/>
  <c r="I36" i="28"/>
  <c r="J34" i="37"/>
  <c r="I34" i="37"/>
  <c r="J32" i="37"/>
  <c r="I32" i="37"/>
  <c r="V39" i="35"/>
  <c r="W39" i="35"/>
  <c r="K111" i="28"/>
  <c r="J111" i="28"/>
  <c r="I111" i="28"/>
  <c r="M111" i="28"/>
  <c r="L111" i="28"/>
  <c r="J10" i="37"/>
  <c r="I10" i="37"/>
  <c r="M9" i="42"/>
  <c r="I9" i="42"/>
  <c r="H9" i="42"/>
  <c r="J9" i="42"/>
  <c r="K27" i="26"/>
  <c r="J27" i="26"/>
  <c r="I27" i="26"/>
  <c r="O140" i="44"/>
  <c r="N140" i="44"/>
  <c r="M140" i="44"/>
  <c r="L140" i="44"/>
  <c r="I140" i="26"/>
  <c r="K140" i="26"/>
  <c r="J140" i="26"/>
  <c r="K82" i="27"/>
  <c r="J82" i="27"/>
  <c r="I82" i="27"/>
  <c r="H90" i="27"/>
  <c r="R19" i="21"/>
  <c r="Q19" i="21"/>
  <c r="J12" i="37"/>
  <c r="I12" i="37"/>
  <c r="K70" i="27"/>
  <c r="J70" i="27"/>
  <c r="I70" i="27"/>
  <c r="M18" i="28"/>
  <c r="L18" i="28"/>
  <c r="K18" i="28"/>
  <c r="J18" i="28"/>
  <c r="I18" i="28"/>
  <c r="J66" i="28"/>
  <c r="I66" i="28"/>
  <c r="M66" i="28"/>
  <c r="L66" i="28"/>
  <c r="K66" i="28"/>
  <c r="K74" i="26"/>
  <c r="J74" i="26"/>
  <c r="I74" i="26"/>
  <c r="AJ16" i="35"/>
  <c r="AK16" i="35"/>
  <c r="AL16" i="35"/>
  <c r="M14" i="28"/>
  <c r="L14" i="28"/>
  <c r="K14" i="28"/>
  <c r="I14" i="28"/>
  <c r="J14" i="28"/>
  <c r="H6" i="41"/>
  <c r="I6" i="41"/>
  <c r="J6" i="41"/>
  <c r="J25" i="26"/>
  <c r="K25" i="26"/>
  <c r="I25" i="26"/>
  <c r="J9" i="37"/>
  <c r="I9" i="37"/>
  <c r="L37" i="28"/>
  <c r="K37" i="28"/>
  <c r="J37" i="28"/>
  <c r="I37" i="28"/>
  <c r="M37" i="28"/>
  <c r="M47" i="28"/>
  <c r="L47" i="28"/>
  <c r="I47" i="28"/>
  <c r="K47" i="28"/>
  <c r="J47" i="28"/>
  <c r="I35" i="37"/>
  <c r="J35" i="37"/>
  <c r="M134" i="42"/>
  <c r="O134" i="42"/>
  <c r="N134" i="42"/>
  <c r="L134" i="42"/>
  <c r="K134" i="42"/>
  <c r="I26" i="37"/>
  <c r="J26" i="37"/>
  <c r="M144" i="28"/>
  <c r="L144" i="28"/>
  <c r="K144" i="28"/>
  <c r="J144" i="28"/>
  <c r="I144" i="28"/>
  <c r="AL10" i="35"/>
  <c r="AK10" i="35"/>
  <c r="AJ10" i="35"/>
  <c r="M89" i="28"/>
  <c r="L89" i="28"/>
  <c r="K89" i="28"/>
  <c r="J89" i="28"/>
  <c r="I89" i="28"/>
  <c r="I57" i="28"/>
  <c r="M57" i="28"/>
  <c r="L57" i="28"/>
  <c r="K57" i="28"/>
  <c r="J57" i="28"/>
  <c r="I39" i="35"/>
  <c r="H39" i="35"/>
  <c r="L135" i="28"/>
  <c r="K135" i="28"/>
  <c r="J135" i="28"/>
  <c r="I135" i="28"/>
  <c r="M135" i="28"/>
  <c r="J55" i="28"/>
  <c r="I55" i="28"/>
  <c r="M55" i="28"/>
  <c r="L55" i="28"/>
  <c r="K55" i="28"/>
  <c r="P24" i="37"/>
  <c r="Q24" i="37"/>
  <c r="L88" i="28"/>
  <c r="J88" i="28"/>
  <c r="K88" i="28"/>
  <c r="M88" i="28"/>
  <c r="I88" i="28"/>
  <c r="M149" i="28"/>
  <c r="L149" i="28"/>
  <c r="K149" i="28"/>
  <c r="J149" i="28"/>
  <c r="I149" i="28"/>
  <c r="N8" i="41"/>
  <c r="L8" i="41"/>
  <c r="M44" i="28"/>
  <c r="L44" i="28"/>
  <c r="K44" i="28"/>
  <c r="J44" i="28"/>
  <c r="I44" i="28"/>
  <c r="H31" i="35"/>
  <c r="I31" i="35"/>
  <c r="AL9" i="35"/>
  <c r="AK9" i="35"/>
  <c r="AJ9" i="35"/>
  <c r="I88" i="27"/>
  <c r="J88" i="27"/>
  <c r="K88" i="27"/>
  <c r="H34" i="27"/>
  <c r="K26" i="27"/>
  <c r="J26" i="27"/>
  <c r="I26" i="27"/>
  <c r="M129" i="28"/>
  <c r="J129" i="28"/>
  <c r="I129" i="28"/>
  <c r="L129" i="28"/>
  <c r="K129" i="28"/>
  <c r="M151" i="28"/>
  <c r="K151" i="28"/>
  <c r="I151" i="28"/>
  <c r="L151" i="28"/>
  <c r="J151" i="28"/>
  <c r="I93" i="28"/>
  <c r="L93" i="28"/>
  <c r="K93" i="28"/>
  <c r="J93" i="28"/>
  <c r="M93" i="28"/>
  <c r="I49" i="36"/>
  <c r="J49" i="36"/>
  <c r="N137" i="45"/>
  <c r="O137" i="45"/>
  <c r="M137" i="45"/>
  <c r="L137" i="45"/>
  <c r="I30" i="28"/>
  <c r="M30" i="28"/>
  <c r="L30" i="28"/>
  <c r="K30" i="28"/>
  <c r="J30" i="28"/>
  <c r="M110" i="28"/>
  <c r="L110" i="28"/>
  <c r="K110" i="28"/>
  <c r="J110" i="28"/>
  <c r="I110" i="28"/>
  <c r="H118" i="28"/>
  <c r="L136" i="45"/>
  <c r="O136" i="45"/>
  <c r="J146" i="45"/>
  <c r="N136" i="45"/>
  <c r="M136" i="45"/>
  <c r="M86" i="28"/>
  <c r="L86" i="28"/>
  <c r="K86" i="28"/>
  <c r="I86" i="28"/>
  <c r="J86" i="28"/>
  <c r="I24" i="37"/>
  <c r="J24" i="37"/>
  <c r="M31" i="28"/>
  <c r="L31" i="28"/>
  <c r="K31" i="28"/>
  <c r="J31" i="28"/>
  <c r="I31" i="28"/>
  <c r="AJ15" i="35"/>
  <c r="AL15" i="35"/>
  <c r="AK15" i="35"/>
  <c r="K129" i="27"/>
  <c r="J129" i="27"/>
  <c r="I129" i="27"/>
  <c r="K19" i="26"/>
  <c r="J19" i="26"/>
  <c r="I19" i="26"/>
  <c r="Q35" i="37"/>
  <c r="P35" i="37"/>
  <c r="M127" i="39"/>
  <c r="O127" i="39"/>
  <c r="N127" i="39"/>
  <c r="L127" i="39"/>
  <c r="K127" i="39"/>
  <c r="J129" i="39"/>
  <c r="AL11" i="35"/>
  <c r="AK11" i="35"/>
  <c r="AJ11" i="35"/>
  <c r="H160" i="26"/>
  <c r="K152" i="26"/>
  <c r="J152" i="26"/>
  <c r="I152" i="26"/>
  <c r="I136" i="44"/>
  <c r="H136" i="44"/>
  <c r="K136" i="44" s="1"/>
  <c r="G136" i="44"/>
  <c r="F146" i="44"/>
  <c r="K134" i="27"/>
  <c r="J134" i="27"/>
  <c r="I134" i="27"/>
  <c r="K145" i="26"/>
  <c r="J145" i="26"/>
  <c r="I145" i="26"/>
  <c r="AR12" i="35"/>
  <c r="AT12" i="35"/>
  <c r="AS12" i="35"/>
  <c r="L73" i="28"/>
  <c r="K73" i="28"/>
  <c r="J73" i="28"/>
  <c r="I73" i="28"/>
  <c r="M73" i="28"/>
  <c r="I42" i="36"/>
  <c r="J42" i="36"/>
  <c r="Q15" i="36"/>
  <c r="P15" i="36"/>
  <c r="I116" i="28"/>
  <c r="K116" i="28"/>
  <c r="J116" i="28"/>
  <c r="M116" i="28"/>
  <c r="L116" i="28"/>
  <c r="K122" i="26"/>
  <c r="J122" i="26"/>
  <c r="I122" i="26"/>
  <c r="Q24" i="36"/>
  <c r="P24" i="36"/>
  <c r="M87" i="28"/>
  <c r="K87" i="28"/>
  <c r="J87" i="28"/>
  <c r="I87" i="28"/>
  <c r="L87" i="28"/>
  <c r="K115" i="26"/>
  <c r="J115" i="26"/>
  <c r="I115" i="26"/>
  <c r="O136" i="44"/>
  <c r="N136" i="44"/>
  <c r="M136" i="44"/>
  <c r="J146" i="44"/>
  <c r="L136" i="44"/>
  <c r="M94" i="28"/>
  <c r="L94" i="28"/>
  <c r="K94" i="28"/>
  <c r="J94" i="28"/>
  <c r="I94" i="28"/>
  <c r="M154" i="28"/>
  <c r="L154" i="28"/>
  <c r="K154" i="28"/>
  <c r="J154" i="28"/>
  <c r="I154" i="28"/>
  <c r="I116" i="27"/>
  <c r="K116" i="27"/>
  <c r="J116" i="27"/>
  <c r="J14" i="36"/>
  <c r="I14" i="36"/>
  <c r="Q43" i="36"/>
  <c r="P43" i="36"/>
  <c r="AJ12" i="35"/>
  <c r="AL12" i="35"/>
  <c r="AK12" i="35"/>
  <c r="I40" i="37"/>
  <c r="J40" i="37"/>
  <c r="K113" i="27"/>
  <c r="J113" i="27"/>
  <c r="I113" i="27"/>
  <c r="Q18" i="37"/>
  <c r="P18" i="37"/>
  <c r="K155" i="27"/>
  <c r="J155" i="27"/>
  <c r="I155" i="27"/>
  <c r="K110" i="27"/>
  <c r="J110" i="27"/>
  <c r="I110" i="27"/>
  <c r="H118" i="27"/>
  <c r="J81" i="28"/>
  <c r="M81" i="28"/>
  <c r="I81" i="28"/>
  <c r="L81" i="28"/>
  <c r="K81" i="28"/>
  <c r="Q38" i="36"/>
  <c r="P38" i="36"/>
  <c r="J37" i="37"/>
  <c r="I37" i="37"/>
  <c r="K102" i="26"/>
  <c r="J102" i="26"/>
  <c r="I102" i="26"/>
  <c r="I39" i="27"/>
  <c r="K39" i="27"/>
  <c r="J39" i="27"/>
  <c r="J18" i="37"/>
  <c r="I18" i="37"/>
  <c r="J72" i="28"/>
  <c r="I72" i="28"/>
  <c r="M72" i="28"/>
  <c r="K72" i="28"/>
  <c r="L72" i="28"/>
  <c r="J20" i="36"/>
  <c r="I20" i="36"/>
  <c r="L43" i="28"/>
  <c r="K43" i="28"/>
  <c r="J43" i="28"/>
  <c r="I43" i="28"/>
  <c r="M43" i="28"/>
  <c r="Q7" i="37"/>
  <c r="P7" i="37"/>
  <c r="Q50" i="36"/>
  <c r="P50" i="36"/>
  <c r="M98" i="28"/>
  <c r="L98" i="28"/>
  <c r="K98" i="28"/>
  <c r="J98" i="28"/>
  <c r="I98" i="28"/>
  <c r="K65" i="26"/>
  <c r="J65" i="26"/>
  <c r="I65" i="26"/>
  <c r="W34" i="35"/>
  <c r="V34" i="35"/>
  <c r="L139" i="45"/>
  <c r="M139" i="45"/>
  <c r="O139" i="45"/>
  <c r="N139" i="45"/>
  <c r="L145" i="28"/>
  <c r="K145" i="28"/>
  <c r="J145" i="28"/>
  <c r="I145" i="28"/>
  <c r="M145" i="28"/>
  <c r="J16" i="37"/>
  <c r="I16" i="37"/>
  <c r="M127" i="28"/>
  <c r="L127" i="28"/>
  <c r="K127" i="28"/>
  <c r="J127" i="28"/>
  <c r="I127" i="28"/>
  <c r="P10" i="37"/>
  <c r="Q10" i="37"/>
  <c r="I32" i="35"/>
  <c r="H32" i="35"/>
  <c r="I138" i="28"/>
  <c r="J138" i="28"/>
  <c r="M138" i="28"/>
  <c r="L138" i="28"/>
  <c r="K138" i="28"/>
  <c r="H146" i="28"/>
  <c r="I20" i="37"/>
  <c r="J20" i="37"/>
  <c r="K120" i="27"/>
  <c r="J120" i="27"/>
  <c r="I120" i="27"/>
  <c r="I28" i="36"/>
  <c r="J28" i="36"/>
  <c r="J30" i="37"/>
  <c r="I30" i="37"/>
  <c r="J14" i="37"/>
  <c r="I14" i="37"/>
  <c r="G141" i="44"/>
  <c r="H141" i="44"/>
  <c r="K141" i="44" s="1"/>
  <c r="I141" i="44"/>
  <c r="J66" i="27"/>
  <c r="I66" i="27"/>
  <c r="K66" i="27"/>
  <c r="T6" i="43"/>
  <c r="S6" i="43"/>
  <c r="R6" i="43"/>
  <c r="P6" i="43"/>
  <c r="Q6" i="43"/>
  <c r="O16" i="43"/>
  <c r="J57" i="27"/>
  <c r="I57" i="27"/>
  <c r="K57" i="27"/>
  <c r="K86" i="26"/>
  <c r="J86" i="26"/>
  <c r="I86" i="26"/>
  <c r="I10" i="28"/>
  <c r="M10" i="28"/>
  <c r="L10" i="28"/>
  <c r="J10" i="28"/>
  <c r="K10" i="28"/>
  <c r="M128" i="39"/>
  <c r="L128" i="39"/>
  <c r="K128" i="39"/>
  <c r="O128" i="39"/>
  <c r="N128" i="39"/>
  <c r="W37" i="35"/>
  <c r="V37" i="35"/>
  <c r="J8" i="37"/>
  <c r="I8" i="37"/>
  <c r="J48" i="37"/>
  <c r="I48" i="37"/>
  <c r="J131" i="27"/>
  <c r="I131" i="27"/>
  <c r="K131" i="27"/>
  <c r="T8" i="41"/>
  <c r="S8" i="41"/>
  <c r="R8" i="41"/>
  <c r="Q8" i="41"/>
  <c r="P8" i="41"/>
  <c r="K99" i="27"/>
  <c r="J99" i="27"/>
  <c r="I99" i="27"/>
  <c r="I134" i="41"/>
  <c r="H134" i="41"/>
  <c r="G134" i="41"/>
  <c r="P13" i="43"/>
  <c r="Q13" i="43"/>
  <c r="T13" i="43"/>
  <c r="S13" i="43"/>
  <c r="R13" i="43"/>
  <c r="Q22" i="36"/>
  <c r="P22" i="36"/>
  <c r="J41" i="37"/>
  <c r="I41" i="37"/>
  <c r="H140" i="45"/>
  <c r="I140" i="45"/>
  <c r="G140" i="45"/>
  <c r="J21" i="37"/>
  <c r="I21" i="37"/>
  <c r="I60" i="27"/>
  <c r="K60" i="27"/>
  <c r="J60" i="27"/>
  <c r="J61" i="28"/>
  <c r="I61" i="28"/>
  <c r="M61" i="28"/>
  <c r="L61" i="28"/>
  <c r="K61" i="28"/>
  <c r="Q9" i="36"/>
  <c r="P9" i="36"/>
  <c r="O124" i="39"/>
  <c r="N124" i="39"/>
  <c r="M124" i="39"/>
  <c r="L124" i="39"/>
  <c r="P48" i="36"/>
  <c r="Q48" i="36"/>
  <c r="K71" i="27"/>
  <c r="J71" i="27"/>
  <c r="I71" i="27"/>
  <c r="I144" i="44"/>
  <c r="H144" i="44"/>
  <c r="G144" i="44"/>
  <c r="J28" i="37"/>
  <c r="I28" i="37"/>
  <c r="P30" i="36"/>
  <c r="Q30" i="36"/>
  <c r="AK14" i="35"/>
  <c r="AJ14" i="35"/>
  <c r="AL14" i="35"/>
  <c r="K79" i="26"/>
  <c r="J79" i="26"/>
  <c r="I79" i="26"/>
  <c r="H143" i="44"/>
  <c r="G143" i="44"/>
  <c r="I143" i="44"/>
  <c r="H40" i="35"/>
  <c r="I40" i="35"/>
  <c r="AL13" i="35"/>
  <c r="AJ13" i="35"/>
  <c r="AK13" i="35"/>
  <c r="M84" i="28"/>
  <c r="L84" i="28"/>
  <c r="K84" i="28"/>
  <c r="J84" i="28"/>
  <c r="I84" i="28"/>
  <c r="K45" i="26"/>
  <c r="J45" i="26"/>
  <c r="I45" i="26"/>
  <c r="AK18" i="35"/>
  <c r="AL18" i="35"/>
  <c r="AJ18" i="35"/>
  <c r="K81" i="26"/>
  <c r="I81" i="26"/>
  <c r="J81" i="26"/>
  <c r="V38" i="35"/>
  <c r="W38" i="35"/>
  <c r="Q32" i="37"/>
  <c r="P32" i="37"/>
  <c r="J54" i="28"/>
  <c r="I54" i="28"/>
  <c r="H62" i="28"/>
  <c r="M54" i="28"/>
  <c r="K54" i="28"/>
  <c r="L54" i="28"/>
  <c r="H145" i="45"/>
  <c r="G145" i="45"/>
  <c r="I145" i="45"/>
  <c r="J103" i="27"/>
  <c r="K103" i="27"/>
  <c r="I103" i="27"/>
  <c r="Q7" i="36"/>
  <c r="P7" i="36"/>
  <c r="J6" i="37"/>
  <c r="I6" i="37"/>
  <c r="M121" i="28"/>
  <c r="L121" i="28"/>
  <c r="K121" i="28"/>
  <c r="J121" i="28"/>
  <c r="I121" i="28"/>
  <c r="I51" i="37"/>
  <c r="J51" i="37"/>
  <c r="M80" i="28"/>
  <c r="L80" i="28"/>
  <c r="K80" i="28"/>
  <c r="J80" i="28"/>
  <c r="I80" i="28"/>
  <c r="P26" i="36"/>
  <c r="Q26" i="36"/>
  <c r="K113" i="26"/>
  <c r="J113" i="26"/>
  <c r="I113" i="26"/>
  <c r="K124" i="28"/>
  <c r="J124" i="28"/>
  <c r="I124" i="28"/>
  <c r="M124" i="28"/>
  <c r="H132" i="28"/>
  <c r="L124" i="28"/>
  <c r="Q16" i="36"/>
  <c r="P16" i="36"/>
  <c r="M92" i="28"/>
  <c r="L92" i="28"/>
  <c r="K92" i="28"/>
  <c r="J92" i="28"/>
  <c r="I92" i="28"/>
  <c r="I36" i="36"/>
  <c r="J36" i="36"/>
  <c r="V31" i="35"/>
  <c r="W31" i="35"/>
  <c r="AT11" i="35"/>
  <c r="AS11" i="35"/>
  <c r="AR11" i="35"/>
  <c r="M15" i="28"/>
  <c r="L15" i="28"/>
  <c r="K15" i="28"/>
  <c r="J15" i="28"/>
  <c r="I15" i="28"/>
  <c r="J154" i="27"/>
  <c r="I154" i="27"/>
  <c r="K154" i="27"/>
  <c r="M109" i="28"/>
  <c r="L109" i="28"/>
  <c r="K109" i="28"/>
  <c r="J109" i="28"/>
  <c r="I109" i="28"/>
  <c r="K99" i="26"/>
  <c r="J99" i="26"/>
  <c r="I99" i="26"/>
  <c r="Q49" i="36"/>
  <c r="P49" i="36"/>
  <c r="L141" i="44"/>
  <c r="M141" i="44"/>
  <c r="N141" i="44"/>
  <c r="O141" i="44"/>
  <c r="H12" i="43"/>
  <c r="J12" i="43"/>
  <c r="I12" i="43"/>
  <c r="I10" i="42"/>
  <c r="J10" i="42"/>
  <c r="H10" i="42"/>
  <c r="J33" i="37"/>
  <c r="I33" i="37"/>
  <c r="M46" i="28"/>
  <c r="L46" i="28"/>
  <c r="K46" i="28"/>
  <c r="J46" i="28"/>
  <c r="I46" i="28"/>
  <c r="AL17" i="35"/>
  <c r="AK17" i="35"/>
  <c r="AJ17" i="35"/>
  <c r="M126" i="39"/>
  <c r="L126" i="39"/>
  <c r="K126" i="39"/>
  <c r="O126" i="39"/>
  <c r="N126" i="39"/>
  <c r="M131" i="28"/>
  <c r="L131" i="28"/>
  <c r="K131" i="28"/>
  <c r="J131" i="28"/>
  <c r="I131" i="28"/>
  <c r="Q12" i="36"/>
  <c r="P12" i="36"/>
  <c r="I103" i="28"/>
  <c r="M103" i="28"/>
  <c r="L103" i="28"/>
  <c r="K103" i="28"/>
  <c r="J103" i="28"/>
  <c r="I23" i="37"/>
  <c r="J23" i="37"/>
  <c r="O138" i="44"/>
  <c r="L138" i="44"/>
  <c r="N138" i="44"/>
  <c r="M138" i="44"/>
  <c r="I140" i="27"/>
  <c r="K140" i="27"/>
  <c r="J140" i="27"/>
  <c r="M107" i="28"/>
  <c r="L107" i="28"/>
  <c r="I107" i="28"/>
  <c r="K107" i="28"/>
  <c r="J107" i="28"/>
  <c r="I128" i="26"/>
  <c r="J128" i="26"/>
  <c r="K128" i="26"/>
  <c r="Q51" i="36"/>
  <c r="P51" i="36"/>
  <c r="L142" i="45"/>
  <c r="O142" i="45"/>
  <c r="M142" i="45"/>
  <c r="N142" i="45"/>
  <c r="I7" i="37"/>
  <c r="J7" i="37"/>
  <c r="J115" i="27"/>
  <c r="I115" i="27"/>
  <c r="K115" i="27"/>
  <c r="J13" i="37"/>
  <c r="I13" i="37"/>
  <c r="J158" i="27"/>
  <c r="I158" i="27"/>
  <c r="K158" i="27"/>
  <c r="X9" i="22"/>
  <c r="W9" i="22"/>
  <c r="V9" i="22"/>
  <c r="K80" i="22"/>
  <c r="J80" i="22"/>
  <c r="L80" i="22"/>
  <c r="W9" i="13"/>
  <c r="V9" i="13"/>
  <c r="U9" i="13"/>
  <c r="J69" i="22"/>
  <c r="K69" i="22"/>
  <c r="L69" i="22"/>
  <c r="I77" i="22"/>
  <c r="I76" i="21"/>
  <c r="H76" i="21"/>
  <c r="H75" i="19"/>
  <c r="I126" i="18"/>
  <c r="P95" i="19"/>
  <c r="X128" i="18"/>
  <c r="J47" i="37"/>
  <c r="I47" i="37"/>
  <c r="J15" i="37"/>
  <c r="I15" i="37"/>
  <c r="I143" i="45"/>
  <c r="H143" i="45"/>
  <c r="K143" i="45" s="1"/>
  <c r="G143" i="45"/>
  <c r="G79" i="19"/>
  <c r="H80" i="19"/>
  <c r="X112" i="18"/>
  <c r="P80" i="19"/>
  <c r="O79" i="19"/>
  <c r="J59" i="16"/>
  <c r="I59" i="16"/>
  <c r="M146" i="15"/>
  <c r="L146" i="15"/>
  <c r="J146" i="15"/>
  <c r="I146" i="15"/>
  <c r="K146" i="15"/>
  <c r="H151" i="19"/>
  <c r="X127" i="18"/>
  <c r="I155" i="18"/>
  <c r="H25" i="19"/>
  <c r="H14" i="43"/>
  <c r="J14" i="43"/>
  <c r="I14" i="43"/>
  <c r="G139" i="45"/>
  <c r="I139" i="45"/>
  <c r="H139" i="45"/>
  <c r="K139" i="45" s="1"/>
  <c r="Q20" i="37"/>
  <c r="P20" i="37"/>
  <c r="J11" i="37"/>
  <c r="I11" i="37"/>
  <c r="I126" i="39"/>
  <c r="H126" i="39"/>
  <c r="G126" i="39"/>
  <c r="I27" i="37"/>
  <c r="J27" i="37"/>
  <c r="X94" i="18"/>
  <c r="Q68" i="18"/>
  <c r="P76" i="18"/>
  <c r="H96" i="19"/>
  <c r="X130" i="18"/>
  <c r="K104" i="22"/>
  <c r="J104" i="22"/>
  <c r="L104" i="22"/>
  <c r="G91" i="19"/>
  <c r="H83" i="19"/>
  <c r="H109" i="21"/>
  <c r="I109" i="21"/>
  <c r="K159" i="28"/>
  <c r="I159" i="28"/>
  <c r="M159" i="28"/>
  <c r="L159" i="28"/>
  <c r="J159" i="28"/>
  <c r="J45" i="37"/>
  <c r="I45" i="37"/>
  <c r="P146" i="19"/>
  <c r="L74" i="22"/>
  <c r="K74" i="22"/>
  <c r="J74" i="22"/>
  <c r="H33" i="19"/>
  <c r="X99" i="18"/>
  <c r="J47" i="22"/>
  <c r="K47" i="22"/>
  <c r="L47" i="22"/>
  <c r="P29" i="19"/>
  <c r="I125" i="27"/>
  <c r="K125" i="27"/>
  <c r="J125" i="27"/>
  <c r="P6" i="36"/>
  <c r="Q6" i="36"/>
  <c r="G128" i="39"/>
  <c r="I128" i="39"/>
  <c r="H128" i="39"/>
  <c r="J38" i="37"/>
  <c r="I38" i="37"/>
  <c r="H124" i="39"/>
  <c r="G124" i="39"/>
  <c r="I80" i="27"/>
  <c r="K80" i="27"/>
  <c r="J80" i="27"/>
  <c r="L131" i="22"/>
  <c r="K131" i="22"/>
  <c r="J131" i="22"/>
  <c r="I146" i="21"/>
  <c r="H146" i="21"/>
  <c r="K12" i="22"/>
  <c r="J12" i="22"/>
  <c r="L12" i="22"/>
  <c r="J111" i="16"/>
  <c r="I111" i="16"/>
  <c r="H119" i="16"/>
  <c r="X51" i="18"/>
  <c r="W50" i="18"/>
  <c r="J33" i="16"/>
  <c r="I33" i="16"/>
  <c r="W22" i="18"/>
  <c r="X23" i="18"/>
  <c r="L153" i="22"/>
  <c r="K153" i="22"/>
  <c r="J153" i="22"/>
  <c r="I161" i="22"/>
  <c r="L71" i="22"/>
  <c r="K71" i="22"/>
  <c r="J71" i="22"/>
  <c r="H143" i="19"/>
  <c r="X95" i="18"/>
  <c r="K89" i="26"/>
  <c r="J89" i="26"/>
  <c r="I89" i="26"/>
  <c r="W93" i="19"/>
  <c r="X94" i="19"/>
  <c r="J96" i="16"/>
  <c r="I96" i="16"/>
  <c r="I138" i="45"/>
  <c r="H138" i="45"/>
  <c r="K138" i="45" s="1"/>
  <c r="G138" i="45"/>
  <c r="I38" i="35"/>
  <c r="H38" i="35"/>
  <c r="L14" i="22"/>
  <c r="K14" i="22"/>
  <c r="J14" i="22"/>
  <c r="L129" i="22"/>
  <c r="K129" i="22"/>
  <c r="J129" i="22"/>
  <c r="I142" i="18"/>
  <c r="I69" i="18"/>
  <c r="O149" i="19"/>
  <c r="P150" i="19"/>
  <c r="J101" i="17"/>
  <c r="I101" i="17"/>
  <c r="H76" i="26"/>
  <c r="K68" i="26"/>
  <c r="J68" i="26"/>
  <c r="I68" i="26"/>
  <c r="J31" i="19"/>
  <c r="H31" i="19"/>
  <c r="K150" i="22"/>
  <c r="L150" i="22"/>
  <c r="J150" i="22"/>
  <c r="I144" i="18"/>
  <c r="X42" i="18"/>
  <c r="I145" i="21"/>
  <c r="H145" i="21"/>
  <c r="I33" i="21"/>
  <c r="H33" i="21"/>
  <c r="I127" i="21"/>
  <c r="H127" i="21"/>
  <c r="L97" i="28"/>
  <c r="K97" i="28"/>
  <c r="I97" i="28"/>
  <c r="M97" i="28"/>
  <c r="J97" i="28"/>
  <c r="G141" i="45"/>
  <c r="I141" i="45"/>
  <c r="H141" i="45"/>
  <c r="K141" i="45" s="1"/>
  <c r="H142" i="44"/>
  <c r="K142" i="44" s="1"/>
  <c r="G142" i="44"/>
  <c r="I142" i="44"/>
  <c r="J33" i="36"/>
  <c r="I33" i="36"/>
  <c r="L61" i="22"/>
  <c r="K61" i="22"/>
  <c r="J61" i="22"/>
  <c r="I114" i="18"/>
  <c r="H73" i="19"/>
  <c r="I72" i="18"/>
  <c r="X53" i="18"/>
  <c r="H104" i="19"/>
  <c r="L72" i="22"/>
  <c r="K72" i="22"/>
  <c r="J72" i="22"/>
  <c r="I158" i="18"/>
  <c r="I139" i="21"/>
  <c r="H139" i="21"/>
  <c r="K106" i="26"/>
  <c r="J106" i="26"/>
  <c r="I106" i="26"/>
  <c r="H26" i="19"/>
  <c r="L17" i="28"/>
  <c r="K17" i="28"/>
  <c r="J17" i="28"/>
  <c r="M17" i="28"/>
  <c r="I17" i="28"/>
  <c r="Q10" i="40"/>
  <c r="R10" i="40"/>
  <c r="T10" i="40"/>
  <c r="AA20" i="40" s="1"/>
  <c r="S10" i="40"/>
  <c r="P10" i="40"/>
  <c r="I47" i="36"/>
  <c r="J47" i="36"/>
  <c r="Q34" i="36"/>
  <c r="P34" i="36"/>
  <c r="H48" i="27"/>
  <c r="K40" i="27"/>
  <c r="J40" i="27"/>
  <c r="I40" i="27"/>
  <c r="M8" i="42"/>
  <c r="J8" i="42"/>
  <c r="I8" i="42"/>
  <c r="H8" i="42"/>
  <c r="Q20" i="36"/>
  <c r="P20" i="36"/>
  <c r="L112" i="22"/>
  <c r="K112" i="22"/>
  <c r="J112" i="22"/>
  <c r="I141" i="21"/>
  <c r="H141" i="21"/>
  <c r="H81" i="19"/>
  <c r="X149" i="18"/>
  <c r="W148" i="18"/>
  <c r="J10" i="19"/>
  <c r="H10" i="19"/>
  <c r="G9" i="19"/>
  <c r="J115" i="19" s="1"/>
  <c r="I98" i="21"/>
  <c r="G106" i="21"/>
  <c r="H98" i="21"/>
  <c r="H74" i="19"/>
  <c r="I70" i="18"/>
  <c r="K132" i="22"/>
  <c r="L132" i="22"/>
  <c r="J132" i="22"/>
  <c r="I145" i="18"/>
  <c r="L139" i="15"/>
  <c r="K139" i="15"/>
  <c r="J139" i="15"/>
  <c r="H147" i="15"/>
  <c r="M139" i="15"/>
  <c r="I139" i="15"/>
  <c r="J156" i="26"/>
  <c r="K156" i="26"/>
  <c r="I156" i="26"/>
  <c r="R109" i="19"/>
  <c r="P109" i="19"/>
  <c r="I81" i="21"/>
  <c r="H81" i="21"/>
  <c r="L121" i="22"/>
  <c r="K121" i="22"/>
  <c r="J121" i="22"/>
  <c r="Q44" i="37"/>
  <c r="P44" i="37"/>
  <c r="I69" i="21"/>
  <c r="H69" i="21"/>
  <c r="X123" i="18"/>
  <c r="H82" i="19"/>
  <c r="K97" i="27"/>
  <c r="J97" i="27"/>
  <c r="I97" i="27"/>
  <c r="H127" i="19"/>
  <c r="J127" i="19"/>
  <c r="X152" i="18"/>
  <c r="W160" i="18"/>
  <c r="I160" i="21"/>
  <c r="H160" i="21"/>
  <c r="J150" i="26"/>
  <c r="I150" i="26"/>
  <c r="K150" i="26"/>
  <c r="I104" i="17"/>
  <c r="J104" i="17"/>
  <c r="M44" i="15"/>
  <c r="L44" i="15"/>
  <c r="J44" i="15"/>
  <c r="I44" i="15"/>
  <c r="K44" i="15"/>
  <c r="K81" i="22"/>
  <c r="J81" i="22"/>
  <c r="L81" i="22"/>
  <c r="H12" i="19"/>
  <c r="J12" i="19"/>
  <c r="K64" i="28"/>
  <c r="J64" i="28"/>
  <c r="I64" i="28"/>
  <c r="M64" i="28"/>
  <c r="L64" i="28"/>
  <c r="K66" i="26"/>
  <c r="J66" i="26"/>
  <c r="I66" i="26"/>
  <c r="I49" i="37"/>
  <c r="J49" i="37"/>
  <c r="J130" i="27"/>
  <c r="I130" i="27"/>
  <c r="K130" i="27"/>
  <c r="K153" i="26"/>
  <c r="J153" i="26"/>
  <c r="I153" i="26"/>
  <c r="J98" i="26"/>
  <c r="I98" i="26"/>
  <c r="K98" i="26"/>
  <c r="X38" i="19"/>
  <c r="W37" i="19"/>
  <c r="I119" i="21"/>
  <c r="H119" i="21"/>
  <c r="H114" i="19"/>
  <c r="J19" i="17"/>
  <c r="I19" i="17"/>
  <c r="H90" i="19"/>
  <c r="X109" i="18"/>
  <c r="I116" i="26"/>
  <c r="J116" i="26"/>
  <c r="K116" i="26"/>
  <c r="O9" i="19"/>
  <c r="R154" i="19" s="1"/>
  <c r="P10" i="19"/>
  <c r="J58" i="22"/>
  <c r="L58" i="22"/>
  <c r="K58" i="22"/>
  <c r="K125" i="22"/>
  <c r="J125" i="22"/>
  <c r="I133" i="22"/>
  <c r="L125" i="22"/>
  <c r="H124" i="21"/>
  <c r="I124" i="21"/>
  <c r="L151" i="22"/>
  <c r="K151" i="22"/>
  <c r="J151" i="22"/>
  <c r="H42" i="19"/>
  <c r="I42" i="18"/>
  <c r="J141" i="27"/>
  <c r="I141" i="27"/>
  <c r="K141" i="27"/>
  <c r="I42" i="37"/>
  <c r="J42" i="37"/>
  <c r="I151" i="27"/>
  <c r="K151" i="27"/>
  <c r="J151" i="27"/>
  <c r="M99" i="28"/>
  <c r="L99" i="28"/>
  <c r="I99" i="28"/>
  <c r="J99" i="28"/>
  <c r="K99" i="28"/>
  <c r="R7" i="42"/>
  <c r="Q7" i="42"/>
  <c r="P7" i="42"/>
  <c r="T7" i="42"/>
  <c r="AA19" i="42" s="1"/>
  <c r="S7" i="42"/>
  <c r="S10" i="42"/>
  <c r="R10" i="42"/>
  <c r="Q10" i="42"/>
  <c r="T10" i="42"/>
  <c r="AA20" i="42" s="1"/>
  <c r="P10" i="42"/>
  <c r="H98" i="19"/>
  <c r="J98" i="19"/>
  <c r="X151" i="18"/>
  <c r="L16" i="28"/>
  <c r="M16" i="28"/>
  <c r="K16" i="28"/>
  <c r="J16" i="28"/>
  <c r="I16" i="28"/>
  <c r="L31" i="22"/>
  <c r="K31" i="22"/>
  <c r="J31" i="22"/>
  <c r="W63" i="19"/>
  <c r="X55" i="19"/>
  <c r="I157" i="21"/>
  <c r="H157" i="21"/>
  <c r="L76" i="22"/>
  <c r="J76" i="22"/>
  <c r="K76" i="22"/>
  <c r="J39" i="19"/>
  <c r="H39" i="19"/>
  <c r="S6" i="40"/>
  <c r="T6" i="40"/>
  <c r="R6" i="40"/>
  <c r="Q6" i="40"/>
  <c r="P6" i="40"/>
  <c r="I106" i="28"/>
  <c r="M106" i="28"/>
  <c r="L106" i="28"/>
  <c r="K106" i="28"/>
  <c r="J106" i="28"/>
  <c r="I11" i="43"/>
  <c r="H11" i="43"/>
  <c r="J11" i="43"/>
  <c r="L143" i="45"/>
  <c r="N143" i="45"/>
  <c r="M143" i="45"/>
  <c r="O143" i="45"/>
  <c r="K107" i="26"/>
  <c r="I107" i="26"/>
  <c r="J107" i="26"/>
  <c r="X29" i="18"/>
  <c r="I67" i="18"/>
  <c r="I111" i="18"/>
  <c r="X138" i="18"/>
  <c r="W146" i="18"/>
  <c r="L117" i="28"/>
  <c r="K117" i="28"/>
  <c r="J117" i="28"/>
  <c r="I117" i="28"/>
  <c r="M117" i="28"/>
  <c r="W161" i="19"/>
  <c r="X153" i="19"/>
  <c r="L130" i="22"/>
  <c r="J130" i="22"/>
  <c r="K130" i="22"/>
  <c r="J117" i="19"/>
  <c r="H117" i="19"/>
  <c r="M26" i="28"/>
  <c r="K26" i="28"/>
  <c r="J26" i="28"/>
  <c r="H34" i="28"/>
  <c r="L26" i="28"/>
  <c r="I26" i="28"/>
  <c r="M108" i="28"/>
  <c r="K108" i="28"/>
  <c r="L108" i="28"/>
  <c r="J108" i="28"/>
  <c r="I108" i="28"/>
  <c r="I15" i="43"/>
  <c r="J15" i="43"/>
  <c r="H15" i="43"/>
  <c r="O137" i="44"/>
  <c r="M137" i="44"/>
  <c r="L137" i="44"/>
  <c r="N137" i="44"/>
  <c r="J37" i="26"/>
  <c r="I37" i="26"/>
  <c r="K37" i="26"/>
  <c r="N138" i="45"/>
  <c r="O138" i="45"/>
  <c r="M138" i="45"/>
  <c r="L138" i="45"/>
  <c r="K128" i="27"/>
  <c r="J128" i="27"/>
  <c r="I128" i="27"/>
  <c r="X108" i="19"/>
  <c r="W107" i="19"/>
  <c r="K152" i="22"/>
  <c r="L152" i="22"/>
  <c r="J152" i="22"/>
  <c r="I136" i="18"/>
  <c r="I49" i="22"/>
  <c r="L41" i="22"/>
  <c r="K41" i="22"/>
  <c r="J41" i="22"/>
  <c r="X131" i="18"/>
  <c r="M115" i="28"/>
  <c r="L115" i="28"/>
  <c r="K115" i="28"/>
  <c r="J115" i="28"/>
  <c r="I115" i="28"/>
  <c r="L127" i="22"/>
  <c r="K127" i="22"/>
  <c r="J127" i="22"/>
  <c r="I97" i="18"/>
  <c r="I132" i="21"/>
  <c r="H132" i="21"/>
  <c r="J152" i="16"/>
  <c r="I152" i="16"/>
  <c r="L100" i="28"/>
  <c r="I100" i="28"/>
  <c r="M100" i="28"/>
  <c r="K100" i="28"/>
  <c r="J100" i="28"/>
  <c r="K56" i="28"/>
  <c r="J56" i="28"/>
  <c r="M56" i="28"/>
  <c r="I56" i="28"/>
  <c r="L56" i="28"/>
  <c r="J82" i="26"/>
  <c r="I82" i="26"/>
  <c r="H90" i="26"/>
  <c r="K82" i="26"/>
  <c r="K38" i="27"/>
  <c r="J38" i="27"/>
  <c r="I38" i="27"/>
  <c r="K72" i="26"/>
  <c r="J72" i="26"/>
  <c r="I72" i="26"/>
  <c r="L84" i="22"/>
  <c r="K84" i="22"/>
  <c r="J84" i="22"/>
  <c r="V12" i="17"/>
  <c r="U12" i="17"/>
  <c r="L66" i="22"/>
  <c r="K66" i="22"/>
  <c r="J66" i="22"/>
  <c r="L156" i="15"/>
  <c r="K156" i="15"/>
  <c r="I156" i="15"/>
  <c r="J156" i="15"/>
  <c r="M156" i="15"/>
  <c r="I28" i="18"/>
  <c r="M24" i="28"/>
  <c r="J24" i="28"/>
  <c r="I24" i="28"/>
  <c r="K24" i="28"/>
  <c r="L24" i="28"/>
  <c r="L70" i="22"/>
  <c r="K70" i="22"/>
  <c r="J70" i="22"/>
  <c r="I79" i="18"/>
  <c r="H78" i="18"/>
  <c r="V15" i="17"/>
  <c r="U15" i="17"/>
  <c r="P24" i="19"/>
  <c r="O23" i="19"/>
  <c r="H24" i="19"/>
  <c r="G23" i="19"/>
  <c r="J10" i="22"/>
  <c r="L10" i="22"/>
  <c r="K10" i="22"/>
  <c r="I117" i="21"/>
  <c r="H117" i="21"/>
  <c r="I112" i="18"/>
  <c r="I150" i="17"/>
  <c r="J150" i="17"/>
  <c r="H149" i="17"/>
  <c r="X102" i="18"/>
  <c r="I39" i="37"/>
  <c r="J39" i="37"/>
  <c r="I95" i="26"/>
  <c r="J95" i="26"/>
  <c r="K95" i="26"/>
  <c r="I10" i="40"/>
  <c r="H10" i="40"/>
  <c r="J10" i="40"/>
  <c r="I122" i="28"/>
  <c r="L122" i="28"/>
  <c r="M122" i="28"/>
  <c r="K122" i="28"/>
  <c r="J122" i="28"/>
  <c r="I46" i="27"/>
  <c r="J46" i="27"/>
  <c r="K46" i="27"/>
  <c r="J7" i="41"/>
  <c r="I7" i="41"/>
  <c r="H7" i="41"/>
  <c r="M27" i="28"/>
  <c r="L27" i="28"/>
  <c r="K27" i="28"/>
  <c r="J27" i="28"/>
  <c r="I27" i="28"/>
  <c r="J22" i="37"/>
  <c r="I22" i="37"/>
  <c r="P66" i="19"/>
  <c r="O65" i="19"/>
  <c r="K135" i="22"/>
  <c r="L135" i="22"/>
  <c r="J135" i="22"/>
  <c r="J107" i="22"/>
  <c r="K107" i="22"/>
  <c r="L107" i="22"/>
  <c r="I143" i="18"/>
  <c r="L141" i="28"/>
  <c r="M141" i="28"/>
  <c r="K141" i="28"/>
  <c r="J141" i="28"/>
  <c r="I141" i="28"/>
  <c r="L38" i="22"/>
  <c r="K38" i="22"/>
  <c r="J38" i="22"/>
  <c r="J110" i="22"/>
  <c r="L110" i="22"/>
  <c r="K110" i="22"/>
  <c r="H154" i="21"/>
  <c r="G162" i="21"/>
  <c r="I154" i="21"/>
  <c r="P67" i="19"/>
  <c r="R67" i="19"/>
  <c r="H9" i="16"/>
  <c r="K10" i="16" s="1"/>
  <c r="J10" i="16"/>
  <c r="I10" i="16"/>
  <c r="G77" i="19"/>
  <c r="H69" i="19"/>
  <c r="I71" i="21"/>
  <c r="H71" i="21"/>
  <c r="J44" i="37"/>
  <c r="I44" i="37"/>
  <c r="J139" i="27"/>
  <c r="I139" i="27"/>
  <c r="K139" i="27"/>
  <c r="J148" i="26"/>
  <c r="I148" i="26"/>
  <c r="K148" i="26"/>
  <c r="M137" i="28"/>
  <c r="L137" i="28"/>
  <c r="K137" i="28"/>
  <c r="J137" i="28"/>
  <c r="I137" i="28"/>
  <c r="M53" i="28"/>
  <c r="L53" i="28"/>
  <c r="K53" i="28"/>
  <c r="J53" i="28"/>
  <c r="I53" i="28"/>
  <c r="Q36" i="36"/>
  <c r="P36" i="36"/>
  <c r="I45" i="28"/>
  <c r="M45" i="28"/>
  <c r="L45" i="28"/>
  <c r="K45" i="28"/>
  <c r="J45" i="28"/>
  <c r="Q23" i="18"/>
  <c r="P22" i="18"/>
  <c r="I47" i="21"/>
  <c r="H47" i="21"/>
  <c r="L68" i="22"/>
  <c r="K68" i="22"/>
  <c r="J68" i="22"/>
  <c r="I157" i="18"/>
  <c r="I52" i="28"/>
  <c r="L52" i="28"/>
  <c r="J52" i="28"/>
  <c r="K52" i="28"/>
  <c r="M52" i="28"/>
  <c r="J142" i="19"/>
  <c r="H142" i="19"/>
  <c r="X113" i="18"/>
  <c r="I96" i="21"/>
  <c r="H96" i="21"/>
  <c r="K117" i="26"/>
  <c r="I117" i="26"/>
  <c r="J117" i="26"/>
  <c r="K75" i="22"/>
  <c r="L75" i="22"/>
  <c r="J75" i="22"/>
  <c r="R143" i="19"/>
  <c r="P143" i="19"/>
  <c r="K51" i="27"/>
  <c r="J51" i="27"/>
  <c r="I51" i="27"/>
  <c r="Q7" i="40"/>
  <c r="S7" i="40"/>
  <c r="P7" i="40"/>
  <c r="T7" i="40"/>
  <c r="AA19" i="40" s="1"/>
  <c r="R7" i="40"/>
  <c r="M11" i="28"/>
  <c r="L11" i="28"/>
  <c r="K11" i="28"/>
  <c r="J11" i="28"/>
  <c r="I11" i="28"/>
  <c r="K125" i="28"/>
  <c r="J125" i="28"/>
  <c r="I125" i="28"/>
  <c r="L125" i="28"/>
  <c r="M125" i="28"/>
  <c r="H125" i="39"/>
  <c r="G125" i="39"/>
  <c r="I125" i="39"/>
  <c r="J17" i="37"/>
  <c r="I17" i="37"/>
  <c r="M130" i="28"/>
  <c r="L130" i="28"/>
  <c r="K130" i="28"/>
  <c r="J130" i="28"/>
  <c r="I130" i="28"/>
  <c r="K140" i="22"/>
  <c r="J140" i="22"/>
  <c r="L140" i="22"/>
  <c r="L155" i="22"/>
  <c r="K155" i="22"/>
  <c r="J155" i="22"/>
  <c r="X56" i="18"/>
  <c r="J73" i="26"/>
  <c r="K73" i="26"/>
  <c r="I73" i="26"/>
  <c r="J136" i="19"/>
  <c r="H136" i="19"/>
  <c r="G135" i="19"/>
  <c r="X52" i="18"/>
  <c r="I130" i="21"/>
  <c r="H130" i="21"/>
  <c r="I60" i="26"/>
  <c r="K60" i="26"/>
  <c r="J60" i="26"/>
  <c r="I134" i="26"/>
  <c r="K134" i="26"/>
  <c r="J134" i="26"/>
  <c r="P123" i="19"/>
  <c r="R123" i="19"/>
  <c r="M134" i="28"/>
  <c r="L134" i="28"/>
  <c r="K134" i="28"/>
  <c r="J134" i="28"/>
  <c r="I134" i="28"/>
  <c r="P32" i="36"/>
  <c r="Q32" i="36"/>
  <c r="L19" i="28"/>
  <c r="J19" i="28"/>
  <c r="I19" i="28"/>
  <c r="M19" i="28"/>
  <c r="K19" i="28"/>
  <c r="X33" i="18"/>
  <c r="M34" i="15"/>
  <c r="L34" i="15"/>
  <c r="K34" i="15"/>
  <c r="J34" i="15"/>
  <c r="I34" i="15"/>
  <c r="I123" i="18"/>
  <c r="J143" i="27"/>
  <c r="I143" i="27"/>
  <c r="K143" i="27"/>
  <c r="J70" i="26"/>
  <c r="I70" i="26"/>
  <c r="K70" i="26"/>
  <c r="X85" i="18"/>
  <c r="L18" i="22"/>
  <c r="J18" i="22"/>
  <c r="K18" i="22"/>
  <c r="R84" i="19"/>
  <c r="P84" i="19"/>
  <c r="I55" i="21"/>
  <c r="H55" i="21"/>
  <c r="H136" i="21"/>
  <c r="I136" i="21"/>
  <c r="P81" i="19"/>
  <c r="R81" i="19"/>
  <c r="K94" i="26"/>
  <c r="J94" i="26"/>
  <c r="I94" i="26"/>
  <c r="I17" i="26"/>
  <c r="K17" i="26"/>
  <c r="J17" i="26"/>
  <c r="L83" i="22"/>
  <c r="K83" i="22"/>
  <c r="J83" i="22"/>
  <c r="I91" i="22"/>
  <c r="J62" i="19"/>
  <c r="H62" i="19"/>
  <c r="M79" i="28"/>
  <c r="K79" i="28"/>
  <c r="J79" i="28"/>
  <c r="I79" i="28"/>
  <c r="L79" i="28"/>
  <c r="Q42" i="36"/>
  <c r="P42" i="36"/>
  <c r="W33" i="35"/>
  <c r="V33" i="35"/>
  <c r="H62" i="21"/>
  <c r="I62" i="21"/>
  <c r="N14" i="43"/>
  <c r="L14" i="43"/>
  <c r="M14" i="43"/>
  <c r="K143" i="28"/>
  <c r="M143" i="28"/>
  <c r="L143" i="28"/>
  <c r="J143" i="28"/>
  <c r="I143" i="28"/>
  <c r="I114" i="26"/>
  <c r="J114" i="26"/>
  <c r="K114" i="26"/>
  <c r="H35" i="35"/>
  <c r="I35" i="35"/>
  <c r="M155" i="28"/>
  <c r="L155" i="28"/>
  <c r="K155" i="28"/>
  <c r="J155" i="28"/>
  <c r="I155" i="28"/>
  <c r="W34" i="18"/>
  <c r="X26" i="18"/>
  <c r="I17" i="27"/>
  <c r="K17" i="27"/>
  <c r="J17" i="27"/>
  <c r="X122" i="19"/>
  <c r="W121" i="19"/>
  <c r="X27" i="18"/>
  <c r="G63" i="19"/>
  <c r="J55" i="19"/>
  <c r="H55" i="19"/>
  <c r="J136" i="26"/>
  <c r="I136" i="26"/>
  <c r="K136" i="26"/>
  <c r="R73" i="19"/>
  <c r="P73" i="19"/>
  <c r="I41" i="26"/>
  <c r="K41" i="26"/>
  <c r="J41" i="26"/>
  <c r="K128" i="22"/>
  <c r="L128" i="22"/>
  <c r="J128" i="22"/>
  <c r="V20" i="22"/>
  <c r="W20" i="22"/>
  <c r="X20" i="22"/>
  <c r="J36" i="37"/>
  <c r="I36" i="37"/>
  <c r="K93" i="26"/>
  <c r="J93" i="26"/>
  <c r="I93" i="26"/>
  <c r="J137" i="27"/>
  <c r="I137" i="27"/>
  <c r="K137" i="27"/>
  <c r="J151" i="26"/>
  <c r="I151" i="26"/>
  <c r="K151" i="26"/>
  <c r="J17" i="19"/>
  <c r="H17" i="19"/>
  <c r="V32" i="12"/>
  <c r="T32" i="12"/>
  <c r="S32" i="12"/>
  <c r="X80" i="19"/>
  <c r="W79" i="19"/>
  <c r="J56" i="19"/>
  <c r="H56" i="19"/>
  <c r="I111" i="21"/>
  <c r="H111" i="21"/>
  <c r="X97" i="18"/>
  <c r="J100" i="16"/>
  <c r="I100" i="16"/>
  <c r="R46" i="19"/>
  <c r="P46" i="19"/>
  <c r="I59" i="21"/>
  <c r="H59" i="21"/>
  <c r="J122" i="19"/>
  <c r="H122" i="19"/>
  <c r="G121" i="19"/>
  <c r="X156" i="18"/>
  <c r="I101" i="28"/>
  <c r="M101" i="28"/>
  <c r="L101" i="28"/>
  <c r="J101" i="28"/>
  <c r="K101" i="28"/>
  <c r="L89" i="22"/>
  <c r="K89" i="22"/>
  <c r="J89" i="22"/>
  <c r="I95" i="18"/>
  <c r="J146" i="22"/>
  <c r="L146" i="22"/>
  <c r="K146" i="22"/>
  <c r="J88" i="17"/>
  <c r="I88" i="17"/>
  <c r="I61" i="21"/>
  <c r="H61" i="21"/>
  <c r="J68" i="19"/>
  <c r="H68" i="19"/>
  <c r="I28" i="28"/>
  <c r="M28" i="28"/>
  <c r="L28" i="28"/>
  <c r="K28" i="28"/>
  <c r="J28" i="28"/>
  <c r="L116" i="22"/>
  <c r="K116" i="22"/>
  <c r="J116" i="22"/>
  <c r="K38" i="28"/>
  <c r="J38" i="28"/>
  <c r="I38" i="28"/>
  <c r="M38" i="28"/>
  <c r="L38" i="28"/>
  <c r="R52" i="19"/>
  <c r="P52" i="19"/>
  <c r="O51" i="19"/>
  <c r="J69" i="26"/>
  <c r="K69" i="26"/>
  <c r="I69" i="26"/>
  <c r="Q154" i="18"/>
  <c r="P97" i="19"/>
  <c r="O105" i="19"/>
  <c r="R97" i="19"/>
  <c r="K137" i="22"/>
  <c r="L137" i="22"/>
  <c r="J137" i="22"/>
  <c r="R100" i="19"/>
  <c r="P100" i="19"/>
  <c r="J131" i="26"/>
  <c r="K131" i="26"/>
  <c r="I131" i="26"/>
  <c r="K145" i="22"/>
  <c r="L145" i="22"/>
  <c r="J145" i="22"/>
  <c r="I98" i="18"/>
  <c r="I46" i="21"/>
  <c r="H46" i="21"/>
  <c r="P43" i="19"/>
  <c r="R43" i="19"/>
  <c r="X111" i="18"/>
  <c r="P118" i="18"/>
  <c r="Q110" i="18"/>
  <c r="L13" i="22"/>
  <c r="K13" i="22"/>
  <c r="J13" i="22"/>
  <c r="I21" i="22"/>
  <c r="H102" i="19"/>
  <c r="J102" i="19"/>
  <c r="X142" i="18"/>
  <c r="L102" i="28"/>
  <c r="K102" i="28"/>
  <c r="J102" i="28"/>
  <c r="I102" i="28"/>
  <c r="M102" i="28"/>
  <c r="K126" i="22"/>
  <c r="J126" i="22"/>
  <c r="L126" i="22"/>
  <c r="R16" i="21"/>
  <c r="Q16" i="21"/>
  <c r="H123" i="21"/>
  <c r="I123" i="21"/>
  <c r="J58" i="19"/>
  <c r="H58" i="19"/>
  <c r="X69" i="18"/>
  <c r="M156" i="28"/>
  <c r="J156" i="28"/>
  <c r="L156" i="28"/>
  <c r="K156" i="28"/>
  <c r="I156" i="28"/>
  <c r="L124" i="22"/>
  <c r="J124" i="22"/>
  <c r="K124" i="22"/>
  <c r="M136" i="28"/>
  <c r="K136" i="28"/>
  <c r="J136" i="28"/>
  <c r="I136" i="28"/>
  <c r="L136" i="28"/>
  <c r="P70" i="19"/>
  <c r="R70" i="19"/>
  <c r="J155" i="17"/>
  <c r="I155" i="17"/>
  <c r="K103" i="26"/>
  <c r="J103" i="26"/>
  <c r="I103" i="26"/>
  <c r="K99" i="22"/>
  <c r="L99" i="22"/>
  <c r="J99" i="22"/>
  <c r="S43" i="12"/>
  <c r="T43" i="12"/>
  <c r="V43" i="12"/>
  <c r="P132" i="19"/>
  <c r="R132" i="19"/>
  <c r="X122" i="18"/>
  <c r="M25" i="15"/>
  <c r="L25" i="15"/>
  <c r="K25" i="15"/>
  <c r="J25" i="15"/>
  <c r="I25" i="15"/>
  <c r="G120" i="21"/>
  <c r="I112" i="21"/>
  <c r="H112" i="21"/>
  <c r="I144" i="17"/>
  <c r="J144" i="17"/>
  <c r="K94" i="27"/>
  <c r="J94" i="27"/>
  <c r="I94" i="27"/>
  <c r="L88" i="22"/>
  <c r="K88" i="22"/>
  <c r="J88" i="22"/>
  <c r="I123" i="17"/>
  <c r="J123" i="17"/>
  <c r="I14" i="16"/>
  <c r="K14" i="16"/>
  <c r="J14" i="16"/>
  <c r="L54" i="22"/>
  <c r="K54" i="22"/>
  <c r="J54" i="22"/>
  <c r="X59" i="18"/>
  <c r="K85" i="28"/>
  <c r="J85" i="28"/>
  <c r="I85" i="28"/>
  <c r="M85" i="28"/>
  <c r="L85" i="28"/>
  <c r="K28" i="26"/>
  <c r="I28" i="26"/>
  <c r="J28" i="26"/>
  <c r="X10" i="19"/>
  <c r="W9" i="19"/>
  <c r="X41" i="19"/>
  <c r="W49" i="19"/>
  <c r="L37" i="22"/>
  <c r="K37" i="22"/>
  <c r="J37" i="22"/>
  <c r="H34" i="19"/>
  <c r="J34" i="19"/>
  <c r="W76" i="18"/>
  <c r="X68" i="18"/>
  <c r="L114" i="28"/>
  <c r="K114" i="28"/>
  <c r="I114" i="28"/>
  <c r="M114" i="28"/>
  <c r="J114" i="28"/>
  <c r="K113" i="22"/>
  <c r="L113" i="22"/>
  <c r="J113" i="22"/>
  <c r="R26" i="19"/>
  <c r="P26" i="19"/>
  <c r="K130" i="26"/>
  <c r="J130" i="26"/>
  <c r="I130" i="26"/>
  <c r="R61" i="19"/>
  <c r="P61" i="19"/>
  <c r="J13" i="13"/>
  <c r="I13" i="13"/>
  <c r="K13" i="13"/>
  <c r="L53" i="22"/>
  <c r="K53" i="22"/>
  <c r="J53" i="22"/>
  <c r="J143" i="17"/>
  <c r="I143" i="17"/>
  <c r="R152" i="19"/>
  <c r="P152" i="19"/>
  <c r="I119" i="22"/>
  <c r="J111" i="22"/>
  <c r="K111" i="22"/>
  <c r="L111" i="22"/>
  <c r="X126" i="18"/>
  <c r="H153" i="21"/>
  <c r="I153" i="21"/>
  <c r="K137" i="26"/>
  <c r="J137" i="26"/>
  <c r="I137" i="26"/>
  <c r="I59" i="17"/>
  <c r="J59" i="17"/>
  <c r="J101" i="15"/>
  <c r="I101" i="15"/>
  <c r="M101" i="15"/>
  <c r="L101" i="15"/>
  <c r="K101" i="15"/>
  <c r="J89" i="19"/>
  <c r="H89" i="19"/>
  <c r="X114" i="18"/>
  <c r="I150" i="28"/>
  <c r="L150" i="28"/>
  <c r="J150" i="28"/>
  <c r="M150" i="28"/>
  <c r="K150" i="28"/>
  <c r="K109" i="26"/>
  <c r="J109" i="26"/>
  <c r="I109" i="26"/>
  <c r="I152" i="27"/>
  <c r="J152" i="27"/>
  <c r="H160" i="27"/>
  <c r="K152" i="27"/>
  <c r="R115" i="19"/>
  <c r="P115" i="19"/>
  <c r="L159" i="22"/>
  <c r="K159" i="22"/>
  <c r="J159" i="22"/>
  <c r="I51" i="26"/>
  <c r="K51" i="26"/>
  <c r="J51" i="26"/>
  <c r="R19" i="19"/>
  <c r="P19" i="19"/>
  <c r="I144" i="26"/>
  <c r="K144" i="26"/>
  <c r="J144" i="26"/>
  <c r="P28" i="19"/>
  <c r="R28" i="19"/>
  <c r="I147" i="21"/>
  <c r="H147" i="21"/>
  <c r="H13" i="19"/>
  <c r="J13" i="19"/>
  <c r="G21" i="19"/>
  <c r="I99" i="21"/>
  <c r="H99" i="21"/>
  <c r="I113" i="18"/>
  <c r="K117" i="27"/>
  <c r="J117" i="27"/>
  <c r="I117" i="27"/>
  <c r="J83" i="26"/>
  <c r="I83" i="26"/>
  <c r="K83" i="26"/>
  <c r="M54" i="15"/>
  <c r="L54" i="15"/>
  <c r="K54" i="15"/>
  <c r="J54" i="15"/>
  <c r="I54" i="15"/>
  <c r="J25" i="22"/>
  <c r="L25" i="22"/>
  <c r="K25" i="22"/>
  <c r="J159" i="19"/>
  <c r="H159" i="19"/>
  <c r="I15" i="27"/>
  <c r="J15" i="27"/>
  <c r="K15" i="27"/>
  <c r="I149" i="26"/>
  <c r="K149" i="26"/>
  <c r="J149" i="26"/>
  <c r="X69" i="19"/>
  <c r="W77" i="19"/>
  <c r="J8" i="27"/>
  <c r="K8" i="27"/>
  <c r="I8" i="27"/>
  <c r="K111" i="26"/>
  <c r="J111" i="26"/>
  <c r="I111" i="26"/>
  <c r="I129" i="21"/>
  <c r="H129" i="21"/>
  <c r="R153" i="19"/>
  <c r="P153" i="19"/>
  <c r="O161" i="19"/>
  <c r="H155" i="21"/>
  <c r="I155" i="21"/>
  <c r="X52" i="19"/>
  <c r="W51" i="19"/>
  <c r="K53" i="26"/>
  <c r="J53" i="26"/>
  <c r="I53" i="26"/>
  <c r="J16" i="19"/>
  <c r="H16" i="19"/>
  <c r="K29" i="26"/>
  <c r="J29" i="26"/>
  <c r="I29" i="26"/>
  <c r="L138" i="22"/>
  <c r="K138" i="22"/>
  <c r="J138" i="22"/>
  <c r="J152" i="19"/>
  <c r="H152" i="19"/>
  <c r="X121" i="18"/>
  <c r="W120" i="18"/>
  <c r="K112" i="28"/>
  <c r="J112" i="28"/>
  <c r="I112" i="28"/>
  <c r="M112" i="28"/>
  <c r="L112" i="28"/>
  <c r="I74" i="21"/>
  <c r="H74" i="21"/>
  <c r="J57" i="19"/>
  <c r="H57" i="19"/>
  <c r="L42" i="22"/>
  <c r="K42" i="22"/>
  <c r="J42" i="22"/>
  <c r="K92" i="27"/>
  <c r="J92" i="27"/>
  <c r="I92" i="27"/>
  <c r="R82" i="19"/>
  <c r="P82" i="19"/>
  <c r="K149" i="27"/>
  <c r="J149" i="27"/>
  <c r="I149" i="27"/>
  <c r="K127" i="26"/>
  <c r="I127" i="26"/>
  <c r="J127" i="26"/>
  <c r="W133" i="19"/>
  <c r="X125" i="19"/>
  <c r="H11" i="21"/>
  <c r="I11" i="21"/>
  <c r="J28" i="19"/>
  <c r="H28" i="19"/>
  <c r="J157" i="19"/>
  <c r="H157" i="19"/>
  <c r="Q152" i="18"/>
  <c r="P160" i="18"/>
  <c r="L157" i="22"/>
  <c r="K157" i="22"/>
  <c r="J157" i="22"/>
  <c r="L32" i="22"/>
  <c r="K32" i="22"/>
  <c r="J32" i="22"/>
  <c r="P74" i="19"/>
  <c r="R74" i="19"/>
  <c r="X72" i="18"/>
  <c r="I34" i="21"/>
  <c r="H34" i="21"/>
  <c r="H146" i="18"/>
  <c r="I138" i="18"/>
  <c r="K156" i="27"/>
  <c r="I156" i="27"/>
  <c r="J156" i="27"/>
  <c r="K24" i="22"/>
  <c r="L24" i="22"/>
  <c r="J24" i="22"/>
  <c r="R20" i="21"/>
  <c r="Q20" i="21"/>
  <c r="H72" i="19"/>
  <c r="J72" i="19"/>
  <c r="X124" i="18"/>
  <c r="W132" i="18"/>
  <c r="I115" i="18"/>
  <c r="H144" i="19"/>
  <c r="J144" i="19"/>
  <c r="K145" i="27"/>
  <c r="J145" i="27"/>
  <c r="I145" i="27"/>
  <c r="I80" i="18"/>
  <c r="J71" i="26"/>
  <c r="I71" i="26"/>
  <c r="K71" i="26"/>
  <c r="H87" i="21"/>
  <c r="I87" i="21"/>
  <c r="J137" i="19"/>
  <c r="H137" i="19"/>
  <c r="X139" i="18"/>
  <c r="L87" i="22"/>
  <c r="K87" i="22"/>
  <c r="J87" i="22"/>
  <c r="X13" i="18"/>
  <c r="X58" i="18"/>
  <c r="K13" i="26"/>
  <c r="I13" i="26"/>
  <c r="J13" i="26"/>
  <c r="R76" i="19"/>
  <c r="P76" i="19"/>
  <c r="X84" i="18"/>
  <c r="X75" i="18"/>
  <c r="R13" i="21"/>
  <c r="Q13" i="21"/>
  <c r="P88" i="19"/>
  <c r="R88" i="19"/>
  <c r="K30" i="22"/>
  <c r="J30" i="22"/>
  <c r="L30" i="22"/>
  <c r="I153" i="18"/>
  <c r="R86" i="19"/>
  <c r="P86" i="19"/>
  <c r="I74" i="18"/>
  <c r="I80" i="21"/>
  <c r="H80" i="21"/>
  <c r="H45" i="19"/>
  <c r="J45" i="19"/>
  <c r="X159" i="18"/>
  <c r="P101" i="19"/>
  <c r="R101" i="19"/>
  <c r="I140" i="18"/>
  <c r="J108" i="27"/>
  <c r="I108" i="27"/>
  <c r="K108" i="27"/>
  <c r="K67" i="22"/>
  <c r="L67" i="22"/>
  <c r="J67" i="22"/>
  <c r="G105" i="19"/>
  <c r="J97" i="19"/>
  <c r="H97" i="19"/>
  <c r="X45" i="18"/>
  <c r="J103" i="22"/>
  <c r="K103" i="22"/>
  <c r="L103" i="22"/>
  <c r="P14" i="19"/>
  <c r="R14" i="19"/>
  <c r="J58" i="26"/>
  <c r="I58" i="26"/>
  <c r="K58" i="26"/>
  <c r="P69" i="19"/>
  <c r="O77" i="19"/>
  <c r="R69" i="19"/>
  <c r="M118" i="15"/>
  <c r="L118" i="15"/>
  <c r="K118" i="15"/>
  <c r="J118" i="15"/>
  <c r="I118" i="15"/>
  <c r="R131" i="19"/>
  <c r="P131" i="19"/>
  <c r="L118" i="22"/>
  <c r="K118" i="22"/>
  <c r="J118" i="22"/>
  <c r="X88" i="18"/>
  <c r="R57" i="19"/>
  <c r="P57" i="19"/>
  <c r="J116" i="19"/>
  <c r="H116" i="19"/>
  <c r="K29" i="28"/>
  <c r="J29" i="28"/>
  <c r="L29" i="28"/>
  <c r="M29" i="28"/>
  <c r="I29" i="28"/>
  <c r="P83" i="19"/>
  <c r="R83" i="19"/>
  <c r="O91" i="19"/>
  <c r="I156" i="18"/>
  <c r="Q107" i="18"/>
  <c r="P106" i="18"/>
  <c r="X145" i="18"/>
  <c r="X143" i="18"/>
  <c r="I102" i="18"/>
  <c r="X110" i="18"/>
  <c r="W118" i="18"/>
  <c r="J117" i="17"/>
  <c r="I117" i="17"/>
  <c r="I31" i="21"/>
  <c r="H31" i="21"/>
  <c r="I99" i="17"/>
  <c r="J99" i="17"/>
  <c r="P60" i="19"/>
  <c r="R60" i="19"/>
  <c r="J88" i="19"/>
  <c r="H88" i="19"/>
  <c r="K96" i="22"/>
  <c r="J96" i="22"/>
  <c r="L96" i="22"/>
  <c r="I151" i="21"/>
  <c r="H151" i="21"/>
  <c r="R108" i="19"/>
  <c r="P108" i="19"/>
  <c r="O107" i="19"/>
  <c r="I123" i="26"/>
  <c r="K123" i="26"/>
  <c r="J123" i="26"/>
  <c r="L48" i="22"/>
  <c r="K48" i="22"/>
  <c r="J48" i="22"/>
  <c r="L59" i="28"/>
  <c r="J59" i="28"/>
  <c r="K59" i="28"/>
  <c r="M59" i="28"/>
  <c r="I59" i="28"/>
  <c r="P75" i="19"/>
  <c r="R75" i="19"/>
  <c r="I86" i="21"/>
  <c r="H86" i="21"/>
  <c r="K102" i="22"/>
  <c r="J102" i="22"/>
  <c r="L102" i="22"/>
  <c r="L44" i="22"/>
  <c r="K44" i="22"/>
  <c r="J44" i="22"/>
  <c r="O49" i="19"/>
  <c r="P41" i="19"/>
  <c r="I142" i="21"/>
  <c r="H142" i="21"/>
  <c r="H128" i="21"/>
  <c r="I128" i="21"/>
  <c r="K15" i="22"/>
  <c r="J15" i="22"/>
  <c r="L15" i="22"/>
  <c r="J94" i="17"/>
  <c r="I94" i="17"/>
  <c r="H93" i="17"/>
  <c r="H84" i="21"/>
  <c r="G92" i="21"/>
  <c r="I84" i="21"/>
  <c r="R136" i="19"/>
  <c r="P136" i="19"/>
  <c r="O135" i="19"/>
  <c r="X74" i="18"/>
  <c r="P104" i="18"/>
  <c r="Q96" i="18"/>
  <c r="I83" i="21"/>
  <c r="H83" i="21"/>
  <c r="J103" i="19"/>
  <c r="H103" i="19"/>
  <c r="J101" i="22"/>
  <c r="L101" i="22"/>
  <c r="K101" i="22"/>
  <c r="K155" i="26"/>
  <c r="I155" i="26"/>
  <c r="J155" i="26"/>
  <c r="H21" i="21"/>
  <c r="I21" i="21"/>
  <c r="J46" i="22"/>
  <c r="K46" i="22"/>
  <c r="L46" i="22"/>
  <c r="P104" i="19"/>
  <c r="R104" i="19"/>
  <c r="K120" i="26"/>
  <c r="J120" i="26"/>
  <c r="I120" i="26"/>
  <c r="I139" i="18"/>
  <c r="M69" i="28"/>
  <c r="L69" i="28"/>
  <c r="J69" i="28"/>
  <c r="K69" i="28"/>
  <c r="I69" i="28"/>
  <c r="R144" i="19"/>
  <c r="P144" i="19"/>
  <c r="X125" i="18"/>
  <c r="K11" i="22"/>
  <c r="J11" i="22"/>
  <c r="L11" i="22"/>
  <c r="I55" i="17"/>
  <c r="H63" i="17"/>
  <c r="J55" i="17"/>
  <c r="I68" i="21"/>
  <c r="H68" i="21"/>
  <c r="P38" i="19"/>
  <c r="O37" i="19"/>
  <c r="R38" i="19"/>
  <c r="I151" i="18"/>
  <c r="I44" i="21"/>
  <c r="H44" i="21"/>
  <c r="J40" i="22"/>
  <c r="L40" i="22"/>
  <c r="K40" i="22"/>
  <c r="R157" i="19"/>
  <c r="P157" i="19"/>
  <c r="X71" i="18"/>
  <c r="I144" i="21"/>
  <c r="H144" i="21"/>
  <c r="J110" i="19"/>
  <c r="H110" i="19"/>
  <c r="X93" i="18"/>
  <c r="W92" i="18"/>
  <c r="L128" i="28"/>
  <c r="K128" i="28"/>
  <c r="J128" i="28"/>
  <c r="I128" i="28"/>
  <c r="M128" i="28"/>
  <c r="K87" i="26"/>
  <c r="J87" i="26"/>
  <c r="I87" i="26"/>
  <c r="J110" i="17"/>
  <c r="I110" i="17"/>
  <c r="K126" i="26"/>
  <c r="J126" i="26"/>
  <c r="I126" i="26"/>
  <c r="J26" i="22"/>
  <c r="L26" i="22"/>
  <c r="K26" i="22"/>
  <c r="I40" i="21"/>
  <c r="H40" i="21"/>
  <c r="R142" i="19"/>
  <c r="P142" i="19"/>
  <c r="I159" i="17"/>
  <c r="J159" i="17"/>
  <c r="K143" i="26"/>
  <c r="I143" i="26"/>
  <c r="J143" i="26"/>
  <c r="I128" i="18"/>
  <c r="K8" i="28"/>
  <c r="J8" i="28"/>
  <c r="I8" i="28"/>
  <c r="L8" i="28"/>
  <c r="M8" i="28"/>
  <c r="R158" i="19"/>
  <c r="P158" i="19"/>
  <c r="I66" i="18"/>
  <c r="K88" i="26"/>
  <c r="J88" i="26"/>
  <c r="I88" i="26"/>
  <c r="R114" i="19"/>
  <c r="P114" i="19"/>
  <c r="P132" i="18"/>
  <c r="Q124" i="18"/>
  <c r="K100" i="22"/>
  <c r="L100" i="22"/>
  <c r="J100" i="22"/>
  <c r="X98" i="18"/>
  <c r="J72" i="17"/>
  <c r="I72" i="17"/>
  <c r="K57" i="26"/>
  <c r="I57" i="26"/>
  <c r="J57" i="26"/>
  <c r="I104" i="21"/>
  <c r="H104" i="21"/>
  <c r="J27" i="19"/>
  <c r="G35" i="19"/>
  <c r="H27" i="19"/>
  <c r="X70" i="18"/>
  <c r="J145" i="19"/>
  <c r="H145" i="19"/>
  <c r="I139" i="26"/>
  <c r="K139" i="26"/>
  <c r="J139" i="26"/>
  <c r="I69" i="15"/>
  <c r="H77" i="15"/>
  <c r="M69" i="15"/>
  <c r="L69" i="15"/>
  <c r="J69" i="15"/>
  <c r="K69" i="15"/>
  <c r="J158" i="26"/>
  <c r="I158" i="26"/>
  <c r="K158" i="26"/>
  <c r="I101" i="21"/>
  <c r="H101" i="21"/>
  <c r="H15" i="19"/>
  <c r="J15" i="19"/>
  <c r="J131" i="13"/>
  <c r="K131" i="13"/>
  <c r="I131" i="13"/>
  <c r="K125" i="26"/>
  <c r="J125" i="26"/>
  <c r="I125" i="26"/>
  <c r="I18" i="21"/>
  <c r="H18" i="21"/>
  <c r="K9" i="22"/>
  <c r="J9" i="22"/>
  <c r="L9" i="22"/>
  <c r="X86" i="18"/>
  <c r="H76" i="28"/>
  <c r="L68" i="28"/>
  <c r="M68" i="28"/>
  <c r="K68" i="28"/>
  <c r="I68" i="28"/>
  <c r="J68" i="28"/>
  <c r="J75" i="26"/>
  <c r="I75" i="26"/>
  <c r="K75" i="26"/>
  <c r="J87" i="19"/>
  <c r="H87" i="19"/>
  <c r="K10" i="26"/>
  <c r="J10" i="26"/>
  <c r="I10" i="26"/>
  <c r="L85" i="22"/>
  <c r="K85" i="22"/>
  <c r="J85" i="22"/>
  <c r="I28" i="21"/>
  <c r="H28" i="21"/>
  <c r="G36" i="21"/>
  <c r="R55" i="19"/>
  <c r="P55" i="19"/>
  <c r="O63" i="19"/>
  <c r="Q79" i="18"/>
  <c r="P78" i="18"/>
  <c r="J84" i="19"/>
  <c r="H84" i="19"/>
  <c r="J141" i="19"/>
  <c r="H141" i="19"/>
  <c r="K127" i="27"/>
  <c r="J127" i="27"/>
  <c r="I127" i="27"/>
  <c r="I141" i="26"/>
  <c r="K141" i="26"/>
  <c r="J141" i="26"/>
  <c r="K115" i="22"/>
  <c r="J115" i="22"/>
  <c r="L115" i="22"/>
  <c r="Y12" i="15"/>
  <c r="X12" i="15"/>
  <c r="W12" i="15"/>
  <c r="K12" i="27"/>
  <c r="I12" i="27"/>
  <c r="J12" i="27"/>
  <c r="H20" i="27"/>
  <c r="H59" i="19"/>
  <c r="J59" i="19"/>
  <c r="L51" i="22"/>
  <c r="K51" i="22"/>
  <c r="J51" i="22"/>
  <c r="I41" i="17"/>
  <c r="H49" i="17"/>
  <c r="J41" i="17"/>
  <c r="K157" i="28"/>
  <c r="I157" i="28"/>
  <c r="J157" i="28"/>
  <c r="L157" i="28"/>
  <c r="M157" i="28"/>
  <c r="J112" i="26"/>
  <c r="I112" i="26"/>
  <c r="K112" i="26"/>
  <c r="H66" i="19"/>
  <c r="J66" i="19"/>
  <c r="G65" i="19"/>
  <c r="L141" i="15"/>
  <c r="I141" i="15"/>
  <c r="J141" i="15"/>
  <c r="M141" i="15"/>
  <c r="K141" i="15"/>
  <c r="I159" i="21"/>
  <c r="H159" i="21"/>
  <c r="L93" i="22"/>
  <c r="K93" i="22"/>
  <c r="J93" i="22"/>
  <c r="X97" i="19"/>
  <c r="W105" i="19"/>
  <c r="K149" i="22"/>
  <c r="J149" i="22"/>
  <c r="L149" i="22"/>
  <c r="P27" i="19"/>
  <c r="O35" i="19"/>
  <c r="R27" i="19"/>
  <c r="P48" i="19"/>
  <c r="R48" i="19"/>
  <c r="I38" i="21"/>
  <c r="H38" i="21"/>
  <c r="I105" i="22"/>
  <c r="L97" i="22"/>
  <c r="K97" i="22"/>
  <c r="J97" i="22"/>
  <c r="J99" i="19"/>
  <c r="H99" i="19"/>
  <c r="X28" i="18"/>
  <c r="K94" i="13"/>
  <c r="J94" i="13"/>
  <c r="I94" i="13"/>
  <c r="L27" i="22"/>
  <c r="K27" i="22"/>
  <c r="J27" i="22"/>
  <c r="I35" i="22"/>
  <c r="X57" i="18"/>
  <c r="K135" i="27"/>
  <c r="J135" i="27"/>
  <c r="I135" i="27"/>
  <c r="L60" i="22"/>
  <c r="K60" i="22"/>
  <c r="J60" i="22"/>
  <c r="H40" i="19"/>
  <c r="J40" i="19"/>
  <c r="I147" i="22"/>
  <c r="K139" i="22"/>
  <c r="L139" i="22"/>
  <c r="J139" i="22"/>
  <c r="J67" i="26"/>
  <c r="K67" i="26"/>
  <c r="I67" i="26"/>
  <c r="I108" i="21"/>
  <c r="H108" i="21"/>
  <c r="J139" i="19"/>
  <c r="G147" i="19"/>
  <c r="H139" i="19"/>
  <c r="I156" i="21"/>
  <c r="H156" i="21"/>
  <c r="J40" i="17"/>
  <c r="I40" i="17"/>
  <c r="I43" i="21"/>
  <c r="H43" i="21"/>
  <c r="R25" i="19"/>
  <c r="P25" i="19"/>
  <c r="J20" i="19"/>
  <c r="H20" i="19"/>
  <c r="K78" i="26"/>
  <c r="J78" i="26"/>
  <c r="I78" i="26"/>
  <c r="J47" i="19"/>
  <c r="H47" i="19"/>
  <c r="I53" i="21"/>
  <c r="H53" i="21"/>
  <c r="I108" i="18"/>
  <c r="I25" i="21"/>
  <c r="H25" i="21"/>
  <c r="R151" i="19"/>
  <c r="P151" i="19"/>
  <c r="L39" i="22"/>
  <c r="K39" i="22"/>
  <c r="J39" i="22"/>
  <c r="J158" i="19"/>
  <c r="H158" i="19"/>
  <c r="X158" i="18"/>
  <c r="K154" i="22"/>
  <c r="L154" i="22"/>
  <c r="J154" i="22"/>
  <c r="I159" i="18"/>
  <c r="I15" i="21"/>
  <c r="H15" i="21"/>
  <c r="R20" i="19"/>
  <c r="P20" i="19"/>
  <c r="J61" i="17"/>
  <c r="I61" i="17"/>
  <c r="M37" i="15"/>
  <c r="K37" i="15"/>
  <c r="L37" i="15"/>
  <c r="J37" i="15"/>
  <c r="I37" i="15"/>
  <c r="L23" i="22"/>
  <c r="K23" i="22"/>
  <c r="J23" i="22"/>
  <c r="J111" i="19"/>
  <c r="H111" i="19"/>
  <c r="G119" i="19"/>
  <c r="X136" i="18"/>
  <c r="J144" i="22"/>
  <c r="L144" i="22"/>
  <c r="K144" i="22"/>
  <c r="P13" i="19"/>
  <c r="O21" i="19"/>
  <c r="R13" i="19"/>
  <c r="K159" i="27"/>
  <c r="J159" i="27"/>
  <c r="I159" i="27"/>
  <c r="M89" i="15"/>
  <c r="I89" i="15"/>
  <c r="L89" i="15"/>
  <c r="K89" i="15"/>
  <c r="J89" i="15"/>
  <c r="J97" i="26"/>
  <c r="I97" i="26"/>
  <c r="K97" i="26"/>
  <c r="X54" i="18"/>
  <c r="W62" i="18"/>
  <c r="W48" i="18"/>
  <c r="X40" i="18"/>
  <c r="R160" i="19"/>
  <c r="P160" i="19"/>
  <c r="J43" i="19"/>
  <c r="H43" i="19"/>
  <c r="I102" i="21"/>
  <c r="H102" i="21"/>
  <c r="J156" i="22"/>
  <c r="L156" i="22"/>
  <c r="K156" i="22"/>
  <c r="J44" i="19"/>
  <c r="H44" i="19"/>
  <c r="I75" i="18"/>
  <c r="H105" i="21"/>
  <c r="I105" i="21"/>
  <c r="R156" i="19"/>
  <c r="P156" i="19"/>
  <c r="K50" i="28"/>
  <c r="J50" i="28"/>
  <c r="I50" i="28"/>
  <c r="M50" i="28"/>
  <c r="L50" i="28"/>
  <c r="H110" i="21"/>
  <c r="I110" i="21"/>
  <c r="J118" i="19"/>
  <c r="H118" i="19"/>
  <c r="X150" i="18"/>
  <c r="I56" i="21"/>
  <c r="H56" i="21"/>
  <c r="G64" i="21"/>
  <c r="I121" i="18"/>
  <c r="H120" i="18"/>
  <c r="R56" i="19"/>
  <c r="P56" i="19"/>
  <c r="J123" i="19"/>
  <c r="H123" i="19"/>
  <c r="L142" i="28"/>
  <c r="K142" i="28"/>
  <c r="J142" i="28"/>
  <c r="I142" i="28"/>
  <c r="M142" i="28"/>
  <c r="X111" i="19"/>
  <c r="W119" i="19"/>
  <c r="K29" i="27"/>
  <c r="I29" i="27"/>
  <c r="J29" i="27"/>
  <c r="H58" i="21"/>
  <c r="I58" i="21"/>
  <c r="I117" i="18"/>
  <c r="K122" i="22"/>
  <c r="J122" i="22"/>
  <c r="L122" i="22"/>
  <c r="R44" i="19"/>
  <c r="P44" i="19"/>
  <c r="H54" i="19"/>
  <c r="J54" i="19"/>
  <c r="I114" i="21"/>
  <c r="H114" i="21"/>
  <c r="H129" i="19"/>
  <c r="J129" i="19"/>
  <c r="X107" i="18"/>
  <c r="W106" i="18"/>
  <c r="X67" i="18"/>
  <c r="H66" i="21"/>
  <c r="I66" i="21"/>
  <c r="W147" i="19"/>
  <c r="X139" i="19"/>
  <c r="J14" i="19"/>
  <c r="H14" i="19"/>
  <c r="M158" i="28"/>
  <c r="L158" i="28"/>
  <c r="K158" i="28"/>
  <c r="J158" i="28"/>
  <c r="I158" i="28"/>
  <c r="K31" i="27"/>
  <c r="J31" i="27"/>
  <c r="I31" i="27"/>
  <c r="K38" i="26"/>
  <c r="J38" i="26"/>
  <c r="I38" i="26"/>
  <c r="X89" i="18"/>
  <c r="J15" i="26"/>
  <c r="I15" i="26"/>
  <c r="K15" i="26"/>
  <c r="P96" i="19"/>
  <c r="R96" i="19"/>
  <c r="P148" i="18"/>
  <c r="Q149" i="18"/>
  <c r="M120" i="28"/>
  <c r="I120" i="28"/>
  <c r="K120" i="28"/>
  <c r="J120" i="28"/>
  <c r="L120" i="28"/>
  <c r="I41" i="28"/>
  <c r="M41" i="28"/>
  <c r="L41" i="28"/>
  <c r="K41" i="28"/>
  <c r="J41" i="28"/>
  <c r="W91" i="19"/>
  <c r="X83" i="19"/>
  <c r="K111" i="27"/>
  <c r="J111" i="27"/>
  <c r="I111" i="27"/>
  <c r="L20" i="22"/>
  <c r="J20" i="22"/>
  <c r="K20" i="22"/>
  <c r="I154" i="18"/>
  <c r="L55" i="22"/>
  <c r="K55" i="22"/>
  <c r="J55" i="22"/>
  <c r="I63" i="22"/>
  <c r="W135" i="19"/>
  <c r="X136" i="19"/>
  <c r="I73" i="18"/>
  <c r="J32" i="19"/>
  <c r="H32" i="19"/>
  <c r="H37" i="16"/>
  <c r="K38" i="16"/>
  <c r="J38" i="16"/>
  <c r="I38" i="16"/>
  <c r="R30" i="19"/>
  <c r="P30" i="19"/>
  <c r="M14" i="15"/>
  <c r="L14" i="15"/>
  <c r="K14" i="15"/>
  <c r="J14" i="15"/>
  <c r="I14" i="15"/>
  <c r="G133" i="19"/>
  <c r="H125" i="19"/>
  <c r="J125" i="19"/>
  <c r="X116" i="18"/>
  <c r="H104" i="18"/>
  <c r="I96" i="18"/>
  <c r="H126" i="21"/>
  <c r="G134" i="21"/>
  <c r="I126" i="21"/>
  <c r="H71" i="19"/>
  <c r="J71" i="19"/>
  <c r="I71" i="28"/>
  <c r="M71" i="28"/>
  <c r="L71" i="28"/>
  <c r="K71" i="28"/>
  <c r="J71" i="28"/>
  <c r="I77" i="21"/>
  <c r="H77" i="21"/>
  <c r="I129" i="18"/>
  <c r="L98" i="22"/>
  <c r="J98" i="22"/>
  <c r="K98" i="22"/>
  <c r="X37" i="18"/>
  <c r="W36" i="18"/>
  <c r="J159" i="26"/>
  <c r="I159" i="26"/>
  <c r="K159" i="26"/>
  <c r="H41" i="21"/>
  <c r="I41" i="21"/>
  <c r="L17" i="22"/>
  <c r="K17" i="22"/>
  <c r="J17" i="22"/>
  <c r="R99" i="19"/>
  <c r="P99" i="19"/>
  <c r="Q54" i="18"/>
  <c r="P62" i="18"/>
  <c r="I23" i="28"/>
  <c r="M23" i="28"/>
  <c r="K23" i="28"/>
  <c r="J23" i="28"/>
  <c r="L23" i="28"/>
  <c r="I124" i="18"/>
  <c r="H132" i="18"/>
  <c r="X79" i="18"/>
  <c r="W78" i="18"/>
  <c r="J51" i="28"/>
  <c r="I51" i="28"/>
  <c r="K51" i="28"/>
  <c r="M51" i="28"/>
  <c r="L51" i="28"/>
  <c r="K114" i="22"/>
  <c r="L114" i="22"/>
  <c r="J114" i="22"/>
  <c r="H53" i="19"/>
  <c r="J53" i="19"/>
  <c r="J74" i="28"/>
  <c r="M74" i="28"/>
  <c r="K74" i="28"/>
  <c r="I74" i="28"/>
  <c r="L74" i="28"/>
  <c r="X32" i="18"/>
  <c r="J28" i="17"/>
  <c r="I28" i="17"/>
  <c r="J90" i="17"/>
  <c r="I90" i="17"/>
  <c r="I24" i="16"/>
  <c r="H23" i="16"/>
  <c r="K24" i="16"/>
  <c r="J24" i="16"/>
  <c r="H112" i="19"/>
  <c r="J112" i="19"/>
  <c r="X73" i="18"/>
  <c r="J39" i="26"/>
  <c r="K39" i="26"/>
  <c r="I39" i="26"/>
  <c r="I89" i="21"/>
  <c r="H89" i="21"/>
  <c r="R32" i="19"/>
  <c r="P32" i="19"/>
  <c r="H150" i="21"/>
  <c r="I150" i="21"/>
  <c r="I49" i="21"/>
  <c r="H49" i="21"/>
  <c r="L19" i="22"/>
  <c r="K19" i="22"/>
  <c r="J19" i="22"/>
  <c r="J76" i="19"/>
  <c r="H76" i="19"/>
  <c r="M60" i="28"/>
  <c r="L60" i="28"/>
  <c r="K60" i="28"/>
  <c r="J60" i="28"/>
  <c r="I60" i="28"/>
  <c r="K143" i="22"/>
  <c r="L143" i="22"/>
  <c r="J143" i="22"/>
  <c r="I99" i="18"/>
  <c r="L94" i="22"/>
  <c r="K94" i="22"/>
  <c r="J94" i="22"/>
  <c r="K28" i="22"/>
  <c r="J28" i="22"/>
  <c r="L28" i="22"/>
  <c r="L52" i="22"/>
  <c r="K52" i="22"/>
  <c r="J52" i="22"/>
  <c r="R137" i="19"/>
  <c r="P137" i="19"/>
  <c r="T21" i="17"/>
  <c r="V13" i="17"/>
  <c r="U13" i="17"/>
  <c r="M32" i="28"/>
  <c r="L32" i="28"/>
  <c r="K32" i="28"/>
  <c r="I32" i="28"/>
  <c r="J32" i="28"/>
  <c r="L141" i="22"/>
  <c r="J141" i="22"/>
  <c r="K141" i="22"/>
  <c r="H106" i="18"/>
  <c r="I107" i="18"/>
  <c r="K58" i="28"/>
  <c r="I58" i="28"/>
  <c r="L58" i="28"/>
  <c r="J58" i="28"/>
  <c r="M58" i="28"/>
  <c r="Q135" i="18"/>
  <c r="P134" i="18"/>
  <c r="L109" i="22"/>
  <c r="K109" i="22"/>
  <c r="J109" i="22"/>
  <c r="K160" i="22"/>
  <c r="J160" i="22"/>
  <c r="L160" i="22"/>
  <c r="I133" i="21"/>
  <c r="H133" i="21"/>
  <c r="K57" i="22"/>
  <c r="L57" i="22"/>
  <c r="J57" i="22"/>
  <c r="I71" i="18"/>
  <c r="M140" i="28"/>
  <c r="L140" i="28"/>
  <c r="K140" i="28"/>
  <c r="J140" i="28"/>
  <c r="I140" i="28"/>
  <c r="K31" i="26"/>
  <c r="J31" i="26"/>
  <c r="I31" i="26"/>
  <c r="K34" i="22"/>
  <c r="L34" i="22"/>
  <c r="J34" i="22"/>
  <c r="O121" i="19"/>
  <c r="R122" i="19"/>
  <c r="P122" i="19"/>
  <c r="I98" i="17"/>
  <c r="J98" i="17"/>
  <c r="J8" i="26"/>
  <c r="K8" i="26"/>
  <c r="I8" i="26"/>
  <c r="R129" i="19"/>
  <c r="P129" i="19"/>
  <c r="R159" i="18"/>
  <c r="Q159" i="18"/>
  <c r="J68" i="17"/>
  <c r="I68" i="17"/>
  <c r="T14" i="14"/>
  <c r="S14" i="14"/>
  <c r="J74" i="17"/>
  <c r="I74" i="17"/>
  <c r="J76" i="16"/>
  <c r="I76" i="16"/>
  <c r="K76" i="16"/>
  <c r="Q43" i="18"/>
  <c r="V20" i="17"/>
  <c r="U20" i="17"/>
  <c r="H118" i="18"/>
  <c r="I110" i="18"/>
  <c r="M66" i="15"/>
  <c r="L66" i="15"/>
  <c r="K66" i="15"/>
  <c r="J66" i="15"/>
  <c r="I66" i="15"/>
  <c r="T38" i="12"/>
  <c r="V38" i="12"/>
  <c r="S38" i="12"/>
  <c r="I89" i="18"/>
  <c r="P20" i="18"/>
  <c r="Q12" i="18"/>
  <c r="Q143" i="18"/>
  <c r="H149" i="16"/>
  <c r="I150" i="16"/>
  <c r="K150" i="16"/>
  <c r="J150" i="16"/>
  <c r="I135" i="18"/>
  <c r="H134" i="18"/>
  <c r="X155" i="18"/>
  <c r="I137" i="18"/>
  <c r="V18" i="17"/>
  <c r="U18" i="17"/>
  <c r="M9" i="15"/>
  <c r="K9" i="15"/>
  <c r="I9" i="15"/>
  <c r="L9" i="15"/>
  <c r="J9" i="15"/>
  <c r="P90" i="18"/>
  <c r="Q82" i="18"/>
  <c r="V10" i="17"/>
  <c r="T9" i="17"/>
  <c r="W13" i="17" s="1"/>
  <c r="U10" i="17"/>
  <c r="K25" i="16"/>
  <c r="J25" i="16"/>
  <c r="I25" i="16"/>
  <c r="M82" i="15"/>
  <c r="L82" i="15"/>
  <c r="K82" i="15"/>
  <c r="J82" i="15"/>
  <c r="I82" i="15"/>
  <c r="H19" i="21"/>
  <c r="I19" i="21"/>
  <c r="H109" i="19"/>
  <c r="J109" i="19"/>
  <c r="G49" i="19"/>
  <c r="J41" i="19"/>
  <c r="H41" i="19"/>
  <c r="V13" i="16"/>
  <c r="U13" i="16"/>
  <c r="T21" i="16"/>
  <c r="K116" i="13"/>
  <c r="J116" i="13"/>
  <c r="I116" i="13"/>
  <c r="K127" i="16"/>
  <c r="I127" i="16"/>
  <c r="J127" i="16"/>
  <c r="T13" i="12"/>
  <c r="S13" i="12"/>
  <c r="V13" i="12"/>
  <c r="H133" i="15"/>
  <c r="M125" i="15"/>
  <c r="I125" i="15"/>
  <c r="K125" i="15"/>
  <c r="J125" i="15"/>
  <c r="L125" i="15"/>
  <c r="X66" i="18"/>
  <c r="I33" i="17"/>
  <c r="J33" i="17"/>
  <c r="J57" i="17"/>
  <c r="I57" i="17"/>
  <c r="L140" i="15"/>
  <c r="K140" i="15"/>
  <c r="J140" i="15"/>
  <c r="I140" i="15"/>
  <c r="M140" i="15"/>
  <c r="I47" i="18"/>
  <c r="Q89" i="18"/>
  <c r="J146" i="16"/>
  <c r="I146" i="16"/>
  <c r="K146" i="16"/>
  <c r="M142" i="15"/>
  <c r="L142" i="15"/>
  <c r="K142" i="15"/>
  <c r="J142" i="15"/>
  <c r="I142" i="15"/>
  <c r="S30" i="6"/>
  <c r="R30" i="6"/>
  <c r="Q30" i="6"/>
  <c r="K65" i="15"/>
  <c r="J65" i="15"/>
  <c r="I65" i="15"/>
  <c r="L65" i="15"/>
  <c r="M65" i="15"/>
  <c r="W18" i="13"/>
  <c r="V18" i="13"/>
  <c r="U18" i="13"/>
  <c r="R129" i="18"/>
  <c r="Q129" i="18"/>
  <c r="Q67" i="18"/>
  <c r="M158" i="15"/>
  <c r="L158" i="15"/>
  <c r="K158" i="15"/>
  <c r="I158" i="15"/>
  <c r="J158" i="15"/>
  <c r="R85" i="19"/>
  <c r="P85" i="19"/>
  <c r="X55" i="18"/>
  <c r="I99" i="16"/>
  <c r="J99" i="16"/>
  <c r="K99" i="16"/>
  <c r="L102" i="15"/>
  <c r="K102" i="15"/>
  <c r="I102" i="15"/>
  <c r="J102" i="15"/>
  <c r="M102" i="15"/>
  <c r="L11" i="15"/>
  <c r="K11" i="15"/>
  <c r="J11" i="15"/>
  <c r="I11" i="15"/>
  <c r="M11" i="15"/>
  <c r="Q125" i="18"/>
  <c r="L135" i="15"/>
  <c r="I135" i="15"/>
  <c r="M135" i="15"/>
  <c r="K135" i="15"/>
  <c r="J135" i="15"/>
  <c r="J7" i="12"/>
  <c r="I7" i="12"/>
  <c r="H54" i="12"/>
  <c r="L7" i="12"/>
  <c r="K7" i="12"/>
  <c r="M43" i="15"/>
  <c r="L43" i="15"/>
  <c r="K43" i="15"/>
  <c r="J43" i="15"/>
  <c r="I43" i="15"/>
  <c r="M81" i="15"/>
  <c r="L81" i="15"/>
  <c r="K81" i="15"/>
  <c r="I81" i="15"/>
  <c r="J81" i="15"/>
  <c r="J29" i="19"/>
  <c r="H29" i="19"/>
  <c r="J154" i="19"/>
  <c r="H154" i="19"/>
  <c r="X108" i="18"/>
  <c r="K85" i="27"/>
  <c r="J85" i="27"/>
  <c r="I85" i="27"/>
  <c r="J146" i="19"/>
  <c r="H146" i="19"/>
  <c r="X129" i="18"/>
  <c r="R31" i="19"/>
  <c r="P31" i="19"/>
  <c r="Q51" i="18"/>
  <c r="P50" i="18"/>
  <c r="J72" i="15"/>
  <c r="M72" i="15"/>
  <c r="L72" i="15"/>
  <c r="K72" i="15"/>
  <c r="I72" i="15"/>
  <c r="I117" i="15"/>
  <c r="M117" i="15"/>
  <c r="L117" i="15"/>
  <c r="J117" i="15"/>
  <c r="K117" i="15"/>
  <c r="I94" i="18"/>
  <c r="K14" i="13"/>
  <c r="J14" i="13"/>
  <c r="I14" i="13"/>
  <c r="R111" i="18"/>
  <c r="Q111" i="18"/>
  <c r="L96" i="15"/>
  <c r="J96" i="15"/>
  <c r="M96" i="15"/>
  <c r="K96" i="15"/>
  <c r="I96" i="15"/>
  <c r="T15" i="14"/>
  <c r="S15" i="14"/>
  <c r="R23" i="14"/>
  <c r="J160" i="17"/>
  <c r="I160" i="17"/>
  <c r="J150" i="19"/>
  <c r="G149" i="19"/>
  <c r="H150" i="19"/>
  <c r="J155" i="19"/>
  <c r="H155" i="19"/>
  <c r="H133" i="17"/>
  <c r="J125" i="17"/>
  <c r="I125" i="17"/>
  <c r="R62" i="19"/>
  <c r="P62" i="19"/>
  <c r="Q9" i="18"/>
  <c r="P8" i="18"/>
  <c r="R125" i="18" s="1"/>
  <c r="J87" i="17"/>
  <c r="I87" i="17"/>
  <c r="J87" i="16"/>
  <c r="K87" i="16"/>
  <c r="I87" i="16"/>
  <c r="R39" i="19"/>
  <c r="P39" i="19"/>
  <c r="K19" i="6"/>
  <c r="I19" i="6"/>
  <c r="J19" i="6"/>
  <c r="J32" i="17"/>
  <c r="I32" i="17"/>
  <c r="W8" i="13"/>
  <c r="V8" i="13"/>
  <c r="U8" i="13"/>
  <c r="L32" i="12"/>
  <c r="I32" i="12"/>
  <c r="K32" i="12"/>
  <c r="J32" i="12"/>
  <c r="X44" i="18"/>
  <c r="H104" i="28"/>
  <c r="L96" i="28"/>
  <c r="M96" i="28"/>
  <c r="K96" i="28"/>
  <c r="J96" i="28"/>
  <c r="I96" i="28"/>
  <c r="L29" i="22"/>
  <c r="K29" i="22"/>
  <c r="J29" i="22"/>
  <c r="R94" i="19"/>
  <c r="O93" i="19"/>
  <c r="P94" i="19"/>
  <c r="K93" i="15"/>
  <c r="M93" i="15"/>
  <c r="L93" i="15"/>
  <c r="J93" i="15"/>
  <c r="I93" i="15"/>
  <c r="L6" i="12"/>
  <c r="H53" i="12"/>
  <c r="K6" i="12"/>
  <c r="I6" i="12"/>
  <c r="J6" i="12"/>
  <c r="K107" i="15"/>
  <c r="J107" i="15"/>
  <c r="I107" i="15"/>
  <c r="L107" i="15"/>
  <c r="M107" i="15"/>
  <c r="H132" i="13"/>
  <c r="I124" i="13"/>
  <c r="K124" i="13"/>
  <c r="J124" i="13"/>
  <c r="I108" i="17"/>
  <c r="H107" i="17"/>
  <c r="J108" i="17"/>
  <c r="M68" i="15"/>
  <c r="L68" i="15"/>
  <c r="K68" i="15"/>
  <c r="J68" i="15"/>
  <c r="I68" i="15"/>
  <c r="I128" i="16"/>
  <c r="J128" i="16"/>
  <c r="K128" i="16"/>
  <c r="R54" i="19"/>
  <c r="P54" i="19"/>
  <c r="R52" i="18"/>
  <c r="Q52" i="18"/>
  <c r="I26" i="17"/>
  <c r="J26" i="17"/>
  <c r="J128" i="19"/>
  <c r="H128" i="19"/>
  <c r="J156" i="19"/>
  <c r="H156" i="19"/>
  <c r="X100" i="18"/>
  <c r="X103" i="18"/>
  <c r="I124" i="26"/>
  <c r="H132" i="26"/>
  <c r="J124" i="26"/>
  <c r="K124" i="26"/>
  <c r="R34" i="19"/>
  <c r="P34" i="19"/>
  <c r="Q56" i="18"/>
  <c r="L142" i="22"/>
  <c r="K142" i="22"/>
  <c r="J142" i="22"/>
  <c r="I141" i="18"/>
  <c r="J39" i="28"/>
  <c r="M39" i="28"/>
  <c r="L39" i="28"/>
  <c r="K39" i="28"/>
  <c r="I39" i="28"/>
  <c r="K158" i="22"/>
  <c r="L158" i="22"/>
  <c r="J158" i="22"/>
  <c r="I125" i="18"/>
  <c r="I131" i="21"/>
  <c r="H131" i="21"/>
  <c r="P130" i="19"/>
  <c r="R130" i="19"/>
  <c r="M41" i="15"/>
  <c r="L41" i="15"/>
  <c r="K41" i="15"/>
  <c r="J41" i="15"/>
  <c r="I41" i="15"/>
  <c r="H49" i="15"/>
  <c r="S44" i="6"/>
  <c r="Q44" i="6"/>
  <c r="R44" i="6"/>
  <c r="K138" i="16"/>
  <c r="J138" i="16"/>
  <c r="I138" i="16"/>
  <c r="P58" i="19"/>
  <c r="R58" i="19"/>
  <c r="Q88" i="18"/>
  <c r="R88" i="18"/>
  <c r="J151" i="17"/>
  <c r="I151" i="17"/>
  <c r="K54" i="16"/>
  <c r="J54" i="16"/>
  <c r="I54" i="16"/>
  <c r="J38" i="17"/>
  <c r="I38" i="17"/>
  <c r="H37" i="17"/>
  <c r="T41" i="12"/>
  <c r="S41" i="12"/>
  <c r="V41" i="12"/>
  <c r="M67" i="28"/>
  <c r="L67" i="28"/>
  <c r="K67" i="28"/>
  <c r="J67" i="28"/>
  <c r="I67" i="28"/>
  <c r="K59" i="22"/>
  <c r="L59" i="22"/>
  <c r="J59" i="22"/>
  <c r="I93" i="18"/>
  <c r="H92" i="18"/>
  <c r="J103" i="17"/>
  <c r="I103" i="17"/>
  <c r="J46" i="19"/>
  <c r="H46" i="19"/>
  <c r="Q141" i="18"/>
  <c r="K57" i="15"/>
  <c r="J57" i="15"/>
  <c r="I57" i="15"/>
  <c r="M57" i="15"/>
  <c r="L57" i="15"/>
  <c r="K40" i="6"/>
  <c r="J40" i="6"/>
  <c r="I40" i="6"/>
  <c r="I94" i="16"/>
  <c r="K94" i="16"/>
  <c r="J94" i="16"/>
  <c r="H93" i="16"/>
  <c r="P140" i="19"/>
  <c r="R140" i="19"/>
  <c r="Q32" i="18"/>
  <c r="H105" i="17"/>
  <c r="J97" i="17"/>
  <c r="I97" i="17"/>
  <c r="K62" i="16"/>
  <c r="J62" i="16"/>
  <c r="I62" i="16"/>
  <c r="M103" i="15"/>
  <c r="L103" i="15"/>
  <c r="K103" i="15"/>
  <c r="J103" i="15"/>
  <c r="I103" i="15"/>
  <c r="W17" i="17"/>
  <c r="V17" i="17"/>
  <c r="U17" i="17"/>
  <c r="L73" i="22"/>
  <c r="K73" i="22"/>
  <c r="J73" i="22"/>
  <c r="J126" i="19"/>
  <c r="H126" i="19"/>
  <c r="Q81" i="18"/>
  <c r="K10" i="6"/>
  <c r="I10" i="6"/>
  <c r="J10" i="6"/>
  <c r="J10" i="12"/>
  <c r="I10" i="12"/>
  <c r="K10" i="12"/>
  <c r="L10" i="12"/>
  <c r="P110" i="19"/>
  <c r="R110" i="19"/>
  <c r="Q94" i="18"/>
  <c r="R94" i="18"/>
  <c r="K70" i="3"/>
  <c r="J70" i="3"/>
  <c r="L70" i="3"/>
  <c r="J51" i="15"/>
  <c r="M51" i="15"/>
  <c r="L51" i="15"/>
  <c r="K51" i="15"/>
  <c r="I51" i="15"/>
  <c r="I15" i="16"/>
  <c r="K15" i="16"/>
  <c r="J15" i="16"/>
  <c r="L21" i="12"/>
  <c r="J21" i="12"/>
  <c r="K21" i="12"/>
  <c r="I21" i="12"/>
  <c r="K14" i="12"/>
  <c r="L14" i="12"/>
  <c r="I14" i="12"/>
  <c r="J14" i="12"/>
  <c r="T42" i="12"/>
  <c r="S42" i="12"/>
  <c r="V42" i="12"/>
  <c r="K75" i="16"/>
  <c r="J75" i="16"/>
  <c r="I75" i="16"/>
  <c r="I90" i="21"/>
  <c r="H90" i="21"/>
  <c r="L123" i="22"/>
  <c r="K123" i="22"/>
  <c r="J123" i="22"/>
  <c r="J60" i="19"/>
  <c r="H60" i="19"/>
  <c r="I45" i="17"/>
  <c r="J45" i="17"/>
  <c r="J95" i="17"/>
  <c r="I95" i="17"/>
  <c r="R126" i="19"/>
  <c r="P126" i="19"/>
  <c r="Q142" i="18"/>
  <c r="R142" i="18"/>
  <c r="J138" i="19"/>
  <c r="H138" i="19"/>
  <c r="J145" i="16"/>
  <c r="K145" i="16"/>
  <c r="I145" i="16"/>
  <c r="K93" i="13"/>
  <c r="J93" i="13"/>
  <c r="I93" i="13"/>
  <c r="I45" i="15"/>
  <c r="L45" i="15"/>
  <c r="M45" i="15"/>
  <c r="K45" i="15"/>
  <c r="J45" i="15"/>
  <c r="J64" i="26"/>
  <c r="I64" i="26"/>
  <c r="K64" i="26"/>
  <c r="I16" i="17"/>
  <c r="J16" i="17"/>
  <c r="L83" i="28"/>
  <c r="J83" i="28"/>
  <c r="I83" i="28"/>
  <c r="M83" i="28"/>
  <c r="K83" i="28"/>
  <c r="L65" i="22"/>
  <c r="K65" i="22"/>
  <c r="J65" i="22"/>
  <c r="I140" i="17"/>
  <c r="J140" i="17"/>
  <c r="V19" i="17"/>
  <c r="U19" i="17"/>
  <c r="J79" i="22"/>
  <c r="L79" i="22"/>
  <c r="K79" i="22"/>
  <c r="J100" i="19"/>
  <c r="H100" i="19"/>
  <c r="X83" i="18"/>
  <c r="J43" i="17"/>
  <c r="I43" i="17"/>
  <c r="L144" i="15"/>
  <c r="K144" i="15"/>
  <c r="J144" i="15"/>
  <c r="I144" i="15"/>
  <c r="M144" i="15"/>
  <c r="H91" i="16"/>
  <c r="K83" i="16"/>
  <c r="J83" i="16"/>
  <c r="I83" i="16"/>
  <c r="H77" i="17"/>
  <c r="J69" i="17"/>
  <c r="I69" i="17"/>
  <c r="L10" i="15"/>
  <c r="K10" i="15"/>
  <c r="I10" i="15"/>
  <c r="M10" i="15"/>
  <c r="J10" i="15"/>
  <c r="H30" i="19"/>
  <c r="J30" i="19"/>
  <c r="H113" i="19"/>
  <c r="J113" i="19"/>
  <c r="G191" i="3"/>
  <c r="K140" i="13"/>
  <c r="J140" i="13"/>
  <c r="I140" i="13"/>
  <c r="J85" i="26"/>
  <c r="K85" i="26"/>
  <c r="I85" i="26"/>
  <c r="J108" i="22"/>
  <c r="L108" i="22"/>
  <c r="K108" i="22"/>
  <c r="J86" i="19"/>
  <c r="H86" i="19"/>
  <c r="X14" i="18"/>
  <c r="K57" i="16"/>
  <c r="J57" i="16"/>
  <c r="I57" i="16"/>
  <c r="R108" i="18"/>
  <c r="Q108" i="18"/>
  <c r="H70" i="19"/>
  <c r="J70" i="19"/>
  <c r="X117" i="18"/>
  <c r="Q19" i="18"/>
  <c r="R19" i="18"/>
  <c r="K109" i="16"/>
  <c r="J109" i="16"/>
  <c r="I109" i="16"/>
  <c r="K30" i="16"/>
  <c r="J30" i="16"/>
  <c r="I30" i="16"/>
  <c r="J94" i="19"/>
  <c r="G93" i="19"/>
  <c r="H94" i="19"/>
  <c r="X144" i="18"/>
  <c r="K72" i="27"/>
  <c r="J72" i="27"/>
  <c r="I72" i="27"/>
  <c r="J17" i="17"/>
  <c r="I17" i="17"/>
  <c r="J112" i="27"/>
  <c r="I112" i="27"/>
  <c r="K112" i="27"/>
  <c r="X141" i="18"/>
  <c r="Y10" i="15"/>
  <c r="X10" i="15"/>
  <c r="W10" i="15"/>
  <c r="K42" i="16"/>
  <c r="J42" i="16"/>
  <c r="I42" i="16"/>
  <c r="R103" i="18"/>
  <c r="Q103" i="18"/>
  <c r="I128" i="17"/>
  <c r="J128" i="17"/>
  <c r="M32" i="15"/>
  <c r="L32" i="15"/>
  <c r="K32" i="15"/>
  <c r="J32" i="15"/>
  <c r="I32" i="15"/>
  <c r="L47" i="12"/>
  <c r="K47" i="12"/>
  <c r="I47" i="12"/>
  <c r="J47" i="12"/>
  <c r="J61" i="19"/>
  <c r="H61" i="19"/>
  <c r="J129" i="17"/>
  <c r="I129" i="17"/>
  <c r="X19" i="18"/>
  <c r="J152" i="17"/>
  <c r="I152" i="17"/>
  <c r="I34" i="16"/>
  <c r="J34" i="16"/>
  <c r="K34" i="16"/>
  <c r="J111" i="17"/>
  <c r="H119" i="17"/>
  <c r="I111" i="17"/>
  <c r="K140" i="16"/>
  <c r="J140" i="16"/>
  <c r="I140" i="16"/>
  <c r="J136" i="17"/>
  <c r="H135" i="17"/>
  <c r="I136" i="17"/>
  <c r="K95" i="13"/>
  <c r="I95" i="13"/>
  <c r="J95" i="13"/>
  <c r="J67" i="19"/>
  <c r="H67" i="19"/>
  <c r="J127" i="17"/>
  <c r="I127" i="17"/>
  <c r="K67" i="15"/>
  <c r="I67" i="15"/>
  <c r="M67" i="15"/>
  <c r="J67" i="15"/>
  <c r="L67" i="15"/>
  <c r="J43" i="16"/>
  <c r="I43" i="16"/>
  <c r="K43" i="16"/>
  <c r="I131" i="18"/>
  <c r="X80" i="18"/>
  <c r="I143" i="15"/>
  <c r="J143" i="15"/>
  <c r="M143" i="15"/>
  <c r="K143" i="15"/>
  <c r="L143" i="15"/>
  <c r="J20" i="16"/>
  <c r="I20" i="16"/>
  <c r="K20" i="16"/>
  <c r="K160" i="16"/>
  <c r="J160" i="16"/>
  <c r="I160" i="16"/>
  <c r="T20" i="12"/>
  <c r="V20" i="12"/>
  <c r="S20" i="12"/>
  <c r="I27" i="15"/>
  <c r="H35" i="15"/>
  <c r="M27" i="15"/>
  <c r="L27" i="15"/>
  <c r="K27" i="15"/>
  <c r="J27" i="15"/>
  <c r="J112" i="17"/>
  <c r="I112" i="17"/>
  <c r="J130" i="19"/>
  <c r="H130" i="19"/>
  <c r="K28" i="16"/>
  <c r="J28" i="16"/>
  <c r="I28" i="16"/>
  <c r="I152" i="18"/>
  <c r="H160" i="18"/>
  <c r="M123" i="15"/>
  <c r="K123" i="15"/>
  <c r="L123" i="15"/>
  <c r="J123" i="15"/>
  <c r="I123" i="15"/>
  <c r="Q84" i="18"/>
  <c r="R84" i="18"/>
  <c r="J125" i="16"/>
  <c r="I125" i="16"/>
  <c r="H133" i="16"/>
  <c r="K125" i="16"/>
  <c r="I108" i="26"/>
  <c r="J108" i="26"/>
  <c r="K108" i="26"/>
  <c r="L16" i="22"/>
  <c r="K16" i="22"/>
  <c r="J16" i="22"/>
  <c r="R40" i="19"/>
  <c r="P40" i="19"/>
  <c r="R45" i="19"/>
  <c r="P45" i="19"/>
  <c r="X43" i="18"/>
  <c r="I127" i="18"/>
  <c r="J89" i="17"/>
  <c r="I89" i="17"/>
  <c r="M87" i="15"/>
  <c r="L87" i="15"/>
  <c r="K87" i="15"/>
  <c r="J87" i="15"/>
  <c r="I87" i="15"/>
  <c r="J84" i="13"/>
  <c r="I84" i="13"/>
  <c r="K84" i="13"/>
  <c r="J86" i="17"/>
  <c r="I86" i="17"/>
  <c r="I24" i="17"/>
  <c r="J24" i="17"/>
  <c r="H23" i="17"/>
  <c r="L116" i="15"/>
  <c r="I116" i="15"/>
  <c r="M116" i="15"/>
  <c r="K116" i="15"/>
  <c r="J116" i="15"/>
  <c r="G107" i="19"/>
  <c r="J108" i="19"/>
  <c r="H108" i="19"/>
  <c r="I100" i="17"/>
  <c r="J100" i="17"/>
  <c r="K47" i="16"/>
  <c r="J47" i="16"/>
  <c r="I47" i="16"/>
  <c r="X157" i="18"/>
  <c r="R16" i="18"/>
  <c r="Q16" i="18"/>
  <c r="K85" i="15"/>
  <c r="I85" i="15"/>
  <c r="M85" i="15"/>
  <c r="L85" i="15"/>
  <c r="J85" i="15"/>
  <c r="R124" i="19"/>
  <c r="P124" i="19"/>
  <c r="R128" i="18"/>
  <c r="Q128" i="18"/>
  <c r="I92" i="26"/>
  <c r="J92" i="26"/>
  <c r="K92" i="26"/>
  <c r="R42" i="19"/>
  <c r="P42" i="19"/>
  <c r="R98" i="18"/>
  <c r="Q98" i="18"/>
  <c r="I122" i="18"/>
  <c r="X154" i="18"/>
  <c r="M12" i="15"/>
  <c r="L12" i="15"/>
  <c r="K12" i="15"/>
  <c r="J12" i="15"/>
  <c r="I12" i="15"/>
  <c r="J132" i="16"/>
  <c r="I132" i="16"/>
  <c r="K132" i="16"/>
  <c r="V12" i="12"/>
  <c r="T12" i="12"/>
  <c r="S12" i="12"/>
  <c r="I70" i="17"/>
  <c r="J70" i="17"/>
  <c r="I56" i="15"/>
  <c r="M56" i="15"/>
  <c r="J56" i="15"/>
  <c r="L56" i="15"/>
  <c r="K56" i="15"/>
  <c r="J159" i="16"/>
  <c r="K159" i="16"/>
  <c r="I159" i="16"/>
  <c r="X87" i="18"/>
  <c r="Q69" i="18"/>
  <c r="R69" i="18"/>
  <c r="L29" i="15"/>
  <c r="K29" i="15"/>
  <c r="J29" i="15"/>
  <c r="I29" i="15"/>
  <c r="M29" i="15"/>
  <c r="R125" i="19"/>
  <c r="P125" i="19"/>
  <c r="O133" i="19"/>
  <c r="R156" i="18"/>
  <c r="Q156" i="18"/>
  <c r="X66" i="19"/>
  <c r="W65" i="19"/>
  <c r="X101" i="18"/>
  <c r="S22" i="12"/>
  <c r="T22" i="12"/>
  <c r="V22" i="12"/>
  <c r="J42" i="17"/>
  <c r="I42" i="17"/>
  <c r="J137" i="17"/>
  <c r="I137" i="17"/>
  <c r="Y9" i="15"/>
  <c r="X9" i="15"/>
  <c r="W9" i="15"/>
  <c r="K68" i="16"/>
  <c r="J68" i="16"/>
  <c r="I68" i="16"/>
  <c r="M90" i="15"/>
  <c r="J90" i="15"/>
  <c r="I90" i="15"/>
  <c r="L90" i="15"/>
  <c r="K90" i="15"/>
  <c r="W90" i="18"/>
  <c r="X82" i="18"/>
  <c r="K115" i="16"/>
  <c r="J115" i="16"/>
  <c r="I115" i="16"/>
  <c r="X15" i="18"/>
  <c r="R137" i="18"/>
  <c r="Q137" i="18"/>
  <c r="T56" i="12"/>
  <c r="S56" i="12"/>
  <c r="V56" i="12"/>
  <c r="J142" i="17"/>
  <c r="I142" i="17"/>
  <c r="Y19" i="15"/>
  <c r="X19" i="15"/>
  <c r="W19" i="15"/>
  <c r="M132" i="15"/>
  <c r="L132" i="15"/>
  <c r="K132" i="15"/>
  <c r="J132" i="15"/>
  <c r="I132" i="15"/>
  <c r="J39" i="16"/>
  <c r="I39" i="16"/>
  <c r="K39" i="16"/>
  <c r="R37" i="18"/>
  <c r="Q37" i="18"/>
  <c r="P36" i="18"/>
  <c r="M84" i="15"/>
  <c r="L84" i="15"/>
  <c r="K84" i="15"/>
  <c r="J84" i="15"/>
  <c r="I84" i="15"/>
  <c r="J124" i="17"/>
  <c r="I124" i="17"/>
  <c r="J86" i="16"/>
  <c r="K86" i="16"/>
  <c r="I86" i="16"/>
  <c r="J85" i="17"/>
  <c r="I85" i="17"/>
  <c r="J156" i="17"/>
  <c r="I156" i="17"/>
  <c r="J112" i="15"/>
  <c r="K112" i="15"/>
  <c r="I112" i="15"/>
  <c r="M112" i="15"/>
  <c r="L112" i="15"/>
  <c r="M39" i="15"/>
  <c r="L39" i="15"/>
  <c r="K39" i="15"/>
  <c r="J39" i="15"/>
  <c r="I39" i="15"/>
  <c r="K151" i="16"/>
  <c r="J151" i="16"/>
  <c r="I151" i="16"/>
  <c r="J95" i="19"/>
  <c r="H95" i="19"/>
  <c r="X135" i="18"/>
  <c r="W134" i="18"/>
  <c r="X46" i="18"/>
  <c r="K8" i="6"/>
  <c r="J8" i="6"/>
  <c r="I8" i="6"/>
  <c r="K56" i="13"/>
  <c r="J56" i="13"/>
  <c r="I56" i="13"/>
  <c r="H189" i="3"/>
  <c r="I54" i="17"/>
  <c r="J54" i="17"/>
  <c r="T22" i="14"/>
  <c r="S22" i="14"/>
  <c r="K112" i="16"/>
  <c r="J112" i="16"/>
  <c r="I112" i="16"/>
  <c r="K102" i="16"/>
  <c r="J102" i="16"/>
  <c r="I102" i="16"/>
  <c r="Q150" i="18"/>
  <c r="R150" i="18"/>
  <c r="J114" i="17"/>
  <c r="I114" i="17"/>
  <c r="J158" i="17"/>
  <c r="I158" i="17"/>
  <c r="I80" i="16"/>
  <c r="H79" i="16"/>
  <c r="J80" i="16"/>
  <c r="K80" i="16"/>
  <c r="X140" i="18"/>
  <c r="J56" i="17"/>
  <c r="I56" i="17"/>
  <c r="H132" i="19"/>
  <c r="J132" i="19"/>
  <c r="X115" i="18"/>
  <c r="K43" i="13"/>
  <c r="J43" i="13"/>
  <c r="I43" i="13"/>
  <c r="M80" i="15"/>
  <c r="L80" i="15"/>
  <c r="K80" i="15"/>
  <c r="J80" i="15"/>
  <c r="I80" i="15"/>
  <c r="K45" i="16"/>
  <c r="J45" i="16"/>
  <c r="I45" i="16"/>
  <c r="K153" i="16"/>
  <c r="J153" i="16"/>
  <c r="I153" i="16"/>
  <c r="H161" i="16"/>
  <c r="R155" i="18"/>
  <c r="Q155" i="18"/>
  <c r="L159" i="15"/>
  <c r="K159" i="15"/>
  <c r="J159" i="15"/>
  <c r="I159" i="15"/>
  <c r="M159" i="15"/>
  <c r="M136" i="15"/>
  <c r="L136" i="15"/>
  <c r="K136" i="15"/>
  <c r="J136" i="15"/>
  <c r="I136" i="15"/>
  <c r="M115" i="15"/>
  <c r="L115" i="15"/>
  <c r="K115" i="15"/>
  <c r="J115" i="15"/>
  <c r="I115" i="15"/>
  <c r="J73" i="17"/>
  <c r="I73" i="17"/>
  <c r="M18" i="15"/>
  <c r="L18" i="15"/>
  <c r="K18" i="15"/>
  <c r="J18" i="15"/>
  <c r="I18" i="15"/>
  <c r="J94" i="15"/>
  <c r="M94" i="15"/>
  <c r="L94" i="15"/>
  <c r="K94" i="15"/>
  <c r="I94" i="15"/>
  <c r="M30" i="15"/>
  <c r="L30" i="15"/>
  <c r="J30" i="15"/>
  <c r="K30" i="15"/>
  <c r="I30" i="15"/>
  <c r="R139" i="19"/>
  <c r="O147" i="19"/>
  <c r="P139" i="19"/>
  <c r="J76" i="17"/>
  <c r="I76" i="17"/>
  <c r="J48" i="15"/>
  <c r="I48" i="15"/>
  <c r="M48" i="15"/>
  <c r="L48" i="15"/>
  <c r="K48" i="15"/>
  <c r="I103" i="18"/>
  <c r="I22" i="12"/>
  <c r="L22" i="12"/>
  <c r="K22" i="12"/>
  <c r="J22" i="12"/>
  <c r="I74" i="15"/>
  <c r="M74" i="15"/>
  <c r="L74" i="15"/>
  <c r="K74" i="15"/>
  <c r="J74" i="15"/>
  <c r="Y20" i="15"/>
  <c r="X20" i="15"/>
  <c r="W20" i="15"/>
  <c r="K104" i="16"/>
  <c r="J104" i="16"/>
  <c r="I104" i="16"/>
  <c r="T30" i="12"/>
  <c r="S30" i="12"/>
  <c r="V30" i="12"/>
  <c r="I113" i="16"/>
  <c r="K113" i="16"/>
  <c r="J113" i="16"/>
  <c r="R139" i="18"/>
  <c r="Q139" i="18"/>
  <c r="J100" i="15"/>
  <c r="I100" i="15"/>
  <c r="M100" i="15"/>
  <c r="K100" i="15"/>
  <c r="L100" i="15"/>
  <c r="K61" i="16"/>
  <c r="J61" i="16"/>
  <c r="I61" i="16"/>
  <c r="M38" i="15"/>
  <c r="L38" i="15"/>
  <c r="K38" i="15"/>
  <c r="I38" i="15"/>
  <c r="J38" i="15"/>
  <c r="K155" i="13"/>
  <c r="J155" i="13"/>
  <c r="I155" i="13"/>
  <c r="R53" i="19"/>
  <c r="P53" i="19"/>
  <c r="K31" i="6"/>
  <c r="J31" i="6"/>
  <c r="I31" i="6"/>
  <c r="J118" i="17"/>
  <c r="I118" i="17"/>
  <c r="M160" i="15"/>
  <c r="L160" i="15"/>
  <c r="K160" i="15"/>
  <c r="I160" i="15"/>
  <c r="J160" i="15"/>
  <c r="M113" i="15"/>
  <c r="L113" i="15"/>
  <c r="K113" i="15"/>
  <c r="J113" i="15"/>
  <c r="I113" i="15"/>
  <c r="K44" i="16"/>
  <c r="J44" i="16"/>
  <c r="I44" i="16"/>
  <c r="K92" i="13"/>
  <c r="J92" i="13"/>
  <c r="I92" i="13"/>
  <c r="K126" i="16"/>
  <c r="J126" i="16"/>
  <c r="I126" i="16"/>
  <c r="R83" i="18"/>
  <c r="Q83" i="18"/>
  <c r="T19" i="14"/>
  <c r="S19" i="14"/>
  <c r="M75" i="15"/>
  <c r="K75" i="15"/>
  <c r="J75" i="15"/>
  <c r="I75" i="15"/>
  <c r="L75" i="15"/>
  <c r="I141" i="13"/>
  <c r="K141" i="13"/>
  <c r="J141" i="13"/>
  <c r="K115" i="13"/>
  <c r="J115" i="13"/>
  <c r="I115" i="13"/>
  <c r="R90" i="19"/>
  <c r="P90" i="19"/>
  <c r="I116" i="18"/>
  <c r="L34" i="2"/>
  <c r="J34" i="2"/>
  <c r="K34" i="2"/>
  <c r="S33" i="6"/>
  <c r="R33" i="6"/>
  <c r="Q33" i="6"/>
  <c r="I120" i="13"/>
  <c r="K120" i="13"/>
  <c r="J120" i="13"/>
  <c r="L76" i="15"/>
  <c r="K76" i="15"/>
  <c r="J76" i="15"/>
  <c r="I76" i="15"/>
  <c r="M76" i="15"/>
  <c r="K88" i="16"/>
  <c r="J88" i="16"/>
  <c r="I88" i="16"/>
  <c r="I145" i="15"/>
  <c r="J145" i="15"/>
  <c r="M145" i="15"/>
  <c r="L145" i="15"/>
  <c r="K145" i="15"/>
  <c r="M23" i="15"/>
  <c r="L23" i="15"/>
  <c r="K23" i="15"/>
  <c r="J23" i="15"/>
  <c r="I23" i="15"/>
  <c r="I52" i="17"/>
  <c r="H51" i="17"/>
  <c r="J52" i="17"/>
  <c r="M157" i="15"/>
  <c r="L157" i="15"/>
  <c r="K157" i="15"/>
  <c r="J157" i="15"/>
  <c r="I157" i="15"/>
  <c r="L13" i="12"/>
  <c r="K13" i="12"/>
  <c r="J13" i="12"/>
  <c r="I13" i="12"/>
  <c r="I26" i="15"/>
  <c r="M26" i="15"/>
  <c r="L26" i="15"/>
  <c r="J26" i="15"/>
  <c r="K26" i="15"/>
  <c r="L94" i="3"/>
  <c r="K94" i="3"/>
  <c r="J94" i="3"/>
  <c r="L151" i="15"/>
  <c r="K151" i="15"/>
  <c r="I151" i="15"/>
  <c r="M151" i="15"/>
  <c r="J151" i="15"/>
  <c r="K114" i="15"/>
  <c r="J114" i="15"/>
  <c r="I114" i="15"/>
  <c r="M114" i="15"/>
  <c r="L114" i="15"/>
  <c r="P102" i="19"/>
  <c r="R102" i="19"/>
  <c r="V12" i="16"/>
  <c r="U12" i="16"/>
  <c r="I150" i="18"/>
  <c r="E42" i="2"/>
  <c r="K143" i="16"/>
  <c r="J143" i="16"/>
  <c r="I143" i="16"/>
  <c r="M73" i="15"/>
  <c r="L73" i="15"/>
  <c r="K73" i="15"/>
  <c r="J73" i="15"/>
  <c r="I73" i="15"/>
  <c r="K131" i="16"/>
  <c r="J131" i="16"/>
  <c r="I131" i="16"/>
  <c r="J113" i="17"/>
  <c r="I113" i="17"/>
  <c r="K128" i="13"/>
  <c r="J128" i="13"/>
  <c r="I128" i="13"/>
  <c r="J145" i="17"/>
  <c r="I145" i="17"/>
  <c r="K60" i="15"/>
  <c r="J60" i="15"/>
  <c r="I60" i="15"/>
  <c r="M60" i="15"/>
  <c r="L60" i="15"/>
  <c r="K99" i="13"/>
  <c r="J99" i="13"/>
  <c r="I99" i="13"/>
  <c r="J79" i="15"/>
  <c r="I79" i="15"/>
  <c r="K79" i="15"/>
  <c r="L79" i="15"/>
  <c r="M79" i="15"/>
  <c r="P128" i="19"/>
  <c r="R128" i="19"/>
  <c r="I100" i="18"/>
  <c r="I27" i="16"/>
  <c r="H35" i="16"/>
  <c r="K27" i="16"/>
  <c r="J27" i="16"/>
  <c r="J44" i="17"/>
  <c r="I44" i="17"/>
  <c r="L129" i="15"/>
  <c r="K129" i="15"/>
  <c r="J129" i="15"/>
  <c r="I129" i="15"/>
  <c r="M129" i="15"/>
  <c r="I70" i="16"/>
  <c r="K70" i="16"/>
  <c r="J70" i="16"/>
  <c r="H105" i="15"/>
  <c r="M97" i="15"/>
  <c r="L97" i="15"/>
  <c r="K97" i="15"/>
  <c r="J97" i="15"/>
  <c r="I97" i="15"/>
  <c r="J45" i="13"/>
  <c r="I45" i="13"/>
  <c r="K45" i="13"/>
  <c r="K142" i="16"/>
  <c r="J142" i="16"/>
  <c r="I142" i="16"/>
  <c r="K159" i="13"/>
  <c r="J159" i="13"/>
  <c r="I159" i="13"/>
  <c r="R111" i="19"/>
  <c r="P111" i="19"/>
  <c r="O119" i="19"/>
  <c r="T11" i="12"/>
  <c r="S11" i="12"/>
  <c r="V11" i="12"/>
  <c r="I68" i="18"/>
  <c r="H76" i="18"/>
  <c r="I122" i="13"/>
  <c r="K122" i="13"/>
  <c r="J122" i="13"/>
  <c r="K11" i="16"/>
  <c r="J11" i="16"/>
  <c r="I11" i="16"/>
  <c r="T50" i="12"/>
  <c r="S50" i="12"/>
  <c r="V50" i="12"/>
  <c r="J82" i="17"/>
  <c r="I82" i="17"/>
  <c r="Y18" i="15"/>
  <c r="X18" i="15"/>
  <c r="W18" i="15"/>
  <c r="K12" i="16"/>
  <c r="J12" i="16"/>
  <c r="I12" i="16"/>
  <c r="J132" i="17"/>
  <c r="I132" i="17"/>
  <c r="M70" i="15"/>
  <c r="L70" i="15"/>
  <c r="K70" i="15"/>
  <c r="J70" i="15"/>
  <c r="I70" i="15"/>
  <c r="V19" i="13"/>
  <c r="U19" i="13"/>
  <c r="W19" i="13"/>
  <c r="U45" i="5"/>
  <c r="S45" i="5"/>
  <c r="W45" i="5"/>
  <c r="V45" i="5"/>
  <c r="T45" i="5"/>
  <c r="J39" i="17"/>
  <c r="I39" i="17"/>
  <c r="H161" i="15"/>
  <c r="M153" i="15"/>
  <c r="L153" i="15"/>
  <c r="K153" i="15"/>
  <c r="J153" i="15"/>
  <c r="I153" i="15"/>
  <c r="K15" i="12"/>
  <c r="J15" i="12"/>
  <c r="I15" i="12"/>
  <c r="L15" i="12"/>
  <c r="J11" i="19"/>
  <c r="H11" i="19"/>
  <c r="T27" i="12"/>
  <c r="S27" i="12"/>
  <c r="V27" i="12"/>
  <c r="J22" i="2"/>
  <c r="L22" i="2"/>
  <c r="K22" i="2"/>
  <c r="L98" i="15"/>
  <c r="K98" i="15"/>
  <c r="J98" i="15"/>
  <c r="I98" i="15"/>
  <c r="M98" i="15"/>
  <c r="J53" i="16"/>
  <c r="I53" i="16"/>
  <c r="K53" i="16"/>
  <c r="L59" i="15"/>
  <c r="K59" i="15"/>
  <c r="I59" i="15"/>
  <c r="J59" i="15"/>
  <c r="M59" i="15"/>
  <c r="J139" i="17"/>
  <c r="I139" i="17"/>
  <c r="H147" i="17"/>
  <c r="X60" i="18"/>
  <c r="H63" i="16"/>
  <c r="K55" i="16"/>
  <c r="J55" i="16"/>
  <c r="I55" i="16"/>
  <c r="K21" i="6"/>
  <c r="J21" i="6"/>
  <c r="I21" i="6"/>
  <c r="V14" i="17"/>
  <c r="U14" i="17"/>
  <c r="J41" i="13"/>
  <c r="K41" i="13"/>
  <c r="I41" i="13"/>
  <c r="H19" i="19"/>
  <c r="J19" i="19"/>
  <c r="Y13" i="15"/>
  <c r="X13" i="15"/>
  <c r="W13" i="15"/>
  <c r="V21" i="15"/>
  <c r="L109" i="15"/>
  <c r="J109" i="15"/>
  <c r="I109" i="15"/>
  <c r="M109" i="15"/>
  <c r="K109" i="15"/>
  <c r="I74" i="13"/>
  <c r="K74" i="13"/>
  <c r="J74" i="13"/>
  <c r="T57" i="12"/>
  <c r="S57" i="12"/>
  <c r="V57" i="12"/>
  <c r="M71" i="15"/>
  <c r="L71" i="15"/>
  <c r="K71" i="15"/>
  <c r="J71" i="15"/>
  <c r="I71" i="15"/>
  <c r="L41" i="12"/>
  <c r="K41" i="12"/>
  <c r="J41" i="12"/>
  <c r="I41" i="12"/>
  <c r="P48" i="18"/>
  <c r="R40" i="18"/>
  <c r="Q40" i="18"/>
  <c r="I155" i="16"/>
  <c r="K155" i="16"/>
  <c r="J155" i="16"/>
  <c r="I115" i="17"/>
  <c r="J115" i="17"/>
  <c r="J20" i="17"/>
  <c r="I20" i="17"/>
  <c r="M121" i="15"/>
  <c r="L121" i="15"/>
  <c r="K121" i="15"/>
  <c r="J121" i="15"/>
  <c r="I121" i="15"/>
  <c r="K29" i="16"/>
  <c r="J29" i="16"/>
  <c r="I29" i="16"/>
  <c r="K46" i="16"/>
  <c r="J46" i="16"/>
  <c r="I46" i="16"/>
  <c r="J131" i="17"/>
  <c r="I131" i="17"/>
  <c r="H51" i="16"/>
  <c r="K52" i="16"/>
  <c r="J52" i="16"/>
  <c r="I52" i="16"/>
  <c r="J38" i="19"/>
  <c r="H38" i="19"/>
  <c r="G37" i="19"/>
  <c r="K121" i="13"/>
  <c r="J121" i="13"/>
  <c r="I121" i="13"/>
  <c r="R41" i="18"/>
  <c r="Q41" i="18"/>
  <c r="I31" i="17"/>
  <c r="J31" i="17"/>
  <c r="K98" i="16"/>
  <c r="J98" i="16"/>
  <c r="I98" i="16"/>
  <c r="H56" i="12"/>
  <c r="L9" i="12"/>
  <c r="K9" i="12"/>
  <c r="J9" i="12"/>
  <c r="I9" i="12"/>
  <c r="Y17" i="15"/>
  <c r="X17" i="15"/>
  <c r="W17" i="15"/>
  <c r="K66" i="16"/>
  <c r="J66" i="16"/>
  <c r="I66" i="16"/>
  <c r="H65" i="16"/>
  <c r="I155" i="15"/>
  <c r="M155" i="15"/>
  <c r="L155" i="15"/>
  <c r="K155" i="15"/>
  <c r="J155" i="15"/>
  <c r="P146" i="18"/>
  <c r="R138" i="18"/>
  <c r="Q138" i="18"/>
  <c r="I71" i="17"/>
  <c r="J71" i="17"/>
  <c r="Y14" i="15"/>
  <c r="W14" i="15"/>
  <c r="X14" i="15"/>
  <c r="J60" i="16"/>
  <c r="K60" i="16"/>
  <c r="I60" i="16"/>
  <c r="H52" i="19"/>
  <c r="G51" i="19"/>
  <c r="J52" i="19"/>
  <c r="X41" i="18"/>
  <c r="I33" i="15"/>
  <c r="M33" i="15"/>
  <c r="L33" i="15"/>
  <c r="K33" i="15"/>
  <c r="J33" i="15"/>
  <c r="U10" i="13"/>
  <c r="W10" i="13"/>
  <c r="V10" i="13"/>
  <c r="J48" i="17"/>
  <c r="I48" i="17"/>
  <c r="J37" i="3"/>
  <c r="L37" i="3"/>
  <c r="K37" i="3"/>
  <c r="L173" i="3"/>
  <c r="K173" i="3"/>
  <c r="J173" i="3"/>
  <c r="I103" i="13"/>
  <c r="K103" i="13"/>
  <c r="J103" i="13"/>
  <c r="J24" i="13"/>
  <c r="I24" i="13"/>
  <c r="K24" i="13"/>
  <c r="R15" i="18"/>
  <c r="Q15" i="18"/>
  <c r="J156" i="16"/>
  <c r="I156" i="16"/>
  <c r="K156" i="16"/>
  <c r="K40" i="16"/>
  <c r="I40" i="16"/>
  <c r="J40" i="16"/>
  <c r="I122" i="17"/>
  <c r="H121" i="17"/>
  <c r="J122" i="17"/>
  <c r="J154" i="16"/>
  <c r="K154" i="16"/>
  <c r="I154" i="16"/>
  <c r="J153" i="19"/>
  <c r="H153" i="19"/>
  <c r="G161" i="19"/>
  <c r="K11" i="13"/>
  <c r="J11" i="13"/>
  <c r="I11" i="13"/>
  <c r="G118" i="3"/>
  <c r="J47" i="17"/>
  <c r="I47" i="17"/>
  <c r="K36" i="13"/>
  <c r="J36" i="13"/>
  <c r="I36" i="13"/>
  <c r="J146" i="17"/>
  <c r="I146" i="17"/>
  <c r="Q60" i="18"/>
  <c r="R60" i="18"/>
  <c r="J96" i="17"/>
  <c r="I96" i="17"/>
  <c r="J84" i="17"/>
  <c r="I84" i="17"/>
  <c r="M20" i="15"/>
  <c r="L20" i="15"/>
  <c r="K20" i="15"/>
  <c r="J20" i="15"/>
  <c r="I20" i="15"/>
  <c r="T12" i="14"/>
  <c r="S12" i="14"/>
  <c r="K141" i="16"/>
  <c r="J141" i="16"/>
  <c r="I141" i="16"/>
  <c r="J153" i="17"/>
  <c r="I153" i="17"/>
  <c r="H161" i="17"/>
  <c r="K110" i="15"/>
  <c r="J110" i="15"/>
  <c r="I110" i="15"/>
  <c r="M110" i="15"/>
  <c r="L110" i="15"/>
  <c r="K67" i="16"/>
  <c r="J67" i="16"/>
  <c r="I67" i="16"/>
  <c r="M99" i="15"/>
  <c r="L99" i="15"/>
  <c r="K99" i="15"/>
  <c r="J99" i="15"/>
  <c r="I99" i="15"/>
  <c r="K129" i="16"/>
  <c r="J129" i="16"/>
  <c r="I129" i="16"/>
  <c r="H140" i="19"/>
  <c r="J140" i="19"/>
  <c r="J86" i="15"/>
  <c r="I86" i="15"/>
  <c r="M86" i="15"/>
  <c r="L86" i="15"/>
  <c r="K86" i="15"/>
  <c r="K150" i="13"/>
  <c r="J150" i="13"/>
  <c r="I150" i="13"/>
  <c r="V10" i="12"/>
  <c r="S10" i="12"/>
  <c r="T10" i="12"/>
  <c r="J53" i="17"/>
  <c r="I53" i="17"/>
  <c r="I47" i="15"/>
  <c r="M47" i="15"/>
  <c r="L47" i="15"/>
  <c r="J47" i="15"/>
  <c r="K47" i="15"/>
  <c r="M137" i="15"/>
  <c r="L137" i="15"/>
  <c r="K137" i="15"/>
  <c r="J137" i="15"/>
  <c r="I137" i="15"/>
  <c r="R121" i="18"/>
  <c r="Q121" i="18"/>
  <c r="P120" i="18"/>
  <c r="J83" i="17"/>
  <c r="I83" i="17"/>
  <c r="H91" i="17"/>
  <c r="K58" i="16"/>
  <c r="J58" i="16"/>
  <c r="I58" i="16"/>
  <c r="L50" i="12"/>
  <c r="K50" i="12"/>
  <c r="J50" i="12"/>
  <c r="I50" i="12"/>
  <c r="Y15" i="15"/>
  <c r="X15" i="15"/>
  <c r="W15" i="15"/>
  <c r="H119" i="15"/>
  <c r="M111" i="15"/>
  <c r="L111" i="15"/>
  <c r="K111" i="15"/>
  <c r="J111" i="15"/>
  <c r="I111" i="15"/>
  <c r="H49" i="16"/>
  <c r="J41" i="16"/>
  <c r="I41" i="16"/>
  <c r="K41" i="16"/>
  <c r="L29" i="12"/>
  <c r="K29" i="12"/>
  <c r="I29" i="12"/>
  <c r="J29" i="12"/>
  <c r="W104" i="18"/>
  <c r="X96" i="18"/>
  <c r="I18" i="17"/>
  <c r="J18" i="17"/>
  <c r="T16" i="14"/>
  <c r="S16" i="14"/>
  <c r="K57" i="13"/>
  <c r="J57" i="13"/>
  <c r="I57" i="13"/>
  <c r="R116" i="18"/>
  <c r="Q116" i="18"/>
  <c r="M28" i="15"/>
  <c r="L28" i="15"/>
  <c r="K28" i="15"/>
  <c r="J28" i="15"/>
  <c r="I28" i="15"/>
  <c r="R27" i="18"/>
  <c r="Q27" i="18"/>
  <c r="K101" i="13"/>
  <c r="J101" i="13"/>
  <c r="I101" i="13"/>
  <c r="M108" i="15"/>
  <c r="L108" i="15"/>
  <c r="K108" i="15"/>
  <c r="J108" i="15"/>
  <c r="I108" i="15"/>
  <c r="M130" i="15"/>
  <c r="L130" i="15"/>
  <c r="K130" i="15"/>
  <c r="J130" i="15"/>
  <c r="I130" i="15"/>
  <c r="T13" i="14"/>
  <c r="S13" i="14"/>
  <c r="K26" i="16"/>
  <c r="J26" i="16"/>
  <c r="I26" i="16"/>
  <c r="R28" i="18"/>
  <c r="Q28" i="18"/>
  <c r="L62" i="15"/>
  <c r="M62" i="15"/>
  <c r="K62" i="15"/>
  <c r="J62" i="15"/>
  <c r="I62" i="15"/>
  <c r="Q14" i="18"/>
  <c r="R14" i="18"/>
  <c r="M127" i="15"/>
  <c r="L127" i="15"/>
  <c r="K127" i="15"/>
  <c r="J127" i="15"/>
  <c r="I127" i="15"/>
  <c r="K24" i="15"/>
  <c r="J24" i="15"/>
  <c r="I24" i="15"/>
  <c r="L24" i="15"/>
  <c r="M24" i="15"/>
  <c r="K84" i="16"/>
  <c r="J84" i="16"/>
  <c r="I84" i="16"/>
  <c r="R61" i="18"/>
  <c r="Q61" i="18"/>
  <c r="J67" i="17"/>
  <c r="I67" i="17"/>
  <c r="I55" i="13"/>
  <c r="K55" i="13"/>
  <c r="J55" i="13"/>
  <c r="M19" i="15"/>
  <c r="L19" i="15"/>
  <c r="K19" i="15"/>
  <c r="J19" i="15"/>
  <c r="I19" i="15"/>
  <c r="M58" i="15"/>
  <c r="L58" i="15"/>
  <c r="K58" i="15"/>
  <c r="J58" i="15"/>
  <c r="I58" i="15"/>
  <c r="K32" i="16"/>
  <c r="J32" i="16"/>
  <c r="I32" i="16"/>
  <c r="J109" i="17"/>
  <c r="I109" i="17"/>
  <c r="K89" i="16"/>
  <c r="I89" i="16"/>
  <c r="J89" i="16"/>
  <c r="M124" i="15"/>
  <c r="K124" i="15"/>
  <c r="L124" i="15"/>
  <c r="I124" i="15"/>
  <c r="J124" i="15"/>
  <c r="K16" i="15"/>
  <c r="I16" i="15"/>
  <c r="M16" i="15"/>
  <c r="L16" i="15"/>
  <c r="J16" i="15"/>
  <c r="I130" i="18"/>
  <c r="X153" i="18"/>
  <c r="R44" i="18"/>
  <c r="Q44" i="18"/>
  <c r="H21" i="16"/>
  <c r="K13" i="16"/>
  <c r="J13" i="16"/>
  <c r="I13" i="16"/>
  <c r="R87" i="18"/>
  <c r="Q87" i="18"/>
  <c r="K31" i="16"/>
  <c r="J31" i="16"/>
  <c r="I31" i="16"/>
  <c r="K31" i="3"/>
  <c r="L31" i="3"/>
  <c r="J31" i="3"/>
  <c r="Q22" i="6"/>
  <c r="R22" i="6"/>
  <c r="S22" i="6"/>
  <c r="V19" i="16"/>
  <c r="U19" i="16"/>
  <c r="V16" i="17"/>
  <c r="U16" i="17"/>
  <c r="W17" i="13"/>
  <c r="V17" i="13"/>
  <c r="U17" i="13"/>
  <c r="I69" i="16"/>
  <c r="H77" i="16"/>
  <c r="J69" i="16"/>
  <c r="K69" i="16"/>
  <c r="J62" i="17"/>
  <c r="I62" i="17"/>
  <c r="J138" i="17"/>
  <c r="I138" i="17"/>
  <c r="K42" i="15"/>
  <c r="J42" i="15"/>
  <c r="I42" i="15"/>
  <c r="M42" i="15"/>
  <c r="L42" i="15"/>
  <c r="J102" i="17"/>
  <c r="I102" i="17"/>
  <c r="T28" i="12"/>
  <c r="S28" i="12"/>
  <c r="V28" i="12"/>
  <c r="Y16" i="15"/>
  <c r="X16" i="15"/>
  <c r="W16" i="15"/>
  <c r="K124" i="16"/>
  <c r="J124" i="16"/>
  <c r="I124" i="16"/>
  <c r="K108" i="16"/>
  <c r="J108" i="16"/>
  <c r="I108" i="16"/>
  <c r="H107" i="16"/>
  <c r="I149" i="18"/>
  <c r="H148" i="18"/>
  <c r="P64" i="18"/>
  <c r="R65" i="18"/>
  <c r="Q65" i="18"/>
  <c r="K90" i="16"/>
  <c r="J90" i="16"/>
  <c r="I90" i="16"/>
  <c r="J118" i="16"/>
  <c r="K118" i="16"/>
  <c r="I118" i="16"/>
  <c r="L52" i="5"/>
  <c r="K52" i="5"/>
  <c r="J52" i="5"/>
  <c r="I52" i="5"/>
  <c r="M52" i="5"/>
  <c r="I18" i="16"/>
  <c r="K18" i="16"/>
  <c r="J18" i="16"/>
  <c r="J58" i="17"/>
  <c r="I58" i="17"/>
  <c r="L95" i="15"/>
  <c r="K95" i="15"/>
  <c r="J95" i="15"/>
  <c r="I95" i="15"/>
  <c r="M95" i="15"/>
  <c r="J122" i="15"/>
  <c r="I122" i="15"/>
  <c r="M122" i="15"/>
  <c r="K122" i="15"/>
  <c r="L122" i="15"/>
  <c r="J154" i="17"/>
  <c r="I154" i="17"/>
  <c r="K110" i="16"/>
  <c r="J110" i="16"/>
  <c r="I110" i="16"/>
  <c r="J157" i="17"/>
  <c r="I157" i="17"/>
  <c r="K56" i="16"/>
  <c r="J56" i="16"/>
  <c r="I56" i="16"/>
  <c r="J30" i="17"/>
  <c r="I30" i="17"/>
  <c r="I53" i="15"/>
  <c r="M53" i="15"/>
  <c r="L53" i="15"/>
  <c r="K53" i="15"/>
  <c r="J53" i="15"/>
  <c r="K111" i="13"/>
  <c r="J111" i="13"/>
  <c r="I111" i="13"/>
  <c r="H105" i="16"/>
  <c r="J97" i="16"/>
  <c r="I97" i="16"/>
  <c r="K97" i="16"/>
  <c r="K101" i="16"/>
  <c r="J101" i="16"/>
  <c r="I101" i="16"/>
  <c r="M31" i="15"/>
  <c r="L31" i="15"/>
  <c r="K31" i="15"/>
  <c r="J31" i="15"/>
  <c r="I31" i="15"/>
  <c r="I57" i="18"/>
  <c r="X65" i="18"/>
  <c r="W64" i="18"/>
  <c r="R136" i="18"/>
  <c r="Q136" i="18"/>
  <c r="J71" i="16"/>
  <c r="K71" i="16"/>
  <c r="I71" i="16"/>
  <c r="H114" i="3"/>
  <c r="J137" i="16"/>
  <c r="K137" i="16"/>
  <c r="I137" i="16"/>
  <c r="S40" i="12"/>
  <c r="T40" i="12"/>
  <c r="V40" i="12"/>
  <c r="J116" i="17"/>
  <c r="I116" i="17"/>
  <c r="M46" i="15"/>
  <c r="L46" i="15"/>
  <c r="K46" i="15"/>
  <c r="J46" i="15"/>
  <c r="I46" i="15"/>
  <c r="I73" i="16"/>
  <c r="K73" i="16"/>
  <c r="J73" i="16"/>
  <c r="I48" i="16"/>
  <c r="K48" i="16"/>
  <c r="J48" i="16"/>
  <c r="L17" i="12"/>
  <c r="K17" i="12"/>
  <c r="J17" i="12"/>
  <c r="I17" i="12"/>
  <c r="K131" i="15"/>
  <c r="J131" i="15"/>
  <c r="I131" i="15"/>
  <c r="L131" i="15"/>
  <c r="M131" i="15"/>
  <c r="K157" i="16"/>
  <c r="J157" i="16"/>
  <c r="I157" i="16"/>
  <c r="K16" i="12"/>
  <c r="J16" i="12"/>
  <c r="I16" i="12"/>
  <c r="L16" i="12"/>
  <c r="R73" i="18"/>
  <c r="Q73" i="18"/>
  <c r="M52" i="15"/>
  <c r="L52" i="15"/>
  <c r="K52" i="15"/>
  <c r="J52" i="15"/>
  <c r="I52" i="15"/>
  <c r="K86" i="13"/>
  <c r="J86" i="13"/>
  <c r="I86" i="13"/>
  <c r="L55" i="15"/>
  <c r="K55" i="15"/>
  <c r="J55" i="15"/>
  <c r="I55" i="15"/>
  <c r="H63" i="15"/>
  <c r="M55" i="15"/>
  <c r="K74" i="16"/>
  <c r="I74" i="16"/>
  <c r="J74" i="16"/>
  <c r="L17" i="15"/>
  <c r="K17" i="15"/>
  <c r="J17" i="15"/>
  <c r="M17" i="15"/>
  <c r="I17" i="15"/>
  <c r="R140" i="18"/>
  <c r="Q140" i="18"/>
  <c r="M149" i="15"/>
  <c r="L149" i="15"/>
  <c r="K149" i="15"/>
  <c r="I149" i="15"/>
  <c r="J149" i="15"/>
  <c r="K130" i="16"/>
  <c r="I130" i="16"/>
  <c r="J130" i="16"/>
  <c r="K13" i="15"/>
  <c r="J13" i="15"/>
  <c r="I13" i="15"/>
  <c r="H21" i="15"/>
  <c r="M13" i="15"/>
  <c r="L13" i="15"/>
  <c r="G117" i="3"/>
  <c r="S45" i="6"/>
  <c r="R45" i="6"/>
  <c r="Q45" i="6"/>
  <c r="L50" i="2"/>
  <c r="K50" i="2"/>
  <c r="J50" i="2"/>
  <c r="K100" i="13"/>
  <c r="J100" i="13"/>
  <c r="I100" i="13"/>
  <c r="K108" i="13"/>
  <c r="J108" i="13"/>
  <c r="I108" i="13"/>
  <c r="G189" i="3"/>
  <c r="L29" i="3"/>
  <c r="K29" i="3"/>
  <c r="J29" i="3"/>
  <c r="K148" i="13"/>
  <c r="J148" i="13"/>
  <c r="I148" i="13"/>
  <c r="K22" i="6"/>
  <c r="J22" i="6"/>
  <c r="I22" i="6"/>
  <c r="K23" i="2"/>
  <c r="J23" i="2"/>
  <c r="L23" i="2"/>
  <c r="L46" i="12"/>
  <c r="K46" i="12"/>
  <c r="J46" i="12"/>
  <c r="I46" i="12"/>
  <c r="K12" i="6"/>
  <c r="I12" i="6"/>
  <c r="J12" i="6"/>
  <c r="K37" i="6"/>
  <c r="J37" i="6"/>
  <c r="I37" i="6"/>
  <c r="J14" i="3"/>
  <c r="L14" i="3"/>
  <c r="K14" i="3"/>
  <c r="J110" i="13"/>
  <c r="I110" i="13"/>
  <c r="H118" i="13"/>
  <c r="K110" i="13"/>
  <c r="K50" i="6"/>
  <c r="I50" i="6"/>
  <c r="J50" i="6"/>
  <c r="K32" i="3"/>
  <c r="L32" i="3"/>
  <c r="J32" i="3"/>
  <c r="I98" i="13"/>
  <c r="J98" i="13"/>
  <c r="K98" i="13"/>
  <c r="G123" i="3"/>
  <c r="I16" i="16"/>
  <c r="K16" i="16"/>
  <c r="J16" i="16"/>
  <c r="V6" i="12"/>
  <c r="T6" i="12"/>
  <c r="S6" i="12"/>
  <c r="K51" i="6"/>
  <c r="J51" i="6"/>
  <c r="I51" i="6"/>
  <c r="K39" i="5"/>
  <c r="J39" i="5"/>
  <c r="I39" i="5"/>
  <c r="M39" i="5"/>
  <c r="L39" i="5"/>
  <c r="K46" i="13"/>
  <c r="J46" i="13"/>
  <c r="I46" i="13"/>
  <c r="G116" i="3"/>
  <c r="J157" i="3"/>
  <c r="L157" i="3"/>
  <c r="K157" i="3"/>
  <c r="I141" i="17"/>
  <c r="J141" i="17"/>
  <c r="K88" i="15"/>
  <c r="J88" i="15"/>
  <c r="I88" i="15"/>
  <c r="L88" i="15"/>
  <c r="M88" i="15"/>
  <c r="J72" i="16"/>
  <c r="I72" i="16"/>
  <c r="K72" i="16"/>
  <c r="G121" i="3"/>
  <c r="T19" i="12"/>
  <c r="V19" i="12"/>
  <c r="S19" i="12"/>
  <c r="K66" i="3"/>
  <c r="L66" i="3"/>
  <c r="J66" i="3"/>
  <c r="J33" i="6"/>
  <c r="I33" i="6"/>
  <c r="K33" i="6"/>
  <c r="J65" i="13"/>
  <c r="I65" i="13"/>
  <c r="K65" i="13"/>
  <c r="J63" i="3"/>
  <c r="K63" i="3"/>
  <c r="L63" i="3"/>
  <c r="I120" i="3"/>
  <c r="J109" i="3"/>
  <c r="L109" i="3"/>
  <c r="K109" i="3"/>
  <c r="J49" i="3"/>
  <c r="K49" i="3"/>
  <c r="M9" i="5"/>
  <c r="K9" i="5"/>
  <c r="J9" i="5"/>
  <c r="I9" i="5"/>
  <c r="L9" i="5"/>
  <c r="L13" i="5"/>
  <c r="K13" i="5"/>
  <c r="J13" i="5"/>
  <c r="I13" i="5"/>
  <c r="M13" i="5"/>
  <c r="K61" i="3"/>
  <c r="J61" i="3"/>
  <c r="K38" i="13"/>
  <c r="J38" i="13"/>
  <c r="I38" i="13"/>
  <c r="F191" i="3"/>
  <c r="T45" i="12"/>
  <c r="S45" i="12"/>
  <c r="V45" i="12"/>
  <c r="I47" i="6"/>
  <c r="J47" i="6"/>
  <c r="K47" i="6"/>
  <c r="L216" i="3"/>
  <c r="K216" i="3"/>
  <c r="J216" i="3"/>
  <c r="S52" i="6"/>
  <c r="Q52" i="6"/>
  <c r="R52" i="6"/>
  <c r="L185" i="3"/>
  <c r="K185" i="3"/>
  <c r="J185" i="3"/>
  <c r="I196" i="3"/>
  <c r="T48" i="12"/>
  <c r="S48" i="12"/>
  <c r="V48" i="12"/>
  <c r="F120" i="3"/>
  <c r="T36" i="12"/>
  <c r="S36" i="12"/>
  <c r="V36" i="12"/>
  <c r="M18" i="5"/>
  <c r="L18" i="5"/>
  <c r="K18" i="5"/>
  <c r="J18" i="5"/>
  <c r="I18" i="5"/>
  <c r="K63" i="2"/>
  <c r="J63" i="2"/>
  <c r="L63" i="2"/>
  <c r="L164" i="3"/>
  <c r="J164" i="3"/>
  <c r="K164" i="3"/>
  <c r="L33" i="12"/>
  <c r="K33" i="12"/>
  <c r="J33" i="12"/>
  <c r="I33" i="12"/>
  <c r="T34" i="12"/>
  <c r="S34" i="12"/>
  <c r="V34" i="12"/>
  <c r="S51" i="6"/>
  <c r="R51" i="6"/>
  <c r="Q51" i="6"/>
  <c r="I85" i="16"/>
  <c r="J85" i="16"/>
  <c r="K85" i="16"/>
  <c r="L52" i="12"/>
  <c r="K52" i="12"/>
  <c r="J52" i="12"/>
  <c r="I52" i="12"/>
  <c r="M50" i="5"/>
  <c r="L50" i="5"/>
  <c r="K50" i="5"/>
  <c r="I50" i="5"/>
  <c r="J50" i="5"/>
  <c r="K54" i="13"/>
  <c r="J54" i="13"/>
  <c r="I54" i="13"/>
  <c r="H62" i="13"/>
  <c r="T14" i="12"/>
  <c r="S14" i="12"/>
  <c r="V14" i="12"/>
  <c r="K52" i="6"/>
  <c r="J52" i="6"/>
  <c r="I52" i="6"/>
  <c r="W11" i="15"/>
  <c r="Y11" i="15"/>
  <c r="X11" i="15"/>
  <c r="K17" i="16"/>
  <c r="J17" i="16"/>
  <c r="I17" i="16"/>
  <c r="I41" i="5"/>
  <c r="M41" i="5"/>
  <c r="L41" i="5"/>
  <c r="K41" i="5"/>
  <c r="J41" i="5"/>
  <c r="G115" i="3"/>
  <c r="R29" i="6"/>
  <c r="Q29" i="6"/>
  <c r="S29" i="6"/>
  <c r="L47" i="5"/>
  <c r="K47" i="5"/>
  <c r="J47" i="5"/>
  <c r="I47" i="5"/>
  <c r="M47" i="5"/>
  <c r="I35" i="5"/>
  <c r="M35" i="5"/>
  <c r="L35" i="5"/>
  <c r="J35" i="5"/>
  <c r="K35" i="5"/>
  <c r="J67" i="13"/>
  <c r="I67" i="13"/>
  <c r="K67" i="13"/>
  <c r="G196" i="3"/>
  <c r="L42" i="12"/>
  <c r="K42" i="12"/>
  <c r="J42" i="12"/>
  <c r="I42" i="12"/>
  <c r="S8" i="6"/>
  <c r="Q8" i="6"/>
  <c r="R8" i="6"/>
  <c r="L34" i="12"/>
  <c r="K34" i="12"/>
  <c r="J34" i="12"/>
  <c r="I34" i="12"/>
  <c r="L38" i="12"/>
  <c r="K38" i="12"/>
  <c r="I38" i="12"/>
  <c r="J38" i="12"/>
  <c r="K122" i="16"/>
  <c r="H121" i="16"/>
  <c r="J122" i="16"/>
  <c r="I122" i="16"/>
  <c r="L166" i="3"/>
  <c r="K166" i="3"/>
  <c r="J166" i="3"/>
  <c r="K61" i="13"/>
  <c r="J61" i="13"/>
  <c r="I61" i="13"/>
  <c r="T54" i="12"/>
  <c r="S54" i="12"/>
  <c r="V54" i="12"/>
  <c r="M42" i="5"/>
  <c r="L42" i="5"/>
  <c r="K42" i="5"/>
  <c r="J42" i="5"/>
  <c r="I42" i="5"/>
  <c r="L34" i="3"/>
  <c r="K34" i="3"/>
  <c r="J34" i="3"/>
  <c r="H118" i="3"/>
  <c r="M34" i="5"/>
  <c r="K34" i="5"/>
  <c r="L34" i="5"/>
  <c r="J34" i="5"/>
  <c r="I34" i="5"/>
  <c r="E187" i="3"/>
  <c r="M28" i="5"/>
  <c r="K28" i="5"/>
  <c r="J28" i="5"/>
  <c r="I28" i="5"/>
  <c r="L28" i="5"/>
  <c r="I129" i="13"/>
  <c r="K129" i="13"/>
  <c r="J129" i="13"/>
  <c r="J84" i="3"/>
  <c r="L84" i="3"/>
  <c r="K84" i="3"/>
  <c r="M46" i="5"/>
  <c r="L46" i="5"/>
  <c r="K46" i="5"/>
  <c r="J46" i="5"/>
  <c r="I46" i="5"/>
  <c r="L44" i="12"/>
  <c r="K44" i="12"/>
  <c r="J44" i="12"/>
  <c r="I44" i="12"/>
  <c r="L18" i="3"/>
  <c r="K18" i="3"/>
  <c r="J18" i="3"/>
  <c r="K45" i="3"/>
  <c r="J45" i="3"/>
  <c r="S47" i="12"/>
  <c r="V47" i="12"/>
  <c r="T47" i="12"/>
  <c r="Q34" i="6"/>
  <c r="S34" i="6"/>
  <c r="R34" i="6"/>
  <c r="H121" i="3"/>
  <c r="H192" i="3"/>
  <c r="V49" i="12"/>
  <c r="T49" i="12"/>
  <c r="S49" i="12"/>
  <c r="T31" i="12"/>
  <c r="S31" i="12"/>
  <c r="V31" i="12"/>
  <c r="L169" i="3"/>
  <c r="K169" i="3"/>
  <c r="J169" i="3"/>
  <c r="J103" i="16"/>
  <c r="I103" i="16"/>
  <c r="K103" i="16"/>
  <c r="L176" i="3"/>
  <c r="K176" i="3"/>
  <c r="J176" i="3"/>
  <c r="I187" i="3"/>
  <c r="I69" i="13"/>
  <c r="K69" i="13"/>
  <c r="J69" i="13"/>
  <c r="S47" i="6"/>
  <c r="R47" i="6"/>
  <c r="Q47" i="6"/>
  <c r="K20" i="5"/>
  <c r="J20" i="5"/>
  <c r="I20" i="5"/>
  <c r="L20" i="5"/>
  <c r="M20" i="5"/>
  <c r="K52" i="3"/>
  <c r="J52" i="3"/>
  <c r="K33" i="5"/>
  <c r="J33" i="5"/>
  <c r="I33" i="5"/>
  <c r="L33" i="5"/>
  <c r="M33" i="5"/>
  <c r="S27" i="6"/>
  <c r="R27" i="6"/>
  <c r="Q27" i="6"/>
  <c r="H191" i="3"/>
  <c r="Q15" i="6"/>
  <c r="R15" i="6"/>
  <c r="S15" i="6"/>
  <c r="L28" i="3"/>
  <c r="K28" i="3"/>
  <c r="J28" i="3"/>
  <c r="E43" i="2"/>
  <c r="M36" i="5"/>
  <c r="L36" i="5"/>
  <c r="K36" i="5"/>
  <c r="I36" i="5"/>
  <c r="J36" i="5"/>
  <c r="K95" i="16"/>
  <c r="J95" i="16"/>
  <c r="I95" i="16"/>
  <c r="T46" i="12"/>
  <c r="S46" i="12"/>
  <c r="V46" i="12"/>
  <c r="H193" i="3"/>
  <c r="L15" i="3"/>
  <c r="K15" i="3"/>
  <c r="J15" i="3"/>
  <c r="G195" i="3"/>
  <c r="L170" i="3"/>
  <c r="K170" i="3"/>
  <c r="J170" i="3"/>
  <c r="G186" i="3"/>
  <c r="Q35" i="6"/>
  <c r="R35" i="6"/>
  <c r="S35" i="6"/>
  <c r="K46" i="6"/>
  <c r="J46" i="6"/>
  <c r="I46" i="6"/>
  <c r="I125" i="13"/>
  <c r="K125" i="13"/>
  <c r="J125" i="13"/>
  <c r="M12" i="5"/>
  <c r="L12" i="5"/>
  <c r="K12" i="5"/>
  <c r="J12" i="5"/>
  <c r="I12" i="5"/>
  <c r="U19" i="5"/>
  <c r="W19" i="5"/>
  <c r="V19" i="5"/>
  <c r="T19" i="5"/>
  <c r="S19" i="5"/>
  <c r="K58" i="3"/>
  <c r="J58" i="3"/>
  <c r="K117" i="16"/>
  <c r="J117" i="16"/>
  <c r="I117" i="16"/>
  <c r="K157" i="13"/>
  <c r="J157" i="13"/>
  <c r="I157" i="13"/>
  <c r="K60" i="3"/>
  <c r="J60" i="3"/>
  <c r="L182" i="3"/>
  <c r="K182" i="3"/>
  <c r="J182" i="3"/>
  <c r="I193" i="3"/>
  <c r="L24" i="2"/>
  <c r="K24" i="2"/>
  <c r="J24" i="2"/>
  <c r="L61" i="2"/>
  <c r="K61" i="2"/>
  <c r="J61" i="2"/>
  <c r="J104" i="3"/>
  <c r="L104" i="3"/>
  <c r="K104" i="3"/>
  <c r="I115" i="3"/>
  <c r="L12" i="3"/>
  <c r="K12" i="3"/>
  <c r="J12" i="3"/>
  <c r="K48" i="3"/>
  <c r="J48" i="3"/>
  <c r="L48" i="12"/>
  <c r="K48" i="12"/>
  <c r="J48" i="12"/>
  <c r="I48" i="12"/>
  <c r="H135" i="16"/>
  <c r="K136" i="16"/>
  <c r="J136" i="16"/>
  <c r="I136" i="16"/>
  <c r="M10" i="5"/>
  <c r="L10" i="5"/>
  <c r="J10" i="5"/>
  <c r="I10" i="5"/>
  <c r="K10" i="5"/>
  <c r="L179" i="3"/>
  <c r="K179" i="3"/>
  <c r="I190" i="3"/>
  <c r="J179" i="3"/>
  <c r="L24" i="5"/>
  <c r="K24" i="5"/>
  <c r="J24" i="5"/>
  <c r="I24" i="5"/>
  <c r="M24" i="5"/>
  <c r="H69" i="2"/>
  <c r="I37" i="12"/>
  <c r="L37" i="12"/>
  <c r="K37" i="12"/>
  <c r="J37" i="12"/>
  <c r="T51" i="12"/>
  <c r="S51" i="12"/>
  <c r="V51" i="12"/>
  <c r="L51" i="2"/>
  <c r="J51" i="2"/>
  <c r="K51" i="2"/>
  <c r="L19" i="5"/>
  <c r="K19" i="5"/>
  <c r="J19" i="5"/>
  <c r="I19" i="5"/>
  <c r="M19" i="5"/>
  <c r="T25" i="12"/>
  <c r="S25" i="12"/>
  <c r="V25" i="12"/>
  <c r="L8" i="12"/>
  <c r="K8" i="12"/>
  <c r="J8" i="12"/>
  <c r="I8" i="12"/>
  <c r="H55" i="12"/>
  <c r="T29" i="12"/>
  <c r="S29" i="12"/>
  <c r="V29" i="12"/>
  <c r="J39" i="12"/>
  <c r="L39" i="12"/>
  <c r="K39" i="12"/>
  <c r="I39" i="12"/>
  <c r="I21" i="5"/>
  <c r="M21" i="5"/>
  <c r="L21" i="5"/>
  <c r="K21" i="5"/>
  <c r="J21" i="5"/>
  <c r="L10" i="2"/>
  <c r="J10" i="2"/>
  <c r="K10" i="2"/>
  <c r="M25" i="5"/>
  <c r="L25" i="5"/>
  <c r="K25" i="5"/>
  <c r="J25" i="5"/>
  <c r="I25" i="5"/>
  <c r="T39" i="12"/>
  <c r="S39" i="12"/>
  <c r="V39" i="12"/>
  <c r="S36" i="6"/>
  <c r="R36" i="6"/>
  <c r="Q36" i="6"/>
  <c r="E196" i="3"/>
  <c r="T44" i="12"/>
  <c r="S44" i="12"/>
  <c r="V44" i="12"/>
  <c r="J82" i="16"/>
  <c r="I82" i="16"/>
  <c r="K82" i="16"/>
  <c r="L65" i="2"/>
  <c r="K65" i="2"/>
  <c r="I68" i="2"/>
  <c r="J65" i="2"/>
  <c r="L217" i="3"/>
  <c r="K217" i="3"/>
  <c r="J217" i="3"/>
  <c r="L49" i="5"/>
  <c r="I49" i="5"/>
  <c r="K49" i="5"/>
  <c r="M49" i="5"/>
  <c r="J49" i="5"/>
  <c r="K43" i="3"/>
  <c r="J43" i="3"/>
  <c r="M17" i="5"/>
  <c r="L17" i="5"/>
  <c r="J17" i="5"/>
  <c r="K17" i="5"/>
  <c r="I17" i="5"/>
  <c r="M30" i="5"/>
  <c r="I30" i="5"/>
  <c r="L30" i="5"/>
  <c r="K30" i="5"/>
  <c r="J30" i="5"/>
  <c r="V23" i="12"/>
  <c r="T23" i="12"/>
  <c r="S23" i="12"/>
  <c r="J154" i="3"/>
  <c r="L154" i="3"/>
  <c r="K154" i="3"/>
  <c r="K28" i="12"/>
  <c r="L28" i="12"/>
  <c r="J28" i="12"/>
  <c r="I28" i="12"/>
  <c r="I38" i="6"/>
  <c r="J38" i="6"/>
  <c r="K38" i="6"/>
  <c r="L167" i="3"/>
  <c r="K167" i="3"/>
  <c r="J167" i="3"/>
  <c r="K142" i="13"/>
  <c r="J142" i="13"/>
  <c r="I142" i="13"/>
  <c r="S37" i="6"/>
  <c r="R37" i="6"/>
  <c r="Q37" i="6"/>
  <c r="K32" i="6"/>
  <c r="J32" i="6"/>
  <c r="I32" i="6"/>
  <c r="L27" i="5"/>
  <c r="K27" i="5"/>
  <c r="J27" i="5"/>
  <c r="I27" i="5"/>
  <c r="M27" i="5"/>
  <c r="L20" i="3"/>
  <c r="K20" i="3"/>
  <c r="J20" i="3"/>
  <c r="S28" i="6"/>
  <c r="R28" i="6"/>
  <c r="Q28" i="6"/>
  <c r="F194" i="3"/>
  <c r="J218" i="3"/>
  <c r="K218" i="3"/>
  <c r="L218" i="3"/>
  <c r="J9" i="13"/>
  <c r="I9" i="13"/>
  <c r="K9" i="13"/>
  <c r="K116" i="16"/>
  <c r="J116" i="16"/>
  <c r="I116" i="16"/>
  <c r="K44" i="3"/>
  <c r="J44" i="3"/>
  <c r="G190" i="3"/>
  <c r="L62" i="2"/>
  <c r="K62" i="2"/>
  <c r="J62" i="2"/>
  <c r="K13" i="6"/>
  <c r="J13" i="6"/>
  <c r="I13" i="6"/>
  <c r="L214" i="3"/>
  <c r="K214" i="3"/>
  <c r="J214" i="3"/>
  <c r="M29" i="5"/>
  <c r="L29" i="5"/>
  <c r="J29" i="5"/>
  <c r="I29" i="5"/>
  <c r="K29" i="5"/>
  <c r="F122" i="3"/>
  <c r="G192" i="3"/>
  <c r="S9" i="6"/>
  <c r="R9" i="6"/>
  <c r="Q9" i="6"/>
  <c r="F196" i="3"/>
  <c r="F186" i="3"/>
  <c r="K45" i="6"/>
  <c r="J45" i="6"/>
  <c r="I45" i="6"/>
  <c r="H190" i="3"/>
  <c r="L43" i="12"/>
  <c r="K43" i="12"/>
  <c r="I43" i="12"/>
  <c r="J43" i="12"/>
  <c r="V26" i="5"/>
  <c r="W26" i="5"/>
  <c r="U26" i="5"/>
  <c r="S26" i="5"/>
  <c r="T26" i="5"/>
  <c r="E117" i="3"/>
  <c r="H90" i="13"/>
  <c r="K82" i="13"/>
  <c r="J82" i="13"/>
  <c r="I82" i="13"/>
  <c r="T18" i="14"/>
  <c r="S18" i="14"/>
  <c r="L168" i="3"/>
  <c r="K168" i="3"/>
  <c r="J168" i="3"/>
  <c r="K28" i="13"/>
  <c r="J28" i="13"/>
  <c r="I28" i="13"/>
  <c r="M26" i="5"/>
  <c r="L26" i="5"/>
  <c r="K26" i="5"/>
  <c r="J26" i="5"/>
  <c r="I26" i="5"/>
  <c r="J15" i="5"/>
  <c r="I15" i="5"/>
  <c r="M15" i="5"/>
  <c r="K15" i="5"/>
  <c r="L15" i="5"/>
  <c r="J208" i="3"/>
  <c r="K208" i="3"/>
  <c r="L208" i="3"/>
  <c r="I16" i="5"/>
  <c r="M16" i="5"/>
  <c r="L16" i="5"/>
  <c r="J16" i="5"/>
  <c r="K16" i="5"/>
  <c r="J89" i="3"/>
  <c r="L89" i="3"/>
  <c r="K89" i="3"/>
  <c r="S39" i="6"/>
  <c r="R39" i="6"/>
  <c r="Q39" i="6"/>
  <c r="I139" i="16"/>
  <c r="H147" i="16"/>
  <c r="K139" i="16"/>
  <c r="J139" i="16"/>
  <c r="L35" i="12"/>
  <c r="K35" i="12"/>
  <c r="J35" i="12"/>
  <c r="I35" i="12"/>
  <c r="R17" i="6"/>
  <c r="Q17" i="6"/>
  <c r="S17" i="6"/>
  <c r="L9" i="3"/>
  <c r="K9" i="3"/>
  <c r="J9" i="3"/>
  <c r="F192" i="3"/>
  <c r="H187" i="3"/>
  <c r="L13" i="2"/>
  <c r="K13" i="2"/>
  <c r="J13" i="2"/>
  <c r="K39" i="6"/>
  <c r="I39" i="6"/>
  <c r="J39" i="6"/>
  <c r="F195" i="3"/>
  <c r="L25" i="12"/>
  <c r="K25" i="12"/>
  <c r="J25" i="12"/>
  <c r="I25" i="12"/>
  <c r="H119" i="3"/>
  <c r="L62" i="3"/>
  <c r="J62" i="3"/>
  <c r="K62" i="3"/>
  <c r="L11" i="12"/>
  <c r="K11" i="12"/>
  <c r="I11" i="12"/>
  <c r="J11" i="12"/>
  <c r="R49" i="6"/>
  <c r="Q49" i="6"/>
  <c r="S49" i="6"/>
  <c r="K22" i="3"/>
  <c r="J22" i="3"/>
  <c r="L22" i="3"/>
  <c r="K19" i="13"/>
  <c r="J19" i="13"/>
  <c r="I19" i="13"/>
  <c r="T26" i="12"/>
  <c r="S26" i="12"/>
  <c r="V26" i="12"/>
  <c r="K24" i="6"/>
  <c r="J24" i="6"/>
  <c r="I24" i="6"/>
  <c r="K89" i="13"/>
  <c r="J89" i="13"/>
  <c r="I89" i="13"/>
  <c r="I189" i="3"/>
  <c r="L178" i="3"/>
  <c r="K178" i="3"/>
  <c r="J178" i="3"/>
  <c r="F121" i="3"/>
  <c r="K72" i="3"/>
  <c r="J72" i="3"/>
  <c r="L72" i="3"/>
  <c r="H194" i="3"/>
  <c r="H115" i="3"/>
  <c r="K13" i="3"/>
  <c r="J13" i="3"/>
  <c r="L13" i="3"/>
  <c r="K144" i="16"/>
  <c r="J144" i="16"/>
  <c r="I144" i="16"/>
  <c r="K27" i="3"/>
  <c r="L27" i="3"/>
  <c r="J27" i="3"/>
  <c r="L36" i="3"/>
  <c r="K36" i="3"/>
  <c r="J36" i="3"/>
  <c r="T35" i="12"/>
  <c r="S35" i="12"/>
  <c r="V35" i="12"/>
  <c r="L8" i="2"/>
  <c r="K8" i="2"/>
  <c r="J8" i="2"/>
  <c r="K16" i="3"/>
  <c r="L16" i="3"/>
  <c r="J16" i="3"/>
  <c r="L38" i="2"/>
  <c r="K38" i="2"/>
  <c r="J38" i="2"/>
  <c r="J130" i="13"/>
  <c r="I130" i="13"/>
  <c r="K130" i="13"/>
  <c r="K33" i="2"/>
  <c r="J33" i="2"/>
  <c r="L33" i="2"/>
  <c r="I144" i="13"/>
  <c r="K144" i="13"/>
  <c r="J144" i="13"/>
  <c r="G119" i="3"/>
  <c r="K135" i="13"/>
  <c r="J135" i="13"/>
  <c r="I135" i="13"/>
  <c r="X47" i="18"/>
  <c r="K85" i="13"/>
  <c r="J85" i="13"/>
  <c r="I85" i="13"/>
  <c r="K22" i="13"/>
  <c r="J22" i="13"/>
  <c r="I22" i="13"/>
  <c r="K17" i="3"/>
  <c r="L17" i="3"/>
  <c r="J17" i="3"/>
  <c r="I27" i="13"/>
  <c r="K27" i="13"/>
  <c r="J27" i="13"/>
  <c r="S50" i="6"/>
  <c r="R50" i="6"/>
  <c r="Q50" i="6"/>
  <c r="K215" i="3"/>
  <c r="L215" i="3"/>
  <c r="J215" i="3"/>
  <c r="L26" i="3"/>
  <c r="K26" i="3"/>
  <c r="J26" i="3"/>
  <c r="I34" i="6"/>
  <c r="K34" i="6"/>
  <c r="J34" i="6"/>
  <c r="I188" i="3"/>
  <c r="L177" i="3"/>
  <c r="K177" i="3"/>
  <c r="J177" i="3"/>
  <c r="K209" i="3"/>
  <c r="J209" i="3"/>
  <c r="L209" i="3"/>
  <c r="J31" i="13"/>
  <c r="I31" i="13"/>
  <c r="K31" i="13"/>
  <c r="J174" i="3"/>
  <c r="L174" i="3"/>
  <c r="K174" i="3"/>
  <c r="L19" i="12"/>
  <c r="K19" i="12"/>
  <c r="J19" i="12"/>
  <c r="I19" i="12"/>
  <c r="L35" i="3"/>
  <c r="K35" i="3"/>
  <c r="J35" i="3"/>
  <c r="L30" i="12"/>
  <c r="K30" i="12"/>
  <c r="J30" i="12"/>
  <c r="I30" i="12"/>
  <c r="K14" i="6"/>
  <c r="J14" i="6"/>
  <c r="I14" i="6"/>
  <c r="K24" i="3"/>
  <c r="J24" i="3"/>
  <c r="L24" i="3"/>
  <c r="S33" i="12"/>
  <c r="V33" i="12"/>
  <c r="T33" i="12"/>
  <c r="K10" i="3"/>
  <c r="L10" i="3"/>
  <c r="J10" i="3"/>
  <c r="K155" i="3"/>
  <c r="L155" i="3"/>
  <c r="J155" i="3"/>
  <c r="I32" i="13"/>
  <c r="K32" i="13"/>
  <c r="J32" i="13"/>
  <c r="S53" i="12"/>
  <c r="V53" i="12"/>
  <c r="T53" i="12"/>
  <c r="K153" i="3"/>
  <c r="J153" i="3"/>
  <c r="L153" i="3"/>
  <c r="L20" i="12"/>
  <c r="K20" i="12"/>
  <c r="J20" i="12"/>
  <c r="I20" i="12"/>
  <c r="J127" i="13"/>
  <c r="I127" i="13"/>
  <c r="K127" i="13"/>
  <c r="L211" i="3"/>
  <c r="K211" i="3"/>
  <c r="J211" i="3"/>
  <c r="K20" i="6"/>
  <c r="J20" i="6"/>
  <c r="I20" i="6"/>
  <c r="K59" i="3"/>
  <c r="J59" i="3"/>
  <c r="M48" i="5"/>
  <c r="K48" i="5"/>
  <c r="J48" i="5"/>
  <c r="I48" i="5"/>
  <c r="L48" i="5"/>
  <c r="L31" i="12"/>
  <c r="K31" i="12"/>
  <c r="J31" i="12"/>
  <c r="I31" i="12"/>
  <c r="J41" i="3"/>
  <c r="K41" i="3"/>
  <c r="L11" i="2"/>
  <c r="J11" i="2"/>
  <c r="K11" i="2"/>
  <c r="K51" i="13"/>
  <c r="J51" i="13"/>
  <c r="I51" i="13"/>
  <c r="S10" i="6"/>
  <c r="R10" i="6"/>
  <c r="Q10" i="6"/>
  <c r="M7" i="5"/>
  <c r="L7" i="5"/>
  <c r="K7" i="5"/>
  <c r="J7" i="5"/>
  <c r="I7" i="5"/>
  <c r="K158" i="16"/>
  <c r="J158" i="16"/>
  <c r="I158" i="16"/>
  <c r="K49" i="2"/>
  <c r="L49" i="2"/>
  <c r="J49" i="2"/>
  <c r="K40" i="13"/>
  <c r="J40" i="13"/>
  <c r="I40" i="13"/>
  <c r="H48" i="13"/>
  <c r="K60" i="13"/>
  <c r="J60" i="13"/>
  <c r="I60" i="13"/>
  <c r="T24" i="12"/>
  <c r="S24" i="12"/>
  <c r="V24" i="12"/>
  <c r="M138" i="15"/>
  <c r="L138" i="15"/>
  <c r="K138" i="15"/>
  <c r="J138" i="15"/>
  <c r="I138" i="15"/>
  <c r="K42" i="13"/>
  <c r="J42" i="13"/>
  <c r="I42" i="13"/>
  <c r="K35" i="6"/>
  <c r="J35" i="6"/>
  <c r="I35" i="6"/>
  <c r="K51" i="3"/>
  <c r="J51" i="3"/>
  <c r="K47" i="3"/>
  <c r="J47" i="3"/>
  <c r="E194" i="3"/>
  <c r="L38" i="5"/>
  <c r="K38" i="5"/>
  <c r="J38" i="5"/>
  <c r="I38" i="5"/>
  <c r="M38" i="5"/>
  <c r="K58" i="13"/>
  <c r="I58" i="13"/>
  <c r="J58" i="13"/>
  <c r="G187" i="3"/>
  <c r="T16" i="12"/>
  <c r="V16" i="12"/>
  <c r="S16" i="12"/>
  <c r="K48" i="6"/>
  <c r="J48" i="6"/>
  <c r="I48" i="6"/>
  <c r="K161" i="3"/>
  <c r="J161" i="3"/>
  <c r="L161" i="3"/>
  <c r="I47" i="13"/>
  <c r="K47" i="13"/>
  <c r="J47" i="13"/>
  <c r="H116" i="3"/>
  <c r="I68" i="13"/>
  <c r="H76" i="13"/>
  <c r="K68" i="13"/>
  <c r="J68" i="13"/>
  <c r="S37" i="12"/>
  <c r="V37" i="12"/>
  <c r="T37" i="12"/>
  <c r="J20" i="2"/>
  <c r="K20" i="2"/>
  <c r="K42" i="3"/>
  <c r="J42" i="3"/>
  <c r="K50" i="13"/>
  <c r="J50" i="13"/>
  <c r="I50" i="13"/>
  <c r="K45" i="5"/>
  <c r="J45" i="5"/>
  <c r="I45" i="5"/>
  <c r="M45" i="5"/>
  <c r="L45" i="5"/>
  <c r="W20" i="5"/>
  <c r="V20" i="5"/>
  <c r="U20" i="5"/>
  <c r="S20" i="5"/>
  <c r="T20" i="5"/>
  <c r="L12" i="2"/>
  <c r="K12" i="2"/>
  <c r="J12" i="2"/>
  <c r="M23" i="5"/>
  <c r="L23" i="5"/>
  <c r="K23" i="5"/>
  <c r="J23" i="5"/>
  <c r="I23" i="5"/>
  <c r="G194" i="3"/>
  <c r="K8" i="13"/>
  <c r="J8" i="13"/>
  <c r="I8" i="13"/>
  <c r="G188" i="3"/>
  <c r="L165" i="3"/>
  <c r="K165" i="3"/>
  <c r="J165" i="3"/>
  <c r="S31" i="6"/>
  <c r="R31" i="6"/>
  <c r="Q31" i="6"/>
  <c r="K109" i="13"/>
  <c r="J109" i="13"/>
  <c r="I109" i="13"/>
  <c r="F118" i="3"/>
  <c r="L49" i="12"/>
  <c r="I49" i="12"/>
  <c r="K49" i="12"/>
  <c r="J49" i="12"/>
  <c r="I117" i="13"/>
  <c r="K117" i="13"/>
  <c r="J117" i="13"/>
  <c r="L159" i="3"/>
  <c r="K159" i="3"/>
  <c r="J159" i="3"/>
  <c r="E118" i="3"/>
  <c r="K83" i="13"/>
  <c r="J83" i="13"/>
  <c r="I83" i="13"/>
  <c r="R40" i="6"/>
  <c r="Q40" i="6"/>
  <c r="S40" i="6"/>
  <c r="E116" i="3"/>
  <c r="L64" i="2"/>
  <c r="K64" i="2"/>
  <c r="J64" i="2"/>
  <c r="K79" i="13"/>
  <c r="J79" i="13"/>
  <c r="I79" i="13"/>
  <c r="V8" i="12"/>
  <c r="T8" i="12"/>
  <c r="S8" i="12"/>
  <c r="L183" i="3"/>
  <c r="K183" i="3"/>
  <c r="I194" i="3"/>
  <c r="J183" i="3"/>
  <c r="J213" i="3"/>
  <c r="K213" i="3"/>
  <c r="L213" i="3"/>
  <c r="K67" i="2"/>
  <c r="J67" i="2"/>
  <c r="K123" i="16"/>
  <c r="J123" i="16"/>
  <c r="I123" i="16"/>
  <c r="K44" i="13"/>
  <c r="J44" i="13"/>
  <c r="I44" i="13"/>
  <c r="E191" i="3"/>
  <c r="L26" i="12"/>
  <c r="K26" i="12"/>
  <c r="J26" i="12"/>
  <c r="I26" i="12"/>
  <c r="K29" i="13"/>
  <c r="J29" i="13"/>
  <c r="I29" i="13"/>
  <c r="T18" i="5"/>
  <c r="S18" i="5"/>
  <c r="V18" i="5"/>
  <c r="U18" i="5"/>
  <c r="W18" i="5"/>
  <c r="F113" i="3"/>
  <c r="K52" i="13"/>
  <c r="J52" i="13"/>
  <c r="I52" i="13"/>
  <c r="K15" i="6"/>
  <c r="J15" i="6"/>
  <c r="I15" i="6"/>
  <c r="K72" i="13"/>
  <c r="J72" i="13"/>
  <c r="I72" i="13"/>
  <c r="F123" i="3"/>
  <c r="L45" i="12"/>
  <c r="K45" i="12"/>
  <c r="I45" i="12"/>
  <c r="J45" i="12"/>
  <c r="E122" i="3"/>
  <c r="K16" i="2"/>
  <c r="J16" i="2"/>
  <c r="H68" i="2"/>
  <c r="K60" i="2"/>
  <c r="L60" i="2"/>
  <c r="J60" i="2"/>
  <c r="G120" i="3"/>
  <c r="K112" i="13"/>
  <c r="J112" i="13"/>
  <c r="I112" i="13"/>
  <c r="I192" i="3"/>
  <c r="L181" i="3"/>
  <c r="K181" i="3"/>
  <c r="J181" i="3"/>
  <c r="J68" i="3"/>
  <c r="L68" i="3"/>
  <c r="K68" i="3"/>
  <c r="K113" i="13"/>
  <c r="J113" i="13"/>
  <c r="I113" i="13"/>
  <c r="K44" i="6"/>
  <c r="J44" i="6"/>
  <c r="I44" i="6"/>
  <c r="J212" i="3"/>
  <c r="L212" i="3"/>
  <c r="K212" i="3"/>
  <c r="E115" i="3"/>
  <c r="J57" i="3"/>
  <c r="K57" i="3"/>
  <c r="K53" i="13"/>
  <c r="J53" i="13"/>
  <c r="I53" i="13"/>
  <c r="F193" i="3"/>
  <c r="K158" i="13"/>
  <c r="J158" i="13"/>
  <c r="I158" i="13"/>
  <c r="H104" i="13"/>
  <c r="K96" i="13"/>
  <c r="J96" i="13"/>
  <c r="I96" i="13"/>
  <c r="K37" i="13"/>
  <c r="J37" i="13"/>
  <c r="I37" i="13"/>
  <c r="K7" i="3"/>
  <c r="L7" i="3"/>
  <c r="J7" i="3"/>
  <c r="I191" i="3"/>
  <c r="L180" i="3"/>
  <c r="K180" i="3"/>
  <c r="J180" i="3"/>
  <c r="K145" i="13"/>
  <c r="J145" i="13"/>
  <c r="I145" i="13"/>
  <c r="K80" i="13"/>
  <c r="J80" i="13"/>
  <c r="I80" i="13"/>
  <c r="K74" i="2"/>
  <c r="J74" i="2"/>
  <c r="L74" i="2"/>
  <c r="I152" i="13"/>
  <c r="H160" i="13"/>
  <c r="K152" i="13"/>
  <c r="J152" i="13"/>
  <c r="H42" i="2"/>
  <c r="R41" i="6"/>
  <c r="S41" i="6"/>
  <c r="Q41" i="6"/>
  <c r="L156" i="3"/>
  <c r="K156" i="3"/>
  <c r="J156" i="3"/>
  <c r="K210" i="3"/>
  <c r="L210" i="3"/>
  <c r="J210" i="3"/>
  <c r="I28" i="6"/>
  <c r="K28" i="6"/>
  <c r="J28" i="6"/>
  <c r="G68" i="2"/>
  <c r="L64" i="3"/>
  <c r="K64" i="3"/>
  <c r="J64" i="3"/>
  <c r="X137" i="18"/>
  <c r="M15" i="15"/>
  <c r="L15" i="15"/>
  <c r="K15" i="15"/>
  <c r="I15" i="15"/>
  <c r="J15" i="15"/>
  <c r="Q46" i="18"/>
  <c r="R46" i="18"/>
  <c r="J80" i="17"/>
  <c r="I80" i="17"/>
  <c r="H79" i="17"/>
  <c r="K106" i="13"/>
  <c r="J106" i="13"/>
  <c r="I106" i="13"/>
  <c r="T18" i="12"/>
  <c r="V18" i="12"/>
  <c r="S18" i="12"/>
  <c r="J46" i="3"/>
  <c r="K46" i="3"/>
  <c r="K70" i="13"/>
  <c r="J70" i="13"/>
  <c r="I70" i="13"/>
  <c r="L71" i="3"/>
  <c r="K71" i="3"/>
  <c r="J71" i="3"/>
  <c r="K126" i="13"/>
  <c r="J126" i="13"/>
  <c r="I126" i="13"/>
  <c r="E192" i="3"/>
  <c r="K50" i="3"/>
  <c r="J50" i="3"/>
  <c r="K17" i="13"/>
  <c r="J17" i="13"/>
  <c r="I17" i="13"/>
  <c r="K36" i="12"/>
  <c r="J36" i="12"/>
  <c r="I36" i="12"/>
  <c r="L36" i="12"/>
  <c r="L23" i="3"/>
  <c r="K23" i="3"/>
  <c r="J23" i="3"/>
  <c r="K59" i="13"/>
  <c r="J59" i="13"/>
  <c r="I59" i="13"/>
  <c r="E188" i="3"/>
  <c r="K18" i="13"/>
  <c r="J18" i="13"/>
  <c r="I18" i="13"/>
  <c r="S18" i="6"/>
  <c r="R18" i="6"/>
  <c r="Q18" i="6"/>
  <c r="F188" i="3"/>
  <c r="J87" i="13"/>
  <c r="I87" i="13"/>
  <c r="K87" i="13"/>
  <c r="S46" i="6"/>
  <c r="Q46" i="6"/>
  <c r="R46" i="6"/>
  <c r="L171" i="3"/>
  <c r="J171" i="3"/>
  <c r="K171" i="3"/>
  <c r="J149" i="13"/>
  <c r="I149" i="13"/>
  <c r="K149" i="13"/>
  <c r="J137" i="13"/>
  <c r="I137" i="13"/>
  <c r="K137" i="13"/>
  <c r="J162" i="3"/>
  <c r="L162" i="3"/>
  <c r="K162" i="3"/>
  <c r="K134" i="13"/>
  <c r="J134" i="13"/>
  <c r="I134" i="13"/>
  <c r="K7" i="2"/>
  <c r="J7" i="2"/>
  <c r="L7" i="2"/>
  <c r="V21" i="12"/>
  <c r="S21" i="12"/>
  <c r="T21" i="12"/>
  <c r="L21" i="3"/>
  <c r="K21" i="3"/>
  <c r="J21" i="3"/>
  <c r="F115" i="3"/>
  <c r="L9" i="2"/>
  <c r="K9" i="2"/>
  <c r="J9" i="2"/>
  <c r="R122" i="18"/>
  <c r="Q122" i="18"/>
  <c r="L172" i="3"/>
  <c r="K172" i="3"/>
  <c r="J172" i="3"/>
  <c r="M22" i="5"/>
  <c r="L22" i="5"/>
  <c r="K22" i="5"/>
  <c r="J22" i="5"/>
  <c r="I22" i="5"/>
  <c r="K78" i="13"/>
  <c r="J78" i="13"/>
  <c r="I78" i="13"/>
  <c r="K38" i="3"/>
  <c r="J38" i="3"/>
  <c r="L38" i="3"/>
  <c r="K107" i="13"/>
  <c r="J107" i="13"/>
  <c r="I107" i="13"/>
  <c r="J25" i="3"/>
  <c r="L25" i="3"/>
  <c r="K25" i="3"/>
  <c r="I32" i="5"/>
  <c r="M32" i="5"/>
  <c r="L32" i="5"/>
  <c r="K32" i="5"/>
  <c r="J32" i="5"/>
  <c r="J88" i="13"/>
  <c r="I88" i="13"/>
  <c r="K88" i="13"/>
  <c r="L175" i="3"/>
  <c r="K175" i="3"/>
  <c r="I186" i="3"/>
  <c r="J175" i="3"/>
  <c r="K66" i="13"/>
  <c r="J66" i="13"/>
  <c r="I66" i="13"/>
  <c r="K30" i="13"/>
  <c r="J30" i="13"/>
  <c r="I30" i="13"/>
  <c r="K25" i="13"/>
  <c r="J25" i="13"/>
  <c r="I25" i="13"/>
  <c r="K73" i="13"/>
  <c r="J73" i="13"/>
  <c r="I73" i="13"/>
  <c r="S42" i="6"/>
  <c r="R42" i="6"/>
  <c r="Q42" i="6"/>
  <c r="M37" i="5"/>
  <c r="L37" i="5"/>
  <c r="K37" i="5"/>
  <c r="J37" i="5"/>
  <c r="I37" i="5"/>
  <c r="K16" i="13"/>
  <c r="J16" i="13"/>
  <c r="I16" i="13"/>
  <c r="F119" i="3"/>
  <c r="V52" i="12"/>
  <c r="T52" i="12"/>
  <c r="S52" i="12"/>
  <c r="E123" i="3"/>
  <c r="E121" i="3"/>
  <c r="X150" i="19"/>
  <c r="W149" i="19"/>
  <c r="R117" i="18"/>
  <c r="Q117" i="18"/>
  <c r="K14" i="5"/>
  <c r="J14" i="5"/>
  <c r="I14" i="5"/>
  <c r="L14" i="5"/>
  <c r="M14" i="5"/>
  <c r="S7" i="5"/>
  <c r="W7" i="5"/>
  <c r="T7" i="5"/>
  <c r="V7" i="5"/>
  <c r="U7" i="5"/>
  <c r="G113" i="3"/>
  <c r="K64" i="13"/>
  <c r="J64" i="13"/>
  <c r="I64" i="13"/>
  <c r="J114" i="13"/>
  <c r="I114" i="13"/>
  <c r="K114" i="13"/>
  <c r="J99" i="3"/>
  <c r="L99" i="3"/>
  <c r="K99" i="3"/>
  <c r="K139" i="13"/>
  <c r="J139" i="13"/>
  <c r="I139" i="13"/>
  <c r="H188" i="3"/>
  <c r="K151" i="13"/>
  <c r="J151" i="13"/>
  <c r="I151" i="13"/>
  <c r="K15" i="13"/>
  <c r="J15" i="13"/>
  <c r="I15" i="13"/>
  <c r="K102" i="13"/>
  <c r="J102" i="13"/>
  <c r="I102" i="13"/>
  <c r="K136" i="13"/>
  <c r="I136" i="13"/>
  <c r="J136" i="13"/>
  <c r="J156" i="13"/>
  <c r="I156" i="13"/>
  <c r="K156" i="13"/>
  <c r="G193" i="3"/>
  <c r="L11" i="5"/>
  <c r="K11" i="5"/>
  <c r="I11" i="5"/>
  <c r="M11" i="5"/>
  <c r="J11" i="5"/>
  <c r="J153" i="13"/>
  <c r="I153" i="13"/>
  <c r="K153" i="13"/>
  <c r="J114" i="16"/>
  <c r="I114" i="16"/>
  <c r="K114" i="16"/>
  <c r="J24" i="12"/>
  <c r="L24" i="12"/>
  <c r="K24" i="12"/>
  <c r="I24" i="12"/>
  <c r="L160" i="3"/>
  <c r="K160" i="3"/>
  <c r="J160" i="3"/>
  <c r="E119" i="3"/>
  <c r="J40" i="5"/>
  <c r="I40" i="5"/>
  <c r="M40" i="5"/>
  <c r="L40" i="5"/>
  <c r="K40" i="5"/>
  <c r="L73" i="2"/>
  <c r="K73" i="2"/>
  <c r="J73" i="2"/>
  <c r="H196" i="3"/>
  <c r="L39" i="3"/>
  <c r="K39" i="3"/>
  <c r="J39" i="3"/>
  <c r="K71" i="13"/>
  <c r="J71" i="13"/>
  <c r="I71" i="13"/>
  <c r="K40" i="3"/>
  <c r="J40" i="3"/>
  <c r="J12" i="13"/>
  <c r="K12" i="13"/>
  <c r="I12" i="13"/>
  <c r="H20" i="13"/>
  <c r="K23" i="13"/>
  <c r="J23" i="13"/>
  <c r="I23" i="13"/>
  <c r="K53" i="3"/>
  <c r="J53" i="3"/>
  <c r="K81" i="13"/>
  <c r="J81" i="13"/>
  <c r="I81" i="13"/>
  <c r="K17" i="6"/>
  <c r="J17" i="6"/>
  <c r="I17" i="6"/>
  <c r="J138" i="13"/>
  <c r="I138" i="13"/>
  <c r="H146" i="13"/>
  <c r="K138" i="13"/>
  <c r="I33" i="13"/>
  <c r="K33" i="13"/>
  <c r="J33" i="13"/>
  <c r="K26" i="13"/>
  <c r="J26" i="13"/>
  <c r="H34" i="13"/>
  <c r="I26" i="13"/>
  <c r="E113" i="3"/>
  <c r="K81" i="16"/>
  <c r="J81" i="16"/>
  <c r="I81" i="16"/>
  <c r="K39" i="13"/>
  <c r="J39" i="13"/>
  <c r="I39" i="13"/>
  <c r="L36" i="2"/>
  <c r="K36" i="2"/>
  <c r="J36" i="2"/>
  <c r="H195" i="3"/>
  <c r="M31" i="5"/>
  <c r="L31" i="5"/>
  <c r="K31" i="5"/>
  <c r="J31" i="5"/>
  <c r="I31" i="5"/>
  <c r="L163" i="3"/>
  <c r="K163" i="3"/>
  <c r="J163" i="3"/>
  <c r="K7" i="6"/>
  <c r="J7" i="6"/>
  <c r="I7" i="6"/>
  <c r="L11" i="3"/>
  <c r="K11" i="3"/>
  <c r="J11" i="3"/>
  <c r="S24" i="6"/>
  <c r="R24" i="6"/>
  <c r="Q24" i="6"/>
  <c r="E114" i="3"/>
  <c r="L158" i="3"/>
  <c r="K158" i="3"/>
  <c r="J158" i="3"/>
  <c r="G114" i="3"/>
  <c r="K97" i="13"/>
  <c r="J97" i="13"/>
  <c r="I97" i="13"/>
  <c r="K75" i="13"/>
  <c r="J75" i="13"/>
  <c r="I75" i="13"/>
  <c r="G122" i="3"/>
  <c r="L23" i="12"/>
  <c r="K23" i="12"/>
  <c r="J23" i="12"/>
  <c r="I23" i="12"/>
  <c r="I154" i="13"/>
  <c r="K154" i="13"/>
  <c r="J154" i="13"/>
  <c r="H113" i="3"/>
  <c r="J41" i="2"/>
  <c r="K41" i="2"/>
  <c r="H186" i="3"/>
  <c r="K143" i="13"/>
  <c r="J143" i="13"/>
  <c r="I143" i="13"/>
  <c r="K49" i="6"/>
  <c r="J49" i="6"/>
  <c r="I49" i="6"/>
  <c r="K19" i="2"/>
  <c r="J19" i="2"/>
  <c r="L14" i="2"/>
  <c r="I17" i="2"/>
  <c r="K14" i="2"/>
  <c r="J14" i="2"/>
  <c r="F116" i="3"/>
  <c r="J67" i="3"/>
  <c r="K67" i="3"/>
  <c r="L67" i="3"/>
  <c r="I27" i="12"/>
  <c r="L27" i="12"/>
  <c r="K27" i="12"/>
  <c r="J27" i="12"/>
  <c r="T55" i="12"/>
  <c r="S55" i="12"/>
  <c r="V55" i="12"/>
  <c r="I26" i="6"/>
  <c r="J26" i="6"/>
  <c r="K26" i="6"/>
  <c r="K56" i="3"/>
  <c r="J56" i="3"/>
  <c r="E120" i="3"/>
  <c r="L18" i="12"/>
  <c r="K18" i="12"/>
  <c r="J18" i="12"/>
  <c r="I18" i="12"/>
  <c r="S25" i="5"/>
  <c r="W25" i="5"/>
  <c r="V25" i="5"/>
  <c r="T25" i="5"/>
  <c r="U25" i="5"/>
  <c r="K18" i="6"/>
  <c r="J18" i="6"/>
  <c r="I18" i="6"/>
  <c r="M51" i="5"/>
  <c r="L51" i="5"/>
  <c r="K51" i="5"/>
  <c r="J51" i="5"/>
  <c r="I51" i="5"/>
  <c r="K21" i="2"/>
  <c r="J21" i="2"/>
  <c r="L65" i="3"/>
  <c r="K65" i="3"/>
  <c r="J65" i="3"/>
  <c r="F117" i="3"/>
  <c r="I195" i="3"/>
  <c r="L184" i="3"/>
  <c r="K184" i="3"/>
  <c r="J184" i="3"/>
  <c r="K39" i="2"/>
  <c r="J39" i="2"/>
  <c r="I42" i="2"/>
  <c r="L39" i="2"/>
  <c r="K55" i="3"/>
  <c r="J55" i="3"/>
  <c r="L66" i="2"/>
  <c r="K66" i="2"/>
  <c r="J66" i="2"/>
  <c r="I69" i="2"/>
  <c r="L103" i="3"/>
  <c r="I114" i="3"/>
  <c r="K103" i="3"/>
  <c r="J103" i="3"/>
  <c r="L8" i="5"/>
  <c r="K8" i="5"/>
  <c r="J8" i="5"/>
  <c r="I8" i="5"/>
  <c r="M8" i="5"/>
  <c r="S14" i="6"/>
  <c r="R14" i="6"/>
  <c r="Q14" i="6"/>
  <c r="L91" i="3"/>
  <c r="J91" i="3"/>
  <c r="K91" i="3"/>
  <c r="V27" i="5"/>
  <c r="T27" i="5"/>
  <c r="U27" i="5"/>
  <c r="S27" i="5"/>
  <c r="W27" i="5"/>
  <c r="U23" i="5"/>
  <c r="S23" i="5"/>
  <c r="W23" i="5"/>
  <c r="V23" i="5"/>
  <c r="T23" i="5"/>
  <c r="J69" i="14"/>
  <c r="I69" i="14"/>
  <c r="J71" i="14"/>
  <c r="I71" i="14"/>
  <c r="H79" i="14"/>
  <c r="J14" i="14"/>
  <c r="I14" i="14"/>
  <c r="J139" i="14"/>
  <c r="I139" i="14"/>
  <c r="I147" i="14"/>
  <c r="J147" i="14"/>
  <c r="J25" i="17"/>
  <c r="I25" i="17"/>
  <c r="E189" i="3"/>
  <c r="S43" i="6"/>
  <c r="R43" i="6"/>
  <c r="Q43" i="6"/>
  <c r="W33" i="5"/>
  <c r="S33" i="5"/>
  <c r="U33" i="5"/>
  <c r="V33" i="5"/>
  <c r="T33" i="5"/>
  <c r="S12" i="6"/>
  <c r="R12" i="6"/>
  <c r="Q12" i="6"/>
  <c r="L82" i="3"/>
  <c r="K82" i="3"/>
  <c r="J82" i="3"/>
  <c r="W21" i="5"/>
  <c r="V21" i="5"/>
  <c r="T21" i="5"/>
  <c r="U21" i="5"/>
  <c r="S21" i="5"/>
  <c r="I116" i="3"/>
  <c r="J116" i="3" s="1"/>
  <c r="L105" i="3"/>
  <c r="J105" i="3"/>
  <c r="K105" i="3"/>
  <c r="W47" i="5"/>
  <c r="U47" i="5"/>
  <c r="S47" i="5"/>
  <c r="V47" i="5"/>
  <c r="T47" i="5"/>
  <c r="S13" i="6"/>
  <c r="Q13" i="6"/>
  <c r="R13" i="6"/>
  <c r="K29" i="6"/>
  <c r="J29" i="6"/>
  <c r="I29" i="6"/>
  <c r="W43" i="5"/>
  <c r="U43" i="5"/>
  <c r="S43" i="5"/>
  <c r="T43" i="5"/>
  <c r="V43" i="5"/>
  <c r="J28" i="14"/>
  <c r="I28" i="14"/>
  <c r="I83" i="15"/>
  <c r="L83" i="15"/>
  <c r="J83" i="15"/>
  <c r="K83" i="15"/>
  <c r="H91" i="15"/>
  <c r="M83" i="15"/>
  <c r="I89" i="14"/>
  <c r="J89" i="14"/>
  <c r="J148" i="14"/>
  <c r="I148" i="14"/>
  <c r="J119" i="14"/>
  <c r="I119" i="14"/>
  <c r="I153" i="14"/>
  <c r="J153" i="14"/>
  <c r="L97" i="3"/>
  <c r="J97" i="3"/>
  <c r="K97" i="3"/>
  <c r="R21" i="6"/>
  <c r="S21" i="6"/>
  <c r="Q21" i="6"/>
  <c r="L93" i="3"/>
  <c r="J93" i="3"/>
  <c r="K93" i="3"/>
  <c r="K40" i="2"/>
  <c r="J40" i="2"/>
  <c r="I43" i="2"/>
  <c r="L40" i="2"/>
  <c r="K128" i="15"/>
  <c r="I128" i="15"/>
  <c r="M128" i="15"/>
  <c r="L128" i="15"/>
  <c r="J128" i="15"/>
  <c r="J11" i="14"/>
  <c r="I11" i="14"/>
  <c r="J20" i="14"/>
  <c r="I20" i="14"/>
  <c r="J47" i="14"/>
  <c r="I47" i="14"/>
  <c r="H22" i="18"/>
  <c r="I23" i="18"/>
  <c r="W40" i="5"/>
  <c r="V40" i="5"/>
  <c r="T40" i="5"/>
  <c r="S40" i="5"/>
  <c r="U40" i="5"/>
  <c r="T17" i="14"/>
  <c r="S17" i="14"/>
  <c r="J19" i="16"/>
  <c r="I19" i="16"/>
  <c r="L61" i="15"/>
  <c r="J61" i="15"/>
  <c r="I61" i="15"/>
  <c r="M61" i="15"/>
  <c r="K61" i="15"/>
  <c r="J92" i="14"/>
  <c r="I92" i="14"/>
  <c r="W16" i="13"/>
  <c r="U16" i="13"/>
  <c r="V16" i="13"/>
  <c r="J95" i="14"/>
  <c r="I95" i="14"/>
  <c r="J154" i="14"/>
  <c r="I154" i="14"/>
  <c r="J125" i="14"/>
  <c r="I125" i="14"/>
  <c r="H163" i="14"/>
  <c r="J155" i="14"/>
  <c r="I155" i="14"/>
  <c r="I122" i="21"/>
  <c r="H122" i="21"/>
  <c r="I48" i="21"/>
  <c r="H48" i="21"/>
  <c r="L136" i="3"/>
  <c r="K136" i="3"/>
  <c r="J136" i="3"/>
  <c r="K8" i="3"/>
  <c r="J8" i="3"/>
  <c r="L8" i="3"/>
  <c r="K54" i="3"/>
  <c r="J54" i="3"/>
  <c r="L107" i="3"/>
  <c r="I118" i="3"/>
  <c r="K107" i="3"/>
  <c r="J107" i="3"/>
  <c r="W48" i="5"/>
  <c r="S48" i="5"/>
  <c r="V48" i="5"/>
  <c r="T48" i="5"/>
  <c r="U48" i="5"/>
  <c r="H117" i="3"/>
  <c r="W15" i="5"/>
  <c r="U15" i="5"/>
  <c r="S15" i="5"/>
  <c r="V15" i="5"/>
  <c r="T15" i="5"/>
  <c r="W34" i="5"/>
  <c r="U34" i="5"/>
  <c r="S34" i="5"/>
  <c r="V34" i="5"/>
  <c r="T34" i="5"/>
  <c r="L30" i="3"/>
  <c r="J30" i="3"/>
  <c r="K30" i="3"/>
  <c r="U11" i="5"/>
  <c r="S11" i="5"/>
  <c r="W11" i="5"/>
  <c r="T11" i="5"/>
  <c r="V11" i="5"/>
  <c r="R20" i="6"/>
  <c r="Q20" i="6"/>
  <c r="S20" i="6"/>
  <c r="V12" i="13"/>
  <c r="U12" i="13"/>
  <c r="W12" i="13"/>
  <c r="T20" i="13"/>
  <c r="J12" i="14"/>
  <c r="I12" i="14"/>
  <c r="L40" i="15"/>
  <c r="J40" i="15"/>
  <c r="M40" i="15"/>
  <c r="K40" i="15"/>
  <c r="I40" i="15"/>
  <c r="I81" i="17"/>
  <c r="J81" i="17"/>
  <c r="J15" i="17"/>
  <c r="I15" i="17"/>
  <c r="I85" i="18"/>
  <c r="I39" i="21"/>
  <c r="H39" i="21"/>
  <c r="I42" i="21"/>
  <c r="H42" i="21"/>
  <c r="G50" i="21"/>
  <c r="W42" i="5"/>
  <c r="U42" i="5"/>
  <c r="S42" i="5"/>
  <c r="V42" i="5"/>
  <c r="T42" i="5"/>
  <c r="K69" i="3"/>
  <c r="J69" i="3"/>
  <c r="L69" i="3"/>
  <c r="L81" i="3"/>
  <c r="K81" i="3"/>
  <c r="J81" i="3"/>
  <c r="L88" i="3"/>
  <c r="K88" i="3"/>
  <c r="J88" i="3"/>
  <c r="W30" i="5"/>
  <c r="T30" i="5"/>
  <c r="V30" i="5"/>
  <c r="S30" i="5"/>
  <c r="U30" i="5"/>
  <c r="I10" i="13"/>
  <c r="J10" i="13"/>
  <c r="K10" i="13"/>
  <c r="J34" i="14"/>
  <c r="I34" i="14"/>
  <c r="J100" i="14"/>
  <c r="I100" i="14"/>
  <c r="J159" i="14"/>
  <c r="I159" i="14"/>
  <c r="J130" i="14"/>
  <c r="I130" i="14"/>
  <c r="J160" i="14"/>
  <c r="I160" i="14"/>
  <c r="I54" i="21"/>
  <c r="H54" i="21"/>
  <c r="H122" i="3"/>
  <c r="S48" i="6"/>
  <c r="Q48" i="6"/>
  <c r="R48" i="6"/>
  <c r="L95" i="3"/>
  <c r="J95" i="3"/>
  <c r="K95" i="3"/>
  <c r="T50" i="5"/>
  <c r="W50" i="5"/>
  <c r="V50" i="5"/>
  <c r="S50" i="5"/>
  <c r="U50" i="5"/>
  <c r="J16" i="6"/>
  <c r="I16" i="6"/>
  <c r="K16" i="6"/>
  <c r="S16" i="6"/>
  <c r="R16" i="6"/>
  <c r="Q16" i="6"/>
  <c r="J13" i="14"/>
  <c r="I13" i="14"/>
  <c r="V13" i="13"/>
  <c r="U13" i="13"/>
  <c r="W13" i="13"/>
  <c r="J130" i="17"/>
  <c r="I130" i="17"/>
  <c r="J41" i="14"/>
  <c r="I41" i="14"/>
  <c r="J63" i="14"/>
  <c r="I63" i="14"/>
  <c r="I54" i="14"/>
  <c r="J54" i="14"/>
  <c r="I52" i="18"/>
  <c r="L102" i="3"/>
  <c r="I113" i="3"/>
  <c r="K113" i="3" s="1"/>
  <c r="J102" i="3"/>
  <c r="K102" i="3"/>
  <c r="K25" i="6"/>
  <c r="J25" i="6"/>
  <c r="I25" i="6"/>
  <c r="L106" i="3"/>
  <c r="K106" i="3"/>
  <c r="J106" i="3"/>
  <c r="I117" i="3"/>
  <c r="W12" i="5"/>
  <c r="S12" i="5"/>
  <c r="U12" i="5"/>
  <c r="V12" i="5"/>
  <c r="T12" i="5"/>
  <c r="M44" i="5"/>
  <c r="K44" i="5"/>
  <c r="I44" i="5"/>
  <c r="L44" i="5"/>
  <c r="J44" i="5"/>
  <c r="L85" i="3"/>
  <c r="K85" i="3"/>
  <c r="J85" i="3"/>
  <c r="L141" i="3"/>
  <c r="K141" i="3"/>
  <c r="J141" i="3"/>
  <c r="L144" i="3"/>
  <c r="K144" i="3"/>
  <c r="J144" i="3"/>
  <c r="U10" i="5"/>
  <c r="S10" i="5"/>
  <c r="V10" i="5"/>
  <c r="T10" i="5"/>
  <c r="W10" i="5"/>
  <c r="J9" i="6"/>
  <c r="I9" i="6"/>
  <c r="K9" i="6"/>
  <c r="T7" i="12"/>
  <c r="S7" i="12"/>
  <c r="V7" i="12"/>
  <c r="I35" i="14"/>
  <c r="J35" i="14"/>
  <c r="J39" i="14"/>
  <c r="I39" i="14"/>
  <c r="J19" i="14"/>
  <c r="I19" i="14"/>
  <c r="J15" i="14"/>
  <c r="I15" i="14"/>
  <c r="H23" i="14"/>
  <c r="J44" i="14"/>
  <c r="I44" i="14"/>
  <c r="J74" i="14"/>
  <c r="I74" i="14"/>
  <c r="J105" i="14"/>
  <c r="I105" i="14"/>
  <c r="V10" i="16"/>
  <c r="U10" i="16"/>
  <c r="T9" i="16"/>
  <c r="W12" i="16" s="1"/>
  <c r="J141" i="14"/>
  <c r="I141" i="14"/>
  <c r="H149" i="14"/>
  <c r="H93" i="14"/>
  <c r="J85" i="14"/>
  <c r="I85" i="14"/>
  <c r="I88" i="21"/>
  <c r="H88" i="21"/>
  <c r="K15" i="2"/>
  <c r="L15" i="2"/>
  <c r="J15" i="2"/>
  <c r="I18" i="2"/>
  <c r="M43" i="5"/>
  <c r="L43" i="5"/>
  <c r="J43" i="5"/>
  <c r="K43" i="5"/>
  <c r="I43" i="5"/>
  <c r="L32" i="2"/>
  <c r="K32" i="2"/>
  <c r="J32" i="2"/>
  <c r="K75" i="2"/>
  <c r="J75" i="2"/>
  <c r="L75" i="2"/>
  <c r="J87" i="3"/>
  <c r="L87" i="3"/>
  <c r="K87" i="3"/>
  <c r="L96" i="3"/>
  <c r="J96" i="3"/>
  <c r="K96" i="3"/>
  <c r="U29" i="5"/>
  <c r="S29" i="5"/>
  <c r="W29" i="5"/>
  <c r="V29" i="5"/>
  <c r="T29" i="5"/>
  <c r="H31" i="8"/>
  <c r="S26" i="6"/>
  <c r="R26" i="6"/>
  <c r="Q26" i="6"/>
  <c r="R19" i="6"/>
  <c r="Q19" i="6"/>
  <c r="S19" i="6"/>
  <c r="W38" i="5"/>
  <c r="T38" i="5"/>
  <c r="V38" i="5"/>
  <c r="U38" i="5"/>
  <c r="S38" i="5"/>
  <c r="G17" i="9"/>
  <c r="T9" i="12"/>
  <c r="S9" i="12"/>
  <c r="V9" i="12"/>
  <c r="U22" i="12"/>
  <c r="V15" i="13"/>
  <c r="U15" i="13"/>
  <c r="W15" i="13"/>
  <c r="E10" i="9"/>
  <c r="H38" i="8"/>
  <c r="T20" i="14"/>
  <c r="S20" i="14"/>
  <c r="D23" i="14"/>
  <c r="E23" i="14"/>
  <c r="I29" i="14"/>
  <c r="J29" i="14"/>
  <c r="H37" i="14"/>
  <c r="I12" i="17"/>
  <c r="J12" i="17"/>
  <c r="F149" i="14"/>
  <c r="C133" i="15"/>
  <c r="F163" i="14"/>
  <c r="I90" i="14"/>
  <c r="J90" i="14"/>
  <c r="C9" i="16"/>
  <c r="G51" i="17"/>
  <c r="F51" i="17"/>
  <c r="I10" i="18"/>
  <c r="I61" i="18"/>
  <c r="I158" i="21"/>
  <c r="H158" i="21"/>
  <c r="G18" i="2"/>
  <c r="L86" i="3"/>
  <c r="K86" i="3"/>
  <c r="J86" i="3"/>
  <c r="L110" i="3"/>
  <c r="I121" i="3"/>
  <c r="K110" i="3"/>
  <c r="J110" i="3"/>
  <c r="F17" i="2"/>
  <c r="U49" i="5"/>
  <c r="S49" i="5"/>
  <c r="W49" i="5"/>
  <c r="T49" i="5"/>
  <c r="V49" i="5"/>
  <c r="L33" i="8"/>
  <c r="J13" i="8"/>
  <c r="L10" i="10"/>
  <c r="K12" i="12"/>
  <c r="I12" i="12"/>
  <c r="J12" i="12"/>
  <c r="L12" i="12"/>
  <c r="I11" i="9"/>
  <c r="O12" i="9"/>
  <c r="H43" i="8"/>
  <c r="L10" i="8"/>
  <c r="V14" i="13"/>
  <c r="U14" i="13"/>
  <c r="W14" i="13"/>
  <c r="V11" i="13"/>
  <c r="U11" i="13"/>
  <c r="W11" i="13"/>
  <c r="F37" i="16"/>
  <c r="I111" i="14"/>
  <c r="J111" i="14"/>
  <c r="C51" i="16"/>
  <c r="J146" i="14"/>
  <c r="I146" i="14"/>
  <c r="D107" i="14"/>
  <c r="V78" i="18"/>
  <c r="K43" i="22"/>
  <c r="J43" i="22"/>
  <c r="L43" i="22"/>
  <c r="J100" i="3"/>
  <c r="L100" i="3"/>
  <c r="K100" i="3"/>
  <c r="W14" i="5"/>
  <c r="U14" i="5"/>
  <c r="S14" i="5"/>
  <c r="V14" i="5"/>
  <c r="T14" i="5"/>
  <c r="J98" i="3"/>
  <c r="L98" i="3"/>
  <c r="K98" i="3"/>
  <c r="L33" i="3"/>
  <c r="K33" i="3"/>
  <c r="J33" i="3"/>
  <c r="J35" i="2"/>
  <c r="K35" i="2"/>
  <c r="L35" i="2"/>
  <c r="L138" i="3"/>
  <c r="K138" i="3"/>
  <c r="J138" i="3"/>
  <c r="W16" i="5"/>
  <c r="U16" i="5"/>
  <c r="S16" i="5"/>
  <c r="V16" i="5"/>
  <c r="T16" i="5"/>
  <c r="W35" i="5"/>
  <c r="U35" i="5"/>
  <c r="S35" i="5"/>
  <c r="V35" i="5"/>
  <c r="T35" i="5"/>
  <c r="S7" i="6"/>
  <c r="R7" i="6"/>
  <c r="Q7" i="6"/>
  <c r="K30" i="6"/>
  <c r="J30" i="6"/>
  <c r="I30" i="6"/>
  <c r="I23" i="6"/>
  <c r="J23" i="6"/>
  <c r="K23" i="6"/>
  <c r="R23" i="6"/>
  <c r="Q23" i="6"/>
  <c r="S23" i="6"/>
  <c r="W24" i="5"/>
  <c r="V24" i="5"/>
  <c r="S24" i="5"/>
  <c r="U24" i="5"/>
  <c r="T24" i="5"/>
  <c r="U27" i="12"/>
  <c r="U15" i="12"/>
  <c r="E90" i="13"/>
  <c r="E14" i="9"/>
  <c r="K11" i="9"/>
  <c r="L12" i="8"/>
  <c r="C23" i="14"/>
  <c r="I33" i="14"/>
  <c r="J33" i="14"/>
  <c r="J21" i="14"/>
  <c r="I21" i="14"/>
  <c r="J31" i="14"/>
  <c r="I31" i="14"/>
  <c r="G37" i="14"/>
  <c r="P9" i="16"/>
  <c r="E149" i="14"/>
  <c r="V15" i="16"/>
  <c r="U15" i="16"/>
  <c r="J152" i="14"/>
  <c r="I152" i="14"/>
  <c r="J101" i="14"/>
  <c r="I101" i="14"/>
  <c r="I123" i="3"/>
  <c r="L112" i="3"/>
  <c r="K112" i="3"/>
  <c r="J112" i="3"/>
  <c r="E68" i="2"/>
  <c r="E69" i="2"/>
  <c r="G16" i="9"/>
  <c r="W44" i="5"/>
  <c r="S44" i="5"/>
  <c r="U44" i="5"/>
  <c r="T44" i="5"/>
  <c r="V44" i="5"/>
  <c r="F90" i="13"/>
  <c r="I15" i="9"/>
  <c r="O16" i="9"/>
  <c r="K15" i="9"/>
  <c r="H17" i="8"/>
  <c r="J22" i="14"/>
  <c r="I22" i="14"/>
  <c r="J30" i="14"/>
  <c r="I30" i="14"/>
  <c r="J18" i="14"/>
  <c r="I18" i="14"/>
  <c r="Q9" i="16"/>
  <c r="U11" i="16"/>
  <c r="V11" i="16"/>
  <c r="J116" i="14"/>
  <c r="I116" i="14"/>
  <c r="C161" i="15"/>
  <c r="Q26" i="18"/>
  <c r="P34" i="18"/>
  <c r="D163" i="14"/>
  <c r="E63" i="16"/>
  <c r="J88" i="14"/>
  <c r="I88" i="14"/>
  <c r="T64" i="18"/>
  <c r="X16" i="18"/>
  <c r="X12" i="19"/>
  <c r="I82" i="21"/>
  <c r="H82" i="21"/>
  <c r="L37" i="2"/>
  <c r="K37" i="2"/>
  <c r="J37" i="2"/>
  <c r="G42" i="2"/>
  <c r="J19" i="3"/>
  <c r="L19" i="3"/>
  <c r="K19" i="3"/>
  <c r="L111" i="3"/>
  <c r="K111" i="3"/>
  <c r="J111" i="3"/>
  <c r="I122" i="3"/>
  <c r="F42" i="2"/>
  <c r="F189" i="3"/>
  <c r="L83" i="3"/>
  <c r="J83" i="3"/>
  <c r="K83" i="3"/>
  <c r="L139" i="3"/>
  <c r="K139" i="3"/>
  <c r="J139" i="3"/>
  <c r="L145" i="3"/>
  <c r="K145" i="3"/>
  <c r="J145" i="3"/>
  <c r="L143" i="3"/>
  <c r="K143" i="3"/>
  <c r="J143" i="3"/>
  <c r="L59" i="2"/>
  <c r="K59" i="2"/>
  <c r="J59" i="2"/>
  <c r="F69" i="2"/>
  <c r="J11" i="6"/>
  <c r="I11" i="6"/>
  <c r="K11" i="6"/>
  <c r="K14" i="9"/>
  <c r="V17" i="5"/>
  <c r="U17" i="5"/>
  <c r="T17" i="5"/>
  <c r="S17" i="5"/>
  <c r="W17" i="5"/>
  <c r="D78" i="11"/>
  <c r="J123" i="13"/>
  <c r="I123" i="13"/>
  <c r="K123" i="13"/>
  <c r="K27" i="6"/>
  <c r="J27" i="6"/>
  <c r="I27" i="6"/>
  <c r="J9" i="8"/>
  <c r="E9" i="9"/>
  <c r="F160" i="13"/>
  <c r="M9" i="9"/>
  <c r="E18" i="9"/>
  <c r="K19" i="9"/>
  <c r="G10" i="9"/>
  <c r="J17" i="8"/>
  <c r="F121" i="16"/>
  <c r="F65" i="14"/>
  <c r="C21" i="16"/>
  <c r="I62" i="14"/>
  <c r="J62" i="14"/>
  <c r="C119" i="15"/>
  <c r="J157" i="14"/>
  <c r="I157" i="14"/>
  <c r="J106" i="14"/>
  <c r="I106" i="14"/>
  <c r="J29" i="17"/>
  <c r="I29" i="17"/>
  <c r="X38" i="18"/>
  <c r="G20" i="18"/>
  <c r="E186" i="3"/>
  <c r="W9" i="5"/>
  <c r="V9" i="5"/>
  <c r="T9" i="5"/>
  <c r="U9" i="5"/>
  <c r="S9" i="5"/>
  <c r="U28" i="5"/>
  <c r="S28" i="5"/>
  <c r="V28" i="5"/>
  <c r="T28" i="5"/>
  <c r="W28" i="5"/>
  <c r="J51" i="12"/>
  <c r="I51" i="12"/>
  <c r="K51" i="12"/>
  <c r="L51" i="12"/>
  <c r="K36" i="6"/>
  <c r="J36" i="6"/>
  <c r="I36" i="6"/>
  <c r="V37" i="5"/>
  <c r="U37" i="5"/>
  <c r="T37" i="5"/>
  <c r="S37" i="5"/>
  <c r="W37" i="5"/>
  <c r="W41" i="5"/>
  <c r="T41" i="5"/>
  <c r="U41" i="5"/>
  <c r="S41" i="5"/>
  <c r="V41" i="5"/>
  <c r="O11" i="9"/>
  <c r="T21" i="14"/>
  <c r="S21" i="14"/>
  <c r="M13" i="9"/>
  <c r="O9" i="9"/>
  <c r="K12" i="9"/>
  <c r="M12" i="9"/>
  <c r="I19" i="9"/>
  <c r="O20" i="9"/>
  <c r="Q12" i="9"/>
  <c r="J42" i="14"/>
  <c r="I42" i="14"/>
  <c r="E51" i="14"/>
  <c r="J36" i="14"/>
  <c r="I36" i="14"/>
  <c r="J25" i="14"/>
  <c r="I25" i="14"/>
  <c r="I53" i="14"/>
  <c r="J53" i="14"/>
  <c r="J72" i="14"/>
  <c r="I72" i="14"/>
  <c r="I68" i="14"/>
  <c r="J68" i="14"/>
  <c r="K154" i="15"/>
  <c r="I154" i="15"/>
  <c r="L154" i="15"/>
  <c r="J154" i="15"/>
  <c r="M154" i="15"/>
  <c r="J98" i="14"/>
  <c r="I98" i="14"/>
  <c r="C147" i="15"/>
  <c r="G163" i="14"/>
  <c r="F65" i="16"/>
  <c r="J99" i="14"/>
  <c r="H107" i="14"/>
  <c r="I99" i="14"/>
  <c r="J118" i="14"/>
  <c r="I118" i="14"/>
  <c r="J210" i="24"/>
  <c r="L135" i="3"/>
  <c r="K135" i="3"/>
  <c r="J135" i="3"/>
  <c r="S38" i="6"/>
  <c r="Q38" i="6"/>
  <c r="R38" i="6"/>
  <c r="W39" i="5"/>
  <c r="V39" i="5"/>
  <c r="T39" i="5"/>
  <c r="S39" i="5"/>
  <c r="U39" i="5"/>
  <c r="J11" i="8"/>
  <c r="Q11" i="9"/>
  <c r="E13" i="9"/>
  <c r="J55" i="14"/>
  <c r="I55" i="14"/>
  <c r="M17" i="9"/>
  <c r="C79" i="16"/>
  <c r="E11" i="9"/>
  <c r="K16" i="9"/>
  <c r="M16" i="9"/>
  <c r="D31" i="11"/>
  <c r="D54" i="11"/>
  <c r="E53" i="12"/>
  <c r="G14" i="9"/>
  <c r="D51" i="14"/>
  <c r="J61" i="14"/>
  <c r="I61" i="14"/>
  <c r="J26" i="14"/>
  <c r="I26" i="14"/>
  <c r="V16" i="16"/>
  <c r="U16" i="16"/>
  <c r="D79" i="14"/>
  <c r="H135" i="14"/>
  <c r="J127" i="14"/>
  <c r="I127" i="14"/>
  <c r="R9" i="16"/>
  <c r="J162" i="14"/>
  <c r="I162" i="14"/>
  <c r="J117" i="14"/>
  <c r="I117" i="14"/>
  <c r="J46" i="17"/>
  <c r="I46" i="17"/>
  <c r="D121" i="14"/>
  <c r="S20" i="18"/>
  <c r="P16" i="19"/>
  <c r="F78" i="21"/>
  <c r="I30" i="21"/>
  <c r="H30" i="21"/>
  <c r="F114" i="3"/>
  <c r="F43" i="2"/>
  <c r="F68" i="2"/>
  <c r="W22" i="5"/>
  <c r="U22" i="5"/>
  <c r="S22" i="5"/>
  <c r="V22" i="5"/>
  <c r="T22" i="5"/>
  <c r="K42" i="6"/>
  <c r="J42" i="6"/>
  <c r="I42" i="6"/>
  <c r="H12" i="8"/>
  <c r="S17" i="12"/>
  <c r="T17" i="12"/>
  <c r="V17" i="12"/>
  <c r="W13" i="5"/>
  <c r="V13" i="5"/>
  <c r="U13" i="5"/>
  <c r="T13" i="5"/>
  <c r="S13" i="5"/>
  <c r="H11" i="8"/>
  <c r="J16" i="8"/>
  <c r="H9" i="8"/>
  <c r="M18" i="9"/>
  <c r="O15" i="9"/>
  <c r="K18" i="9"/>
  <c r="J126" i="17"/>
  <c r="I126" i="17"/>
  <c r="T11" i="14"/>
  <c r="S11" i="14"/>
  <c r="M21" i="9"/>
  <c r="O13" i="9"/>
  <c r="K20" i="9"/>
  <c r="M20" i="9"/>
  <c r="D77" i="11"/>
  <c r="I10" i="9"/>
  <c r="F51" i="14"/>
  <c r="J82" i="14"/>
  <c r="I82" i="14"/>
  <c r="F37" i="14"/>
  <c r="J58" i="14"/>
  <c r="I58" i="14"/>
  <c r="I73" i="14"/>
  <c r="J73" i="14"/>
  <c r="E21" i="16"/>
  <c r="D21" i="17"/>
  <c r="D49" i="16"/>
  <c r="J103" i="14"/>
  <c r="I103" i="14"/>
  <c r="U11" i="17"/>
  <c r="V11" i="17"/>
  <c r="V14" i="16"/>
  <c r="U14" i="16"/>
  <c r="I123" i="14"/>
  <c r="J123" i="14"/>
  <c r="G105" i="17"/>
  <c r="L8" i="18"/>
  <c r="G121" i="14"/>
  <c r="W23" i="19"/>
  <c r="X23" i="19" s="1"/>
  <c r="X24" i="19"/>
  <c r="I27" i="21"/>
  <c r="H27" i="21"/>
  <c r="I75" i="21"/>
  <c r="H75" i="21"/>
  <c r="I119" i="3"/>
  <c r="K119" i="3" s="1"/>
  <c r="L108" i="3"/>
  <c r="K108" i="3"/>
  <c r="J108" i="3"/>
  <c r="H43" i="2"/>
  <c r="K40" i="12"/>
  <c r="J40" i="12"/>
  <c r="I40" i="12"/>
  <c r="L40" i="12"/>
  <c r="W31" i="5"/>
  <c r="V31" i="5"/>
  <c r="T31" i="5"/>
  <c r="U31" i="5"/>
  <c r="S31" i="5"/>
  <c r="W32" i="5"/>
  <c r="V32" i="5"/>
  <c r="T32" i="5"/>
  <c r="S32" i="5"/>
  <c r="U32" i="5"/>
  <c r="K41" i="6"/>
  <c r="J41" i="6"/>
  <c r="I41" i="6"/>
  <c r="R32" i="6"/>
  <c r="Q32" i="6"/>
  <c r="S32" i="6"/>
  <c r="S11" i="6"/>
  <c r="R11" i="6"/>
  <c r="Q11" i="6"/>
  <c r="H16" i="8"/>
  <c r="L32" i="8"/>
  <c r="J19" i="8"/>
  <c r="E17" i="9"/>
  <c r="J16" i="14"/>
  <c r="I16" i="14"/>
  <c r="I12" i="9"/>
  <c r="E15" i="9"/>
  <c r="J35" i="8"/>
  <c r="L9" i="10"/>
  <c r="E54" i="12"/>
  <c r="F54" i="12"/>
  <c r="G18" i="9"/>
  <c r="J38" i="8"/>
  <c r="J45" i="14"/>
  <c r="I45" i="14"/>
  <c r="J40" i="14"/>
  <c r="I40" i="14"/>
  <c r="I57" i="14"/>
  <c r="H65" i="14"/>
  <c r="J57" i="14"/>
  <c r="D93" i="14"/>
  <c r="C21" i="15"/>
  <c r="E35" i="16"/>
  <c r="J132" i="14"/>
  <c r="I132" i="14"/>
  <c r="X81" i="18"/>
  <c r="G107" i="14"/>
  <c r="I15" i="18"/>
  <c r="W21" i="19"/>
  <c r="X13" i="19"/>
  <c r="I70" i="21"/>
  <c r="H70" i="21"/>
  <c r="G78" i="21"/>
  <c r="E195" i="3"/>
  <c r="H120" i="3"/>
  <c r="F190" i="3"/>
  <c r="L90" i="3"/>
  <c r="K90" i="3"/>
  <c r="J90" i="3"/>
  <c r="G20" i="9"/>
  <c r="L137" i="3"/>
  <c r="K137" i="3"/>
  <c r="J137" i="3"/>
  <c r="J33" i="8"/>
  <c r="W51" i="5"/>
  <c r="V51" i="5"/>
  <c r="U51" i="5"/>
  <c r="T51" i="5"/>
  <c r="S51" i="5"/>
  <c r="V52" i="5"/>
  <c r="T52" i="5"/>
  <c r="W52" i="5"/>
  <c r="U52" i="5"/>
  <c r="S52" i="5"/>
  <c r="J15" i="8"/>
  <c r="J32" i="8"/>
  <c r="Q10" i="9"/>
  <c r="O19" i="9"/>
  <c r="O17" i="9"/>
  <c r="H40" i="8"/>
  <c r="L11" i="10"/>
  <c r="I14" i="9"/>
  <c r="J76" i="14"/>
  <c r="I76" i="14"/>
  <c r="G135" i="14"/>
  <c r="G51" i="14"/>
  <c r="M104" i="15"/>
  <c r="L104" i="15"/>
  <c r="J104" i="15"/>
  <c r="K104" i="15"/>
  <c r="I104" i="15"/>
  <c r="J50" i="14"/>
  <c r="I50" i="14"/>
  <c r="E93" i="14"/>
  <c r="J78" i="14"/>
  <c r="I78" i="14"/>
  <c r="J138" i="14"/>
  <c r="I138" i="14"/>
  <c r="J34" i="17"/>
  <c r="I34" i="17"/>
  <c r="D51" i="16"/>
  <c r="J109" i="14"/>
  <c r="I109" i="14"/>
  <c r="J128" i="14"/>
  <c r="I128" i="14"/>
  <c r="J131" i="14"/>
  <c r="I131" i="14"/>
  <c r="I161" i="21"/>
  <c r="H161" i="21"/>
  <c r="H106" i="24"/>
  <c r="H123" i="3"/>
  <c r="F187" i="3"/>
  <c r="E193" i="3"/>
  <c r="L101" i="3"/>
  <c r="K101" i="3"/>
  <c r="J101" i="3"/>
  <c r="G69" i="2"/>
  <c r="L142" i="3"/>
  <c r="K142" i="3"/>
  <c r="J142" i="3"/>
  <c r="J36" i="8"/>
  <c r="H10" i="8"/>
  <c r="H21" i="8"/>
  <c r="K10" i="9"/>
  <c r="U8" i="12"/>
  <c r="H20" i="8"/>
  <c r="E21" i="9"/>
  <c r="I9" i="9"/>
  <c r="O10" i="9"/>
  <c r="I126" i="15"/>
  <c r="J126" i="15"/>
  <c r="L126" i="15"/>
  <c r="M126" i="15"/>
  <c r="K126" i="15"/>
  <c r="I16" i="9"/>
  <c r="E19" i="9"/>
  <c r="Q9" i="9"/>
  <c r="L13" i="10"/>
  <c r="D32" i="11"/>
  <c r="J43" i="8"/>
  <c r="J67" i="14"/>
  <c r="I67" i="14"/>
  <c r="J60" i="14"/>
  <c r="I60" i="14"/>
  <c r="I46" i="14"/>
  <c r="J46" i="14"/>
  <c r="G65" i="14"/>
  <c r="J152" i="15"/>
  <c r="M152" i="15"/>
  <c r="I152" i="15"/>
  <c r="K152" i="15"/>
  <c r="L152" i="15"/>
  <c r="E37" i="16"/>
  <c r="D149" i="14"/>
  <c r="E79" i="14"/>
  <c r="G21" i="15"/>
  <c r="E163" i="14"/>
  <c r="D22" i="18"/>
  <c r="I60" i="21"/>
  <c r="H60" i="21"/>
  <c r="K56" i="22"/>
  <c r="J56" i="22"/>
  <c r="L56" i="22"/>
  <c r="W36" i="5"/>
  <c r="U36" i="5"/>
  <c r="S36" i="5"/>
  <c r="V36" i="5"/>
  <c r="T36" i="5"/>
  <c r="K92" i="3"/>
  <c r="J92" i="3"/>
  <c r="L92" i="3"/>
  <c r="G43" i="2"/>
  <c r="K43" i="6"/>
  <c r="J43" i="6"/>
  <c r="I43" i="6"/>
  <c r="K140" i="3"/>
  <c r="J140" i="3"/>
  <c r="L140" i="3"/>
  <c r="E190" i="3"/>
  <c r="T46" i="5"/>
  <c r="W46" i="5"/>
  <c r="V46" i="5"/>
  <c r="U46" i="5"/>
  <c r="S46" i="5"/>
  <c r="L80" i="3"/>
  <c r="J80" i="3"/>
  <c r="K80" i="3"/>
  <c r="U8" i="5"/>
  <c r="S8" i="5"/>
  <c r="V8" i="5"/>
  <c r="T8" i="5"/>
  <c r="W8" i="5"/>
  <c r="H18" i="8"/>
  <c r="J31" i="8"/>
  <c r="J10" i="8"/>
  <c r="S25" i="6"/>
  <c r="R25" i="6"/>
  <c r="Q25" i="6"/>
  <c r="T15" i="12"/>
  <c r="S15" i="12"/>
  <c r="V15" i="12"/>
  <c r="M10" i="9"/>
  <c r="E12" i="9"/>
  <c r="K9" i="9"/>
  <c r="O21" i="9"/>
  <c r="F56" i="12"/>
  <c r="G11" i="9"/>
  <c r="D100" i="11"/>
  <c r="M11" i="9"/>
  <c r="I18" i="9"/>
  <c r="J87" i="14"/>
  <c r="I87" i="14"/>
  <c r="J56" i="14"/>
  <c r="I56" i="14"/>
  <c r="J49" i="14"/>
  <c r="I49" i="14"/>
  <c r="J150" i="15"/>
  <c r="I150" i="15"/>
  <c r="M150" i="15"/>
  <c r="L150" i="15"/>
  <c r="K150" i="15"/>
  <c r="U17" i="16"/>
  <c r="V17" i="16"/>
  <c r="J17" i="14"/>
  <c r="I17" i="14"/>
  <c r="D21" i="15"/>
  <c r="I84" i="14"/>
  <c r="J84" i="14"/>
  <c r="J143" i="14"/>
  <c r="I143" i="14"/>
  <c r="G149" i="14"/>
  <c r="J114" i="14"/>
  <c r="I114" i="14"/>
  <c r="F35" i="15"/>
  <c r="F93" i="14"/>
  <c r="G36" i="18"/>
  <c r="F49" i="16"/>
  <c r="C49" i="15"/>
  <c r="V18" i="16"/>
  <c r="U18" i="16"/>
  <c r="F63" i="16"/>
  <c r="D65" i="14"/>
  <c r="I113" i="14"/>
  <c r="H121" i="14"/>
  <c r="J113" i="14"/>
  <c r="P17" i="19"/>
  <c r="Q18" i="18"/>
  <c r="F8" i="18"/>
  <c r="I81" i="18"/>
  <c r="I84" i="18"/>
  <c r="V20" i="18"/>
  <c r="R21" i="22"/>
  <c r="I113" i="21"/>
  <c r="H113" i="21"/>
  <c r="K62" i="22"/>
  <c r="J62" i="22"/>
  <c r="L62" i="22"/>
  <c r="J45" i="22"/>
  <c r="K45" i="22"/>
  <c r="L45" i="22"/>
  <c r="I100" i="21"/>
  <c r="H100" i="21"/>
  <c r="J175" i="24"/>
  <c r="H119" i="22"/>
  <c r="L165" i="24"/>
  <c r="L34" i="24"/>
  <c r="J34" i="24"/>
  <c r="J187" i="24"/>
  <c r="J37" i="24"/>
  <c r="L230" i="24"/>
  <c r="H31" i="24"/>
  <c r="L144" i="24"/>
  <c r="L31" i="24"/>
  <c r="J164" i="24"/>
  <c r="J193" i="24"/>
  <c r="L98" i="24"/>
  <c r="H238" i="24"/>
  <c r="H257" i="24"/>
  <c r="H239" i="24"/>
  <c r="K84" i="26"/>
  <c r="I84" i="26"/>
  <c r="J84" i="26"/>
  <c r="H256" i="24"/>
  <c r="J218" i="24"/>
  <c r="L99" i="24"/>
  <c r="J9" i="26"/>
  <c r="I9" i="26"/>
  <c r="K9" i="26"/>
  <c r="J121" i="27"/>
  <c r="I121" i="27"/>
  <c r="K121" i="27"/>
  <c r="I67" i="27"/>
  <c r="J67" i="27"/>
  <c r="K67" i="27"/>
  <c r="K82" i="28"/>
  <c r="I82" i="28"/>
  <c r="L82" i="28"/>
  <c r="J82" i="28"/>
  <c r="M82" i="28"/>
  <c r="H90" i="28"/>
  <c r="H105" i="30"/>
  <c r="J214" i="30"/>
  <c r="H122" i="30"/>
  <c r="J213" i="30"/>
  <c r="P35" i="36"/>
  <c r="Q35" i="36"/>
  <c r="J24" i="36"/>
  <c r="I24" i="36"/>
  <c r="AT18" i="35"/>
  <c r="AS18" i="35"/>
  <c r="AR18" i="35"/>
  <c r="I15" i="36"/>
  <c r="J15" i="36"/>
  <c r="F23" i="16"/>
  <c r="E79" i="16"/>
  <c r="J59" i="14"/>
  <c r="I59" i="14"/>
  <c r="C8" i="18"/>
  <c r="X10" i="18"/>
  <c r="I43" i="18"/>
  <c r="G90" i="18"/>
  <c r="I56" i="18"/>
  <c r="I46" i="18"/>
  <c r="I27" i="18"/>
  <c r="K33" i="22"/>
  <c r="J33" i="22"/>
  <c r="L33" i="22"/>
  <c r="I152" i="21"/>
  <c r="H152" i="21"/>
  <c r="J86" i="22"/>
  <c r="K86" i="22"/>
  <c r="L86" i="22"/>
  <c r="J267" i="24"/>
  <c r="X13" i="22"/>
  <c r="V13" i="22"/>
  <c r="U21" i="22"/>
  <c r="W13" i="22"/>
  <c r="X11" i="22"/>
  <c r="W11" i="22"/>
  <c r="V11" i="22"/>
  <c r="L12" i="24"/>
  <c r="H188" i="24"/>
  <c r="H125" i="24"/>
  <c r="H39" i="24"/>
  <c r="J196" i="24"/>
  <c r="J125" i="24"/>
  <c r="H9" i="24"/>
  <c r="J35" i="24"/>
  <c r="H148" i="24"/>
  <c r="J38" i="24"/>
  <c r="H145" i="24"/>
  <c r="H168" i="24"/>
  <c r="J208" i="24"/>
  <c r="L229" i="24"/>
  <c r="H34" i="26"/>
  <c r="J26" i="26"/>
  <c r="I26" i="26"/>
  <c r="K26" i="26"/>
  <c r="I75" i="27"/>
  <c r="J75" i="27"/>
  <c r="K75" i="27"/>
  <c r="J258" i="24"/>
  <c r="J23" i="26"/>
  <c r="I23" i="26"/>
  <c r="K23" i="26"/>
  <c r="J30" i="26"/>
  <c r="I30" i="26"/>
  <c r="K30" i="26"/>
  <c r="I22" i="27"/>
  <c r="J22" i="27"/>
  <c r="K22" i="27"/>
  <c r="J61" i="27"/>
  <c r="I61" i="27"/>
  <c r="K61" i="27"/>
  <c r="J98" i="27"/>
  <c r="I98" i="27"/>
  <c r="K98" i="27"/>
  <c r="E48" i="27"/>
  <c r="F129" i="30"/>
  <c r="W36" i="35"/>
  <c r="V36" i="35"/>
  <c r="F122" i="30"/>
  <c r="J127" i="30"/>
  <c r="L251" i="30"/>
  <c r="N11" i="39"/>
  <c r="T9" i="39"/>
  <c r="S9" i="39"/>
  <c r="R9" i="39"/>
  <c r="Q9" i="39"/>
  <c r="O9" i="39"/>
  <c r="P9" i="39"/>
  <c r="J25" i="36"/>
  <c r="I25" i="36"/>
  <c r="T7" i="41"/>
  <c r="AA19" i="41" s="1"/>
  <c r="S7" i="41"/>
  <c r="Q7" i="41"/>
  <c r="P7" i="41"/>
  <c r="R7" i="41"/>
  <c r="I38" i="36"/>
  <c r="J38" i="36"/>
  <c r="P6" i="45"/>
  <c r="T6" i="45"/>
  <c r="S6" i="45"/>
  <c r="R6" i="45"/>
  <c r="Q6" i="45"/>
  <c r="O16" i="45"/>
  <c r="X18" i="18"/>
  <c r="F22" i="18"/>
  <c r="I86" i="18"/>
  <c r="I58" i="18"/>
  <c r="I11" i="18"/>
  <c r="I13" i="18"/>
  <c r="I52" i="21"/>
  <c r="H52" i="21"/>
  <c r="I125" i="21"/>
  <c r="H125" i="21"/>
  <c r="J20" i="24"/>
  <c r="H99" i="24"/>
  <c r="Q10" i="21"/>
  <c r="R10" i="21"/>
  <c r="H147" i="24"/>
  <c r="L210" i="24"/>
  <c r="J129" i="24"/>
  <c r="J18" i="24"/>
  <c r="J40" i="24"/>
  <c r="J152" i="24"/>
  <c r="H149" i="24"/>
  <c r="H185" i="24"/>
  <c r="J120" i="24"/>
  <c r="L255" i="24"/>
  <c r="H62" i="26"/>
  <c r="K54" i="26"/>
  <c r="J54" i="26"/>
  <c r="I54" i="26"/>
  <c r="J263" i="24"/>
  <c r="J106" i="24"/>
  <c r="J61" i="26"/>
  <c r="I61" i="26"/>
  <c r="K61" i="26"/>
  <c r="J52" i="26"/>
  <c r="I52" i="26"/>
  <c r="K52" i="26"/>
  <c r="J47" i="27"/>
  <c r="I47" i="27"/>
  <c r="K47" i="27"/>
  <c r="J30" i="27"/>
  <c r="I30" i="27"/>
  <c r="K30" i="27"/>
  <c r="J150" i="27"/>
  <c r="I150" i="27"/>
  <c r="K150" i="27"/>
  <c r="J107" i="27"/>
  <c r="I107" i="27"/>
  <c r="K107" i="27"/>
  <c r="H277" i="30"/>
  <c r="L53" i="30"/>
  <c r="H127" i="30"/>
  <c r="J186" i="30"/>
  <c r="H263" i="30"/>
  <c r="F282" i="30"/>
  <c r="N10" i="35"/>
  <c r="Q9" i="43"/>
  <c r="P9" i="43"/>
  <c r="T9" i="43"/>
  <c r="S9" i="43"/>
  <c r="R9" i="43"/>
  <c r="J8" i="41"/>
  <c r="H8" i="41"/>
  <c r="I8" i="41"/>
  <c r="M8" i="41"/>
  <c r="J158" i="14"/>
  <c r="I158" i="14"/>
  <c r="I64" i="14"/>
  <c r="J64" i="14"/>
  <c r="I124" i="14"/>
  <c r="J124" i="14"/>
  <c r="E135" i="14"/>
  <c r="G21" i="17"/>
  <c r="J66" i="17"/>
  <c r="I66" i="17"/>
  <c r="H65" i="17"/>
  <c r="D132" i="18"/>
  <c r="U78" i="18"/>
  <c r="I94" i="21"/>
  <c r="H94" i="21"/>
  <c r="I14" i="21"/>
  <c r="G22" i="21"/>
  <c r="H14" i="21"/>
  <c r="I17" i="21"/>
  <c r="H17" i="21"/>
  <c r="O22" i="21"/>
  <c r="W14" i="22"/>
  <c r="V14" i="22"/>
  <c r="X14" i="22"/>
  <c r="H170" i="24"/>
  <c r="L120" i="24"/>
  <c r="J147" i="24"/>
  <c r="H33" i="24"/>
  <c r="L163" i="24"/>
  <c r="L9" i="24"/>
  <c r="J255" i="24"/>
  <c r="H266" i="24"/>
  <c r="F118" i="27"/>
  <c r="G20" i="27"/>
  <c r="J130" i="30"/>
  <c r="H232" i="30"/>
  <c r="Q39" i="36"/>
  <c r="P39" i="36"/>
  <c r="J7" i="44"/>
  <c r="I7" i="44"/>
  <c r="H7" i="44"/>
  <c r="G138" i="40"/>
  <c r="I138" i="40"/>
  <c r="H138" i="40"/>
  <c r="L8" i="40"/>
  <c r="N8" i="40"/>
  <c r="F105" i="16"/>
  <c r="J104" i="14"/>
  <c r="I104" i="14"/>
  <c r="E23" i="16"/>
  <c r="D135" i="14"/>
  <c r="J75" i="17"/>
  <c r="I75" i="17"/>
  <c r="F9" i="17"/>
  <c r="G8" i="18"/>
  <c r="X24" i="18"/>
  <c r="I88" i="18"/>
  <c r="I31" i="18"/>
  <c r="I32" i="18"/>
  <c r="X25" i="19"/>
  <c r="I95" i="21"/>
  <c r="H95" i="21"/>
  <c r="M22" i="21"/>
  <c r="J100" i="24"/>
  <c r="J167" i="24"/>
  <c r="J217" i="24"/>
  <c r="H12" i="24"/>
  <c r="L185" i="24"/>
  <c r="L164" i="24"/>
  <c r="L207" i="24"/>
  <c r="I142" i="27"/>
  <c r="J142" i="27"/>
  <c r="K142" i="27"/>
  <c r="J44" i="27"/>
  <c r="I44" i="27"/>
  <c r="K44" i="27"/>
  <c r="F62" i="27"/>
  <c r="L12" i="30"/>
  <c r="J194" i="30"/>
  <c r="J121" i="30"/>
  <c r="L55" i="30"/>
  <c r="J192" i="30"/>
  <c r="F208" i="30"/>
  <c r="J260" i="30"/>
  <c r="L31" i="31"/>
  <c r="Q36" i="37"/>
  <c r="P36" i="37"/>
  <c r="W32" i="35"/>
  <c r="V32" i="35"/>
  <c r="I50" i="36"/>
  <c r="J50" i="36"/>
  <c r="J13" i="36"/>
  <c r="I13" i="36"/>
  <c r="J45" i="36"/>
  <c r="I45" i="36"/>
  <c r="I138" i="43"/>
  <c r="H138" i="43"/>
  <c r="G138" i="43"/>
  <c r="J133" i="14"/>
  <c r="I133" i="14"/>
  <c r="E105" i="16"/>
  <c r="F9" i="16"/>
  <c r="I110" i="14"/>
  <c r="J110" i="14"/>
  <c r="F77" i="16"/>
  <c r="I70" i="14"/>
  <c r="J70" i="14"/>
  <c r="I129" i="14"/>
  <c r="J129" i="14"/>
  <c r="J11" i="17"/>
  <c r="I11" i="17"/>
  <c r="U20" i="18"/>
  <c r="I29" i="18"/>
  <c r="P117" i="19"/>
  <c r="G48" i="18"/>
  <c r="X72" i="19"/>
  <c r="R18" i="21"/>
  <c r="Q18" i="21"/>
  <c r="I35" i="21"/>
  <c r="H35" i="21"/>
  <c r="I20" i="21"/>
  <c r="H20" i="21"/>
  <c r="I24" i="21"/>
  <c r="H24" i="21"/>
  <c r="W18" i="22"/>
  <c r="V18" i="22"/>
  <c r="X18" i="22"/>
  <c r="H35" i="22"/>
  <c r="D21" i="22"/>
  <c r="H128" i="24"/>
  <c r="J212" i="24"/>
  <c r="H100" i="24"/>
  <c r="H104" i="24"/>
  <c r="J171" i="24"/>
  <c r="L33" i="24"/>
  <c r="H109" i="24"/>
  <c r="H259" i="24"/>
  <c r="E20" i="26"/>
  <c r="L187" i="24"/>
  <c r="L166" i="24"/>
  <c r="L209" i="24"/>
  <c r="J16" i="27"/>
  <c r="I16" i="27"/>
  <c r="K16" i="27"/>
  <c r="K14" i="26"/>
  <c r="I14" i="26"/>
  <c r="J14" i="26"/>
  <c r="F160" i="27"/>
  <c r="J65" i="27"/>
  <c r="I65" i="27"/>
  <c r="K65" i="27"/>
  <c r="L33" i="28"/>
  <c r="J33" i="28"/>
  <c r="K33" i="28"/>
  <c r="I33" i="28"/>
  <c r="M33" i="28"/>
  <c r="L144" i="30"/>
  <c r="F127" i="30"/>
  <c r="H215" i="30"/>
  <c r="J230" i="30"/>
  <c r="J97" i="30"/>
  <c r="H216" i="30"/>
  <c r="AB14" i="35"/>
  <c r="Q44" i="36"/>
  <c r="P44" i="36"/>
  <c r="Q48" i="37"/>
  <c r="P48" i="37"/>
  <c r="J32" i="36"/>
  <c r="I32" i="36"/>
  <c r="I7" i="40"/>
  <c r="J7" i="40"/>
  <c r="H7" i="40"/>
  <c r="Q21" i="37"/>
  <c r="P21" i="37"/>
  <c r="L12" i="40"/>
  <c r="M12" i="40"/>
  <c r="N12" i="40"/>
  <c r="J146" i="24"/>
  <c r="H77" i="22"/>
  <c r="J153" i="24"/>
  <c r="J15" i="24"/>
  <c r="H229" i="24"/>
  <c r="H108" i="24"/>
  <c r="J214" i="24"/>
  <c r="L141" i="24"/>
  <c r="J173" i="24"/>
  <c r="H171" i="24"/>
  <c r="L211" i="24"/>
  <c r="J78" i="27"/>
  <c r="I78" i="27"/>
  <c r="K78" i="27"/>
  <c r="J36" i="26"/>
  <c r="I36" i="26"/>
  <c r="K36" i="26"/>
  <c r="J123" i="27"/>
  <c r="I123" i="27"/>
  <c r="K123" i="27"/>
  <c r="L123" i="28"/>
  <c r="J123" i="28"/>
  <c r="M123" i="28"/>
  <c r="K123" i="28"/>
  <c r="I123" i="28"/>
  <c r="H147" i="30"/>
  <c r="L185" i="30"/>
  <c r="F97" i="30"/>
  <c r="F102" i="30"/>
  <c r="J217" i="30"/>
  <c r="H252" i="30"/>
  <c r="AT16" i="35"/>
  <c r="AS16" i="35"/>
  <c r="AR16" i="35"/>
  <c r="AL33" i="35"/>
  <c r="AK33" i="35"/>
  <c r="O135" i="40"/>
  <c r="L135" i="40"/>
  <c r="K135" i="40"/>
  <c r="N135" i="40"/>
  <c r="M135" i="40"/>
  <c r="H11" i="35"/>
  <c r="F13" i="43"/>
  <c r="S14" i="44"/>
  <c r="T14" i="44"/>
  <c r="R14" i="44"/>
  <c r="Q14" i="44"/>
  <c r="P14" i="44"/>
  <c r="I115" i="14"/>
  <c r="J115" i="14"/>
  <c r="E77" i="16"/>
  <c r="I75" i="14"/>
  <c r="J75" i="14"/>
  <c r="J134" i="14"/>
  <c r="I134" i="14"/>
  <c r="K8" i="18"/>
  <c r="I82" i="18"/>
  <c r="H90" i="18"/>
  <c r="I53" i="18"/>
  <c r="X39" i="18"/>
  <c r="X12" i="18"/>
  <c r="W20" i="18"/>
  <c r="I18" i="18"/>
  <c r="X26" i="19"/>
  <c r="I13" i="21"/>
  <c r="H13" i="21"/>
  <c r="F49" i="22"/>
  <c r="I97" i="21"/>
  <c r="H97" i="21"/>
  <c r="I118" i="21"/>
  <c r="H118" i="21"/>
  <c r="R12" i="21"/>
  <c r="Q12" i="21"/>
  <c r="G35" i="22"/>
  <c r="C21" i="22"/>
  <c r="H146" i="24"/>
  <c r="H126" i="24"/>
  <c r="J97" i="24"/>
  <c r="J98" i="24"/>
  <c r="H186" i="24"/>
  <c r="H192" i="24"/>
  <c r="J216" i="24"/>
  <c r="J32" i="27"/>
  <c r="I32" i="27"/>
  <c r="K32" i="27"/>
  <c r="F146" i="27"/>
  <c r="E34" i="27"/>
  <c r="J153" i="30"/>
  <c r="H121" i="30"/>
  <c r="F188" i="30"/>
  <c r="F189" i="30"/>
  <c r="H99" i="30"/>
  <c r="F273" i="30"/>
  <c r="H275" i="30"/>
  <c r="J12" i="36"/>
  <c r="I12" i="36"/>
  <c r="H16" i="35"/>
  <c r="N12" i="35"/>
  <c r="AT15" i="35"/>
  <c r="AR15" i="35"/>
  <c r="AS15" i="35"/>
  <c r="H10" i="35"/>
  <c r="Q27" i="37"/>
  <c r="P27" i="37"/>
  <c r="I136" i="40"/>
  <c r="H136" i="40"/>
  <c r="G136" i="40"/>
  <c r="E121" i="14"/>
  <c r="F21" i="17"/>
  <c r="X17" i="18"/>
  <c r="J60" i="17"/>
  <c r="I60" i="17"/>
  <c r="F62" i="18"/>
  <c r="D8" i="18"/>
  <c r="S78" i="18"/>
  <c r="E22" i="18"/>
  <c r="G62" i="18"/>
  <c r="I44" i="18"/>
  <c r="U34" i="18"/>
  <c r="G34" i="18"/>
  <c r="X11" i="19"/>
  <c r="H20" i="24"/>
  <c r="I116" i="21"/>
  <c r="H116" i="21"/>
  <c r="I138" i="21"/>
  <c r="H138" i="21"/>
  <c r="D49" i="22"/>
  <c r="F35" i="22"/>
  <c r="J32" i="24"/>
  <c r="J265" i="24"/>
  <c r="J17" i="24"/>
  <c r="J165" i="24"/>
  <c r="H11" i="24"/>
  <c r="H122" i="24"/>
  <c r="J144" i="24"/>
  <c r="L11" i="24"/>
  <c r="H153" i="24"/>
  <c r="J19" i="24"/>
  <c r="H194" i="24"/>
  <c r="J100" i="26"/>
  <c r="I100" i="26"/>
  <c r="K100" i="26"/>
  <c r="H197" i="24"/>
  <c r="J41" i="27"/>
  <c r="I41" i="27"/>
  <c r="K41" i="27"/>
  <c r="J10" i="27"/>
  <c r="I10" i="27"/>
  <c r="K10" i="27"/>
  <c r="J22" i="26"/>
  <c r="I22" i="26"/>
  <c r="K22" i="26"/>
  <c r="I74" i="27"/>
  <c r="J74" i="27"/>
  <c r="K74" i="27"/>
  <c r="J56" i="27"/>
  <c r="I56" i="27"/>
  <c r="K56" i="27"/>
  <c r="J157" i="27"/>
  <c r="I157" i="27"/>
  <c r="K157" i="27"/>
  <c r="F48" i="27"/>
  <c r="H126" i="30"/>
  <c r="J195" i="30"/>
  <c r="J185" i="30"/>
  <c r="F99" i="30"/>
  <c r="J101" i="30"/>
  <c r="F261" i="30"/>
  <c r="J277" i="30"/>
  <c r="F280" i="30"/>
  <c r="J258" i="30"/>
  <c r="Q9" i="37"/>
  <c r="P9" i="37"/>
  <c r="Q43" i="37"/>
  <c r="P43" i="37"/>
  <c r="Q31" i="37"/>
  <c r="P31" i="37"/>
  <c r="H18" i="35"/>
  <c r="N15" i="35"/>
  <c r="O145" i="44"/>
  <c r="N145" i="44"/>
  <c r="M145" i="44"/>
  <c r="L145" i="44"/>
  <c r="J144" i="14"/>
  <c r="I144" i="14"/>
  <c r="J120" i="14"/>
  <c r="I120" i="14"/>
  <c r="J81" i="14"/>
  <c r="I81" i="14"/>
  <c r="J140" i="14"/>
  <c r="I140" i="14"/>
  <c r="J14" i="17"/>
  <c r="I14" i="17"/>
  <c r="K22" i="18"/>
  <c r="G65" i="17"/>
  <c r="G9" i="17"/>
  <c r="I9" i="18"/>
  <c r="H8" i="18"/>
  <c r="J71" i="18" s="1"/>
  <c r="J9" i="18"/>
  <c r="I83" i="18"/>
  <c r="J83" i="18"/>
  <c r="I55" i="18"/>
  <c r="J55" i="18"/>
  <c r="I38" i="18"/>
  <c r="I17" i="18"/>
  <c r="J17" i="18"/>
  <c r="I40" i="18"/>
  <c r="H48" i="18"/>
  <c r="P15" i="19"/>
  <c r="H32" i="21"/>
  <c r="I32" i="21"/>
  <c r="C78" i="21"/>
  <c r="K82" i="22"/>
  <c r="J82" i="22"/>
  <c r="L82" i="22"/>
  <c r="I73" i="21"/>
  <c r="H73" i="21"/>
  <c r="H102" i="24"/>
  <c r="H103" i="24"/>
  <c r="H16" i="24"/>
  <c r="H164" i="24"/>
  <c r="J142" i="24"/>
  <c r="J209" i="24"/>
  <c r="J138" i="26"/>
  <c r="I138" i="26"/>
  <c r="H146" i="26"/>
  <c r="K138" i="26"/>
  <c r="H191" i="24"/>
  <c r="L9" i="28"/>
  <c r="J9" i="28"/>
  <c r="K9" i="28"/>
  <c r="I9" i="28"/>
  <c r="M9" i="28"/>
  <c r="J215" i="24"/>
  <c r="I52" i="27"/>
  <c r="J52" i="27"/>
  <c r="K52" i="27"/>
  <c r="J43" i="26"/>
  <c r="I43" i="26"/>
  <c r="K43" i="26"/>
  <c r="F98" i="30"/>
  <c r="F185" i="30"/>
  <c r="L209" i="30"/>
  <c r="F104" i="30"/>
  <c r="J279" i="30"/>
  <c r="AB15" i="35"/>
  <c r="L10" i="39"/>
  <c r="K10" i="39"/>
  <c r="M10" i="39"/>
  <c r="J9" i="36"/>
  <c r="I9" i="36"/>
  <c r="J121" i="24"/>
  <c r="J102" i="24"/>
  <c r="H21" i="22"/>
  <c r="H174" i="24"/>
  <c r="H195" i="24"/>
  <c r="J107" i="24"/>
  <c r="H130" i="24"/>
  <c r="J31" i="24"/>
  <c r="J172" i="24"/>
  <c r="H101" i="24"/>
  <c r="H36" i="24"/>
  <c r="L145" i="24"/>
  <c r="J219" i="24"/>
  <c r="J24" i="27"/>
  <c r="K24" i="27"/>
  <c r="I24" i="27"/>
  <c r="H196" i="24"/>
  <c r="E34" i="26"/>
  <c r="I121" i="26"/>
  <c r="J121" i="26"/>
  <c r="K121" i="26"/>
  <c r="I59" i="26"/>
  <c r="J59" i="26"/>
  <c r="K59" i="26"/>
  <c r="J53" i="27"/>
  <c r="I53" i="27"/>
  <c r="K53" i="27"/>
  <c r="J86" i="27"/>
  <c r="I86" i="27"/>
  <c r="K86" i="27"/>
  <c r="G62" i="27"/>
  <c r="H191" i="30"/>
  <c r="F214" i="30"/>
  <c r="F240" i="30"/>
  <c r="J282" i="30"/>
  <c r="F254" i="30"/>
  <c r="F285" i="30"/>
  <c r="V17" i="35"/>
  <c r="I11" i="42"/>
  <c r="H11" i="42"/>
  <c r="J11" i="42"/>
  <c r="N6" i="41"/>
  <c r="M6" i="41"/>
  <c r="L6" i="41"/>
  <c r="J96" i="14"/>
  <c r="I96" i="14"/>
  <c r="C9" i="17"/>
  <c r="I126" i="14"/>
  <c r="J126" i="14"/>
  <c r="J27" i="14"/>
  <c r="I27" i="14"/>
  <c r="J86" i="14"/>
  <c r="I86" i="14"/>
  <c r="I145" i="14"/>
  <c r="J145" i="14"/>
  <c r="E65" i="14"/>
  <c r="G22" i="18"/>
  <c r="I27" i="17"/>
  <c r="J27" i="17"/>
  <c r="H35" i="17"/>
  <c r="I101" i="18"/>
  <c r="I16" i="18"/>
  <c r="J16" i="18"/>
  <c r="I59" i="18"/>
  <c r="J59" i="18"/>
  <c r="I26" i="18"/>
  <c r="H34" i="18"/>
  <c r="X99" i="19"/>
  <c r="I45" i="21"/>
  <c r="H45" i="21"/>
  <c r="I115" i="21"/>
  <c r="H115" i="21"/>
  <c r="E36" i="21"/>
  <c r="I29" i="21"/>
  <c r="H29" i="21"/>
  <c r="I140" i="21"/>
  <c r="G148" i="21"/>
  <c r="H140" i="21"/>
  <c r="I67" i="21"/>
  <c r="H67" i="21"/>
  <c r="J143" i="24"/>
  <c r="L121" i="24"/>
  <c r="H15" i="24"/>
  <c r="J264" i="24"/>
  <c r="L143" i="24"/>
  <c r="H35" i="24"/>
  <c r="H190" i="24"/>
  <c r="L35" i="24"/>
  <c r="J207" i="24"/>
  <c r="J109" i="24"/>
  <c r="J41" i="24"/>
  <c r="J174" i="24"/>
  <c r="J238" i="24"/>
  <c r="H208" i="24"/>
  <c r="I12" i="26"/>
  <c r="H20" i="26"/>
  <c r="K12" i="26"/>
  <c r="J12" i="26"/>
  <c r="J126" i="27"/>
  <c r="I126" i="27"/>
  <c r="K126" i="27"/>
  <c r="J80" i="26"/>
  <c r="I80" i="26"/>
  <c r="K80" i="26"/>
  <c r="J42" i="27"/>
  <c r="I42" i="27"/>
  <c r="K42" i="27"/>
  <c r="J14" i="27"/>
  <c r="I14" i="27"/>
  <c r="K14" i="27"/>
  <c r="I95" i="27"/>
  <c r="J95" i="27"/>
  <c r="K95" i="27"/>
  <c r="J59" i="27"/>
  <c r="I59" i="27"/>
  <c r="K59" i="27"/>
  <c r="I102" i="27"/>
  <c r="J102" i="27"/>
  <c r="K102" i="27"/>
  <c r="H100" i="30"/>
  <c r="F213" i="30"/>
  <c r="F238" i="30"/>
  <c r="J124" i="30"/>
  <c r="H208" i="30"/>
  <c r="L208" i="30"/>
  <c r="F215" i="30"/>
  <c r="J263" i="30"/>
  <c r="I19" i="36"/>
  <c r="J19" i="36"/>
  <c r="Q29" i="36"/>
  <c r="P29" i="36"/>
  <c r="H136" i="42"/>
  <c r="I136" i="42"/>
  <c r="G136" i="42"/>
  <c r="J151" i="24"/>
  <c r="H40" i="24"/>
  <c r="H152" i="24"/>
  <c r="J9" i="24"/>
  <c r="J43" i="24"/>
  <c r="H98" i="24"/>
  <c r="J168" i="24"/>
  <c r="H212" i="24"/>
  <c r="L231" i="24"/>
  <c r="I64" i="27"/>
  <c r="J64" i="27"/>
  <c r="K64" i="27"/>
  <c r="H213" i="24"/>
  <c r="I42" i="26"/>
  <c r="J42" i="26"/>
  <c r="K42" i="26"/>
  <c r="I9" i="27"/>
  <c r="J9" i="27"/>
  <c r="K9" i="27"/>
  <c r="K148" i="27"/>
  <c r="J148" i="27"/>
  <c r="I148" i="27"/>
  <c r="J18" i="27"/>
  <c r="I18" i="27"/>
  <c r="K18" i="27"/>
  <c r="J93" i="27"/>
  <c r="I93" i="27"/>
  <c r="K93" i="27"/>
  <c r="J68" i="27"/>
  <c r="I68" i="27"/>
  <c r="H76" i="27"/>
  <c r="K68" i="27"/>
  <c r="I152" i="28"/>
  <c r="L152" i="28"/>
  <c r="J152" i="28"/>
  <c r="H160" i="28"/>
  <c r="K152" i="28"/>
  <c r="M152" i="28"/>
  <c r="L75" i="30"/>
  <c r="H103" i="30"/>
  <c r="J103" i="30"/>
  <c r="F193" i="30"/>
  <c r="F211" i="30"/>
  <c r="H212" i="30"/>
  <c r="F263" i="30"/>
  <c r="L33" i="31"/>
  <c r="N134" i="40"/>
  <c r="M134" i="40"/>
  <c r="L134" i="40"/>
  <c r="K134" i="40"/>
  <c r="O134" i="40"/>
  <c r="P46" i="36"/>
  <c r="Q46" i="36"/>
  <c r="F15" i="43"/>
  <c r="J32" i="14"/>
  <c r="I32" i="14"/>
  <c r="I91" i="14"/>
  <c r="J91" i="14"/>
  <c r="I151" i="14"/>
  <c r="J151" i="14"/>
  <c r="C21" i="17"/>
  <c r="J13" i="17"/>
  <c r="I13" i="17"/>
  <c r="H21" i="17"/>
  <c r="J109" i="18"/>
  <c r="I109" i="18"/>
  <c r="X61" i="18"/>
  <c r="I87" i="18"/>
  <c r="I24" i="18"/>
  <c r="I39" i="18"/>
  <c r="J39" i="18"/>
  <c r="H20" i="18"/>
  <c r="I12" i="18"/>
  <c r="J12" i="18"/>
  <c r="P18" i="19"/>
  <c r="Q21" i="22"/>
  <c r="I26" i="21"/>
  <c r="H26" i="21"/>
  <c r="Q21" i="21"/>
  <c r="R21" i="21"/>
  <c r="H103" i="21"/>
  <c r="I103" i="21"/>
  <c r="I57" i="21"/>
  <c r="H57" i="21"/>
  <c r="H49" i="22"/>
  <c r="H107" i="24"/>
  <c r="J170" i="24"/>
  <c r="J163" i="24"/>
  <c r="L13" i="24"/>
  <c r="H97" i="24"/>
  <c r="L167" i="24"/>
  <c r="H19" i="24"/>
  <c r="J123" i="24"/>
  <c r="J101" i="24"/>
  <c r="H172" i="24"/>
  <c r="H217" i="24"/>
  <c r="H236" i="24"/>
  <c r="J24" i="26"/>
  <c r="I24" i="26"/>
  <c r="K24" i="26"/>
  <c r="J50" i="27"/>
  <c r="I50" i="27"/>
  <c r="K50" i="27"/>
  <c r="K101" i="27"/>
  <c r="J101" i="27"/>
  <c r="I101" i="27"/>
  <c r="F235" i="30"/>
  <c r="H98" i="30"/>
  <c r="L100" i="30"/>
  <c r="J119" i="30"/>
  <c r="L119" i="30"/>
  <c r="L255" i="30"/>
  <c r="AK38" i="35"/>
  <c r="AL38" i="35"/>
  <c r="G6" i="39"/>
  <c r="H6" i="39"/>
  <c r="N7" i="42"/>
  <c r="M7" i="42"/>
  <c r="L7" i="42"/>
  <c r="J10" i="44"/>
  <c r="I10" i="44"/>
  <c r="H10" i="44"/>
  <c r="E9" i="17"/>
  <c r="J10" i="17"/>
  <c r="I10" i="17"/>
  <c r="H9" i="17"/>
  <c r="K19" i="17" s="1"/>
  <c r="E8" i="18"/>
  <c r="W35" i="19"/>
  <c r="X27" i="19"/>
  <c r="S21" i="22"/>
  <c r="I63" i="21"/>
  <c r="H63" i="21"/>
  <c r="K136" i="22"/>
  <c r="J136" i="22"/>
  <c r="L136" i="22"/>
  <c r="H187" i="24"/>
  <c r="J150" i="24"/>
  <c r="L32" i="24"/>
  <c r="J103" i="24"/>
  <c r="J189" i="24"/>
  <c r="J33" i="24"/>
  <c r="J104" i="24"/>
  <c r="H216" i="24"/>
  <c r="H127" i="24"/>
  <c r="J105" i="24"/>
  <c r="L208" i="24"/>
  <c r="L186" i="24"/>
  <c r="J241" i="24"/>
  <c r="J18" i="26"/>
  <c r="I18" i="26"/>
  <c r="K18" i="26"/>
  <c r="H38" i="24"/>
  <c r="I109" i="27"/>
  <c r="J109" i="27"/>
  <c r="K109" i="27"/>
  <c r="J55" i="27"/>
  <c r="I55" i="27"/>
  <c r="K55" i="27"/>
  <c r="I69" i="27"/>
  <c r="J69" i="27"/>
  <c r="K69" i="27"/>
  <c r="E118" i="27"/>
  <c r="G48" i="27"/>
  <c r="L77" i="30"/>
  <c r="F103" i="30"/>
  <c r="F124" i="30"/>
  <c r="L207" i="30"/>
  <c r="H219" i="30"/>
  <c r="F277" i="30"/>
  <c r="P17" i="36"/>
  <c r="Q17" i="36"/>
  <c r="Q12" i="37"/>
  <c r="P12" i="37"/>
  <c r="N13" i="43"/>
  <c r="M13" i="43"/>
  <c r="L13" i="43"/>
  <c r="F12" i="45"/>
  <c r="J77" i="14"/>
  <c r="I77" i="14"/>
  <c r="J137" i="14"/>
  <c r="I137" i="14"/>
  <c r="I97" i="14"/>
  <c r="J97" i="14"/>
  <c r="J156" i="14"/>
  <c r="I156" i="14"/>
  <c r="E21" i="17"/>
  <c r="C20" i="18"/>
  <c r="X31" i="18"/>
  <c r="X25" i="18"/>
  <c r="V34" i="18"/>
  <c r="I65" i="18"/>
  <c r="H64" i="18"/>
  <c r="J33" i="18"/>
  <c r="I33" i="18"/>
  <c r="X29" i="19"/>
  <c r="Q15" i="21"/>
  <c r="R15" i="21"/>
  <c r="H91" i="21"/>
  <c r="I91" i="21"/>
  <c r="I72" i="21"/>
  <c r="H72" i="21"/>
  <c r="W16" i="22"/>
  <c r="V16" i="22"/>
  <c r="X16" i="22"/>
  <c r="K90" i="22"/>
  <c r="J90" i="22"/>
  <c r="L90" i="22"/>
  <c r="H231" i="24"/>
  <c r="J108" i="24"/>
  <c r="J233" i="24"/>
  <c r="J131" i="24"/>
  <c r="L188" i="24"/>
  <c r="J229" i="24"/>
  <c r="L259" i="24"/>
  <c r="H43" i="24"/>
  <c r="J45" i="27"/>
  <c r="I45" i="27"/>
  <c r="K45" i="27"/>
  <c r="H170" i="30"/>
  <c r="H108" i="30"/>
  <c r="J108" i="30"/>
  <c r="H124" i="30"/>
  <c r="L210" i="30"/>
  <c r="J99" i="30"/>
  <c r="F100" i="30"/>
  <c r="AS13" i="35"/>
  <c r="AR13" i="35"/>
  <c r="AT13" i="35"/>
  <c r="J44" i="36"/>
  <c r="I44" i="36"/>
  <c r="Q14" i="37"/>
  <c r="P14" i="37"/>
  <c r="P9" i="40"/>
  <c r="Q9" i="40"/>
  <c r="T9" i="40"/>
  <c r="S9" i="40"/>
  <c r="R9" i="40"/>
  <c r="H51" i="14"/>
  <c r="I43" i="14"/>
  <c r="J43" i="14"/>
  <c r="Q71" i="18"/>
  <c r="T78" i="18"/>
  <c r="X30" i="18"/>
  <c r="I37" i="18"/>
  <c r="H36" i="18"/>
  <c r="J37" i="18"/>
  <c r="T34" i="18"/>
  <c r="X14" i="19"/>
  <c r="I137" i="21"/>
  <c r="H137" i="21"/>
  <c r="C35" i="22"/>
  <c r="R11" i="21"/>
  <c r="Q11" i="21"/>
  <c r="H37" i="24"/>
  <c r="J95" i="22"/>
  <c r="K95" i="22"/>
  <c r="L95" i="22"/>
  <c r="J10" i="24"/>
  <c r="R17" i="21"/>
  <c r="Q17" i="21"/>
  <c r="E21" i="22"/>
  <c r="H124" i="24"/>
  <c r="H151" i="24"/>
  <c r="H42" i="24"/>
  <c r="L100" i="24"/>
  <c r="L122" i="24"/>
  <c r="H41" i="24"/>
  <c r="H142" i="24"/>
  <c r="H120" i="24"/>
  <c r="H10" i="24"/>
  <c r="H214" i="24"/>
  <c r="L233" i="24"/>
  <c r="H260" i="24"/>
  <c r="H209" i="24"/>
  <c r="I19" i="27"/>
  <c r="J19" i="27"/>
  <c r="K19" i="27"/>
  <c r="J58" i="27"/>
  <c r="I58" i="27"/>
  <c r="K58" i="27"/>
  <c r="I81" i="27"/>
  <c r="J81" i="27"/>
  <c r="K81" i="27"/>
  <c r="E62" i="27"/>
  <c r="J54" i="27"/>
  <c r="I54" i="27"/>
  <c r="H62" i="27"/>
  <c r="K54" i="27"/>
  <c r="J123" i="30"/>
  <c r="F150" i="30"/>
  <c r="L123" i="30"/>
  <c r="H192" i="30"/>
  <c r="J215" i="30"/>
  <c r="L211" i="30"/>
  <c r="F108" i="30"/>
  <c r="J254" i="30"/>
  <c r="F216" i="30"/>
  <c r="H12" i="35"/>
  <c r="O137" i="40"/>
  <c r="N137" i="40"/>
  <c r="L137" i="40"/>
  <c r="K137" i="40"/>
  <c r="M137" i="40"/>
  <c r="AK34" i="35"/>
  <c r="AL34" i="35"/>
  <c r="I9" i="39"/>
  <c r="H9" i="39"/>
  <c r="G9" i="39"/>
  <c r="F11" i="39"/>
  <c r="V20" i="16"/>
  <c r="U20" i="16"/>
  <c r="J112" i="14"/>
  <c r="I112" i="14"/>
  <c r="D9" i="16"/>
  <c r="E149" i="16"/>
  <c r="J83" i="14"/>
  <c r="I83" i="14"/>
  <c r="J142" i="14"/>
  <c r="I142" i="14"/>
  <c r="D9" i="17"/>
  <c r="J102" i="14"/>
  <c r="I102" i="14"/>
  <c r="I161" i="14"/>
  <c r="J161" i="14"/>
  <c r="E35" i="17"/>
  <c r="G35" i="17"/>
  <c r="Q47" i="18"/>
  <c r="P92" i="18"/>
  <c r="Q93" i="18"/>
  <c r="X11" i="18"/>
  <c r="S34" i="18"/>
  <c r="I30" i="18"/>
  <c r="J30" i="18"/>
  <c r="J45" i="18"/>
  <c r="I45" i="18"/>
  <c r="P33" i="19"/>
  <c r="I19" i="18"/>
  <c r="J19" i="18"/>
  <c r="X15" i="19"/>
  <c r="L22" i="21"/>
  <c r="I143" i="21"/>
  <c r="H143" i="21"/>
  <c r="H10" i="21"/>
  <c r="I10" i="21"/>
  <c r="E78" i="21"/>
  <c r="V19" i="22"/>
  <c r="W19" i="22"/>
  <c r="X19" i="22"/>
  <c r="K117" i="22"/>
  <c r="J117" i="22"/>
  <c r="L117" i="22"/>
  <c r="W15" i="22"/>
  <c r="V15" i="22"/>
  <c r="X15" i="22"/>
  <c r="G49" i="22"/>
  <c r="W17" i="22"/>
  <c r="X17" i="22"/>
  <c r="V17" i="22"/>
  <c r="N22" i="21"/>
  <c r="L10" i="24"/>
  <c r="X10" i="22"/>
  <c r="W10" i="22"/>
  <c r="V10" i="22"/>
  <c r="H169" i="24"/>
  <c r="H175" i="24"/>
  <c r="H121" i="24"/>
  <c r="H119" i="24"/>
  <c r="J126" i="24"/>
  <c r="J145" i="24"/>
  <c r="L123" i="24"/>
  <c r="J14" i="24"/>
  <c r="H219" i="24"/>
  <c r="J11" i="26"/>
  <c r="I11" i="26"/>
  <c r="K11" i="26"/>
  <c r="H255" i="24"/>
  <c r="H211" i="24"/>
  <c r="J33" i="27"/>
  <c r="I33" i="27"/>
  <c r="K33" i="27"/>
  <c r="J11" i="27"/>
  <c r="I11" i="27"/>
  <c r="K11" i="27"/>
  <c r="J173" i="30"/>
  <c r="H153" i="30"/>
  <c r="H129" i="30"/>
  <c r="L142" i="30"/>
  <c r="J210" i="30"/>
  <c r="H217" i="30"/>
  <c r="H218" i="30"/>
  <c r="J284" i="30"/>
  <c r="AL31" i="35"/>
  <c r="AK31" i="35"/>
  <c r="L12" i="31"/>
  <c r="I34" i="35"/>
  <c r="H34" i="35"/>
  <c r="R9" i="44"/>
  <c r="Q9" i="44"/>
  <c r="P9" i="44"/>
  <c r="T9" i="44"/>
  <c r="S9" i="44"/>
  <c r="F11" i="44"/>
  <c r="E107" i="17"/>
  <c r="C91" i="15"/>
  <c r="I48" i="14"/>
  <c r="J48" i="14"/>
  <c r="S76" i="18"/>
  <c r="J14" i="18"/>
  <c r="I14" i="18"/>
  <c r="F36" i="18"/>
  <c r="T20" i="18"/>
  <c r="J51" i="18"/>
  <c r="H50" i="18"/>
  <c r="I51" i="18"/>
  <c r="I54" i="18"/>
  <c r="H62" i="18"/>
  <c r="I60" i="18"/>
  <c r="X28" i="19"/>
  <c r="I85" i="21"/>
  <c r="H85" i="21"/>
  <c r="E35" i="22"/>
  <c r="J211" i="24"/>
  <c r="V12" i="22"/>
  <c r="X12" i="22"/>
  <c r="W12" i="22"/>
  <c r="J235" i="24"/>
  <c r="J42" i="24"/>
  <c r="J12" i="24"/>
  <c r="J124" i="24"/>
  <c r="H18" i="24"/>
  <c r="J195" i="24"/>
  <c r="J11" i="24"/>
  <c r="J130" i="24"/>
  <c r="J141" i="24"/>
  <c r="J16" i="24"/>
  <c r="H105" i="24"/>
  <c r="J149" i="24"/>
  <c r="H32" i="24"/>
  <c r="H215" i="24"/>
  <c r="J157" i="26"/>
  <c r="I157" i="26"/>
  <c r="K157" i="26"/>
  <c r="J213" i="24"/>
  <c r="J106" i="27"/>
  <c r="I106" i="27"/>
  <c r="K106" i="27"/>
  <c r="J36" i="27"/>
  <c r="I36" i="27"/>
  <c r="K36" i="27"/>
  <c r="I96" i="27"/>
  <c r="H104" i="27"/>
  <c r="J96" i="27"/>
  <c r="K96" i="27"/>
  <c r="H196" i="30"/>
  <c r="F252" i="30"/>
  <c r="H258" i="30"/>
  <c r="H276" i="30"/>
  <c r="P10" i="36"/>
  <c r="Q10" i="36"/>
  <c r="Q14" i="36"/>
  <c r="P14" i="36"/>
  <c r="AT8" i="35"/>
  <c r="AS8" i="35"/>
  <c r="AR8" i="35"/>
  <c r="Q11" i="37"/>
  <c r="P11" i="37"/>
  <c r="L141" i="43"/>
  <c r="M141" i="43"/>
  <c r="N141" i="43"/>
  <c r="O141" i="43"/>
  <c r="W8" i="18"/>
  <c r="Y53" i="18" s="1"/>
  <c r="X9" i="18"/>
  <c r="Q13" i="18"/>
  <c r="I25" i="18"/>
  <c r="I41" i="18"/>
  <c r="J41" i="18"/>
  <c r="X16" i="19"/>
  <c r="I16" i="21"/>
  <c r="H16" i="21"/>
  <c r="E49" i="22"/>
  <c r="R14" i="21"/>
  <c r="Q14" i="21"/>
  <c r="P22" i="21"/>
  <c r="I12" i="21"/>
  <c r="H12" i="21"/>
  <c r="H129" i="24"/>
  <c r="J39" i="24"/>
  <c r="J99" i="24"/>
  <c r="H143" i="24"/>
  <c r="H189" i="24"/>
  <c r="H141" i="24"/>
  <c r="H123" i="24"/>
  <c r="H173" i="24"/>
  <c r="J36" i="24"/>
  <c r="H233" i="24"/>
  <c r="J33" i="26"/>
  <c r="I33" i="26"/>
  <c r="K33" i="26"/>
  <c r="K55" i="26"/>
  <c r="J55" i="26"/>
  <c r="I55" i="26"/>
  <c r="J232" i="24"/>
  <c r="L97" i="24"/>
  <c r="J32" i="26"/>
  <c r="I32" i="26"/>
  <c r="K32" i="26"/>
  <c r="I89" i="27"/>
  <c r="J89" i="27"/>
  <c r="K89" i="27"/>
  <c r="J25" i="27"/>
  <c r="I25" i="27"/>
  <c r="K25" i="27"/>
  <c r="L10" i="30"/>
  <c r="J87" i="27"/>
  <c r="I87" i="27"/>
  <c r="K87" i="27"/>
  <c r="H209" i="30"/>
  <c r="F196" i="30"/>
  <c r="H210" i="30"/>
  <c r="J106" i="30"/>
  <c r="L10" i="31"/>
  <c r="N9" i="35"/>
  <c r="V14" i="35"/>
  <c r="J14" i="44"/>
  <c r="H14" i="44"/>
  <c r="I14" i="44"/>
  <c r="J262" i="24"/>
  <c r="G118" i="26"/>
  <c r="J194" i="24"/>
  <c r="H237" i="24"/>
  <c r="J197" i="24"/>
  <c r="I13" i="27"/>
  <c r="J13" i="27"/>
  <c r="K13" i="27"/>
  <c r="J84" i="27"/>
  <c r="I84" i="27"/>
  <c r="K84" i="27"/>
  <c r="G76" i="27"/>
  <c r="L166" i="30"/>
  <c r="J126" i="30"/>
  <c r="J129" i="30"/>
  <c r="H106" i="30"/>
  <c r="J196" i="30"/>
  <c r="F107" i="30"/>
  <c r="J189" i="30"/>
  <c r="L101" i="30"/>
  <c r="L35" i="31"/>
  <c r="J273" i="30"/>
  <c r="L53" i="31"/>
  <c r="J252" i="30"/>
  <c r="H109" i="30"/>
  <c r="AB11" i="35"/>
  <c r="J27" i="36"/>
  <c r="I27" i="36"/>
  <c r="H17" i="35"/>
  <c r="P16" i="37"/>
  <c r="Q16" i="37"/>
  <c r="N16" i="35"/>
  <c r="M9" i="40"/>
  <c r="J9" i="40"/>
  <c r="I9" i="40"/>
  <c r="H9" i="40"/>
  <c r="P22" i="37"/>
  <c r="Q22" i="37"/>
  <c r="AL30" i="35"/>
  <c r="AK30" i="35"/>
  <c r="D11" i="39"/>
  <c r="K134" i="41"/>
  <c r="O134" i="41"/>
  <c r="M134" i="41"/>
  <c r="N134" i="41"/>
  <c r="L134" i="41"/>
  <c r="O7" i="39"/>
  <c r="R7" i="39"/>
  <c r="T7" i="39"/>
  <c r="Q7" i="39"/>
  <c r="P7" i="39"/>
  <c r="S7" i="39"/>
  <c r="S12" i="40"/>
  <c r="R12" i="40"/>
  <c r="P12" i="40"/>
  <c r="Q12" i="40"/>
  <c r="T12" i="40"/>
  <c r="Q7" i="43"/>
  <c r="P7" i="43"/>
  <c r="R7" i="43"/>
  <c r="S7" i="43"/>
  <c r="T7" i="43"/>
  <c r="S8" i="43"/>
  <c r="Q8" i="43"/>
  <c r="R8" i="43"/>
  <c r="P8" i="43"/>
  <c r="T8" i="43"/>
  <c r="I143" i="43"/>
  <c r="G143" i="43"/>
  <c r="H143" i="43"/>
  <c r="K143" i="43" s="1"/>
  <c r="F14" i="44"/>
  <c r="I144" i="43"/>
  <c r="H144" i="43"/>
  <c r="G144" i="43"/>
  <c r="N6" i="42"/>
  <c r="M6" i="42"/>
  <c r="L6" i="42"/>
  <c r="M7" i="45"/>
  <c r="N7" i="45"/>
  <c r="L7" i="45"/>
  <c r="D146" i="45"/>
  <c r="C16" i="45"/>
  <c r="J13" i="45"/>
  <c r="I13" i="45"/>
  <c r="H13" i="45"/>
  <c r="H207" i="24"/>
  <c r="E20" i="27"/>
  <c r="J83" i="27"/>
  <c r="I83" i="27"/>
  <c r="K83" i="27"/>
  <c r="J28" i="27"/>
  <c r="I28" i="27"/>
  <c r="K28" i="27"/>
  <c r="I100" i="27"/>
  <c r="J100" i="27"/>
  <c r="K100" i="27"/>
  <c r="J73" i="27"/>
  <c r="I73" i="27"/>
  <c r="K73" i="27"/>
  <c r="G34" i="27"/>
  <c r="F164" i="30"/>
  <c r="F142" i="30"/>
  <c r="J188" i="30"/>
  <c r="L98" i="30"/>
  <c r="J109" i="30"/>
  <c r="F207" i="30"/>
  <c r="J193" i="30"/>
  <c r="J107" i="30"/>
  <c r="J232" i="30"/>
  <c r="J212" i="30"/>
  <c r="H279" i="30"/>
  <c r="J275" i="30"/>
  <c r="I48" i="36"/>
  <c r="J48" i="36"/>
  <c r="N8" i="35"/>
  <c r="AK32" i="35"/>
  <c r="AL32" i="35"/>
  <c r="J23" i="36"/>
  <c r="I23" i="36"/>
  <c r="P47" i="37"/>
  <c r="Q47" i="37"/>
  <c r="N10" i="40"/>
  <c r="M10" i="40"/>
  <c r="L10" i="40"/>
  <c r="C11" i="39"/>
  <c r="H138" i="41"/>
  <c r="G138" i="41"/>
  <c r="I138" i="41"/>
  <c r="Q10" i="43"/>
  <c r="P10" i="43"/>
  <c r="T10" i="43"/>
  <c r="S10" i="43"/>
  <c r="R10" i="43"/>
  <c r="K136" i="41"/>
  <c r="N136" i="41"/>
  <c r="O136" i="41"/>
  <c r="M136" i="41"/>
  <c r="L136" i="41"/>
  <c r="O16" i="44"/>
  <c r="T6" i="44"/>
  <c r="S6" i="44"/>
  <c r="R6" i="44"/>
  <c r="Q6" i="44"/>
  <c r="P6" i="44"/>
  <c r="P11" i="44"/>
  <c r="T11" i="44"/>
  <c r="S11" i="44"/>
  <c r="R11" i="44"/>
  <c r="Q11" i="44"/>
  <c r="N12" i="43"/>
  <c r="M12" i="43"/>
  <c r="L12" i="43"/>
  <c r="F11" i="42"/>
  <c r="S11" i="45"/>
  <c r="T11" i="45"/>
  <c r="R11" i="45"/>
  <c r="Q11" i="45"/>
  <c r="P11" i="45"/>
  <c r="G135" i="41"/>
  <c r="H135" i="41"/>
  <c r="I135" i="41"/>
  <c r="H7" i="45"/>
  <c r="J7" i="45"/>
  <c r="I7" i="45"/>
  <c r="K135" i="41"/>
  <c r="M135" i="41"/>
  <c r="L135" i="41"/>
  <c r="N135" i="41"/>
  <c r="O135" i="41"/>
  <c r="AL40" i="35"/>
  <c r="AK40" i="35"/>
  <c r="L13" i="31"/>
  <c r="I137" i="40"/>
  <c r="H137" i="40"/>
  <c r="G137" i="40"/>
  <c r="L139" i="43"/>
  <c r="M139" i="43"/>
  <c r="O139" i="43"/>
  <c r="N139" i="43"/>
  <c r="F12" i="44"/>
  <c r="Q8" i="39"/>
  <c r="P8" i="39"/>
  <c r="S8" i="39"/>
  <c r="T8" i="39"/>
  <c r="O8" i="39"/>
  <c r="R8" i="39"/>
  <c r="M8" i="44"/>
  <c r="L8" i="44"/>
  <c r="N8" i="44"/>
  <c r="T8" i="44"/>
  <c r="S8" i="44"/>
  <c r="R8" i="44"/>
  <c r="Q8" i="44"/>
  <c r="P8" i="44"/>
  <c r="F10" i="45"/>
  <c r="F13" i="44"/>
  <c r="F6" i="44"/>
  <c r="E16" i="44"/>
  <c r="F16" i="44" s="1"/>
  <c r="L140" i="43"/>
  <c r="O140" i="43"/>
  <c r="N140" i="43"/>
  <c r="M140" i="43"/>
  <c r="N12" i="45"/>
  <c r="M12" i="45"/>
  <c r="L12" i="45"/>
  <c r="L8" i="43"/>
  <c r="N8" i="43"/>
  <c r="M8" i="43"/>
  <c r="N11" i="43"/>
  <c r="M11" i="43"/>
  <c r="L11" i="43"/>
  <c r="F14" i="45"/>
  <c r="L8" i="45"/>
  <c r="N8" i="45"/>
  <c r="M8" i="45"/>
  <c r="J11" i="36"/>
  <c r="I11" i="36"/>
  <c r="P11" i="41"/>
  <c r="T11" i="41"/>
  <c r="S11" i="41"/>
  <c r="R11" i="41"/>
  <c r="Q11" i="41"/>
  <c r="J7" i="43"/>
  <c r="I7" i="43"/>
  <c r="H7" i="43"/>
  <c r="S8" i="42"/>
  <c r="R8" i="42"/>
  <c r="Q8" i="42"/>
  <c r="P8" i="42"/>
  <c r="T8" i="42"/>
  <c r="J40" i="36"/>
  <c r="I40" i="36"/>
  <c r="F11" i="40"/>
  <c r="G137" i="44"/>
  <c r="H137" i="44"/>
  <c r="K137" i="44" s="1"/>
  <c r="I137" i="44"/>
  <c r="F6" i="45"/>
  <c r="E16" i="45"/>
  <c r="F16" i="45" s="1"/>
  <c r="M138" i="42"/>
  <c r="L138" i="42"/>
  <c r="O138" i="42"/>
  <c r="N138" i="42"/>
  <c r="K138" i="42"/>
  <c r="F11" i="45"/>
  <c r="I11" i="44"/>
  <c r="H11" i="44"/>
  <c r="J11" i="44"/>
  <c r="I15" i="45"/>
  <c r="J15" i="45"/>
  <c r="H15" i="45"/>
  <c r="C146" i="44"/>
  <c r="E146" i="44"/>
  <c r="N144" i="43"/>
  <c r="O144" i="43"/>
  <c r="M144" i="43"/>
  <c r="L144" i="43"/>
  <c r="N9" i="44"/>
  <c r="M9" i="44"/>
  <c r="L9" i="44"/>
  <c r="E146" i="45"/>
  <c r="L136" i="42"/>
  <c r="O136" i="42"/>
  <c r="N136" i="42"/>
  <c r="M136" i="42"/>
  <c r="K136" i="42"/>
  <c r="N12" i="42"/>
  <c r="M12" i="42"/>
  <c r="L12" i="42"/>
  <c r="J114" i="27"/>
  <c r="I114" i="27"/>
  <c r="K114" i="27"/>
  <c r="L187" i="30"/>
  <c r="F126" i="30"/>
  <c r="J100" i="30"/>
  <c r="H185" i="30"/>
  <c r="F210" i="30"/>
  <c r="F109" i="30"/>
  <c r="F186" i="30"/>
  <c r="F105" i="30"/>
  <c r="L101" i="31"/>
  <c r="F219" i="30"/>
  <c r="H214" i="30"/>
  <c r="I30" i="35"/>
  <c r="H30" i="35"/>
  <c r="L78" i="31"/>
  <c r="P13" i="36"/>
  <c r="Q13" i="36"/>
  <c r="I127" i="39"/>
  <c r="H127" i="39"/>
  <c r="G127" i="39"/>
  <c r="F129" i="39"/>
  <c r="J37" i="36"/>
  <c r="I37" i="36"/>
  <c r="Q10" i="39"/>
  <c r="P10" i="39"/>
  <c r="T10" i="39"/>
  <c r="R10" i="39"/>
  <c r="O10" i="39"/>
  <c r="S10" i="39"/>
  <c r="J12" i="40"/>
  <c r="H12" i="40"/>
  <c r="I12" i="40"/>
  <c r="J41" i="36"/>
  <c r="I41" i="36"/>
  <c r="N135" i="42"/>
  <c r="O135" i="42"/>
  <c r="M135" i="42"/>
  <c r="L135" i="42"/>
  <c r="K135" i="42"/>
  <c r="F10" i="43"/>
  <c r="M7" i="43"/>
  <c r="N7" i="43"/>
  <c r="L7" i="43"/>
  <c r="I135" i="40"/>
  <c r="H135" i="40"/>
  <c r="G135" i="40"/>
  <c r="D16" i="43"/>
  <c r="F9" i="43"/>
  <c r="P12" i="45"/>
  <c r="S12" i="45"/>
  <c r="R12" i="45"/>
  <c r="T12" i="45"/>
  <c r="Q12" i="45"/>
  <c r="T13" i="45"/>
  <c r="S13" i="45"/>
  <c r="R13" i="45"/>
  <c r="Q13" i="45"/>
  <c r="P13" i="45"/>
  <c r="J6" i="44"/>
  <c r="I6" i="44"/>
  <c r="G16" i="44"/>
  <c r="H6" i="44"/>
  <c r="C146" i="45"/>
  <c r="K16" i="44"/>
  <c r="M6" i="44"/>
  <c r="L6" i="44"/>
  <c r="N6" i="44"/>
  <c r="D16" i="45"/>
  <c r="N15" i="43"/>
  <c r="M15" i="43"/>
  <c r="L15" i="43"/>
  <c r="J12" i="45"/>
  <c r="I12" i="45"/>
  <c r="H12" i="45"/>
  <c r="I34" i="36"/>
  <c r="J34" i="36"/>
  <c r="Q13" i="37"/>
  <c r="P13" i="37"/>
  <c r="I10" i="39"/>
  <c r="H10" i="39"/>
  <c r="G10" i="39"/>
  <c r="M15" i="45"/>
  <c r="N15" i="45"/>
  <c r="L15" i="45"/>
  <c r="S13" i="44"/>
  <c r="R13" i="44"/>
  <c r="Q13" i="44"/>
  <c r="T13" i="44"/>
  <c r="P13" i="44"/>
  <c r="S7" i="45"/>
  <c r="R7" i="45"/>
  <c r="Q7" i="45"/>
  <c r="P7" i="45"/>
  <c r="T7" i="45"/>
  <c r="H136" i="43"/>
  <c r="K136" i="43" s="1"/>
  <c r="G136" i="43"/>
  <c r="F146" i="43"/>
  <c r="I136" i="43"/>
  <c r="N13" i="45"/>
  <c r="M13" i="45"/>
  <c r="L13" i="45"/>
  <c r="H138" i="42"/>
  <c r="G138" i="42"/>
  <c r="I138" i="42"/>
  <c r="N11" i="41"/>
  <c r="M11" i="41"/>
  <c r="L11" i="41"/>
  <c r="F8" i="44"/>
  <c r="O140" i="45"/>
  <c r="N140" i="45"/>
  <c r="M140" i="45"/>
  <c r="L140" i="45"/>
  <c r="N142" i="44"/>
  <c r="O142" i="44"/>
  <c r="M142" i="44"/>
  <c r="L142" i="44"/>
  <c r="D8" i="46"/>
  <c r="N13" i="44"/>
  <c r="M13" i="44"/>
  <c r="L13" i="44"/>
  <c r="D8" i="48"/>
  <c r="F15" i="44"/>
  <c r="J9" i="45"/>
  <c r="I9" i="45"/>
  <c r="H9" i="45"/>
  <c r="T14" i="45"/>
  <c r="S14" i="45"/>
  <c r="R14" i="45"/>
  <c r="Q14" i="45"/>
  <c r="P14" i="45"/>
  <c r="C16" i="44"/>
  <c r="L136" i="40"/>
  <c r="K136" i="40"/>
  <c r="M136" i="40"/>
  <c r="O136" i="40"/>
  <c r="N136" i="40"/>
  <c r="R6" i="39"/>
  <c r="Q6" i="39"/>
  <c r="O6" i="39"/>
  <c r="P6" i="39"/>
  <c r="F7" i="44"/>
  <c r="I31" i="37"/>
  <c r="J31" i="37"/>
  <c r="P19" i="36"/>
  <c r="Q19" i="36"/>
  <c r="P21" i="36"/>
  <c r="Q21" i="36"/>
  <c r="AL37" i="35"/>
  <c r="AK37" i="35"/>
  <c r="J16" i="36"/>
  <c r="I16" i="36"/>
  <c r="V16" i="35"/>
  <c r="V9" i="35"/>
  <c r="AL35" i="35"/>
  <c r="AK35" i="35"/>
  <c r="N9" i="41"/>
  <c r="L9" i="41"/>
  <c r="I145" i="43"/>
  <c r="G145" i="43"/>
  <c r="H145" i="43"/>
  <c r="K138" i="41"/>
  <c r="M138" i="41"/>
  <c r="L138" i="41"/>
  <c r="O138" i="41"/>
  <c r="N138" i="41"/>
  <c r="Q41" i="37"/>
  <c r="P41" i="37"/>
  <c r="H8" i="35"/>
  <c r="N10" i="45"/>
  <c r="M10" i="45"/>
  <c r="L10" i="45"/>
  <c r="I11" i="41"/>
  <c r="H11" i="41"/>
  <c r="J11" i="41"/>
  <c r="J8" i="45"/>
  <c r="I8" i="45"/>
  <c r="H8" i="45"/>
  <c r="H13" i="44"/>
  <c r="J13" i="44"/>
  <c r="I13" i="44"/>
  <c r="J8" i="44"/>
  <c r="I8" i="44"/>
  <c r="H8" i="44"/>
  <c r="L77" i="31"/>
  <c r="F275" i="30"/>
  <c r="J207" i="30"/>
  <c r="J43" i="37"/>
  <c r="I43" i="37"/>
  <c r="J29" i="36"/>
  <c r="I29" i="36"/>
  <c r="P23" i="36"/>
  <c r="Q23" i="36"/>
  <c r="N11" i="40"/>
  <c r="M11" i="40"/>
  <c r="L11" i="40"/>
  <c r="S9" i="41"/>
  <c r="R9" i="41"/>
  <c r="T9" i="41"/>
  <c r="Q9" i="41"/>
  <c r="P9" i="41"/>
  <c r="F10" i="41"/>
  <c r="S11" i="42"/>
  <c r="R11" i="42"/>
  <c r="Q11" i="42"/>
  <c r="P11" i="42"/>
  <c r="T11" i="42"/>
  <c r="N6" i="40"/>
  <c r="M6" i="40"/>
  <c r="L6" i="40"/>
  <c r="Q12" i="42"/>
  <c r="S12" i="42"/>
  <c r="R12" i="42"/>
  <c r="P12" i="42"/>
  <c r="T12" i="42"/>
  <c r="F6" i="43"/>
  <c r="E16" i="43"/>
  <c r="F16" i="43" s="1"/>
  <c r="N15" i="44"/>
  <c r="L15" i="44"/>
  <c r="M15" i="44"/>
  <c r="O144" i="44"/>
  <c r="N144" i="44"/>
  <c r="M144" i="44"/>
  <c r="L144" i="44"/>
  <c r="S10" i="41"/>
  <c r="Q10" i="41"/>
  <c r="P10" i="41"/>
  <c r="T10" i="41"/>
  <c r="AA20" i="41" s="1"/>
  <c r="R10" i="41"/>
  <c r="T6" i="41"/>
  <c r="Q6" i="41"/>
  <c r="S6" i="41"/>
  <c r="R6" i="41"/>
  <c r="P6" i="41"/>
  <c r="N7" i="41"/>
  <c r="M7" i="41"/>
  <c r="L7" i="41"/>
  <c r="O143" i="44"/>
  <c r="N143" i="44"/>
  <c r="M143" i="44"/>
  <c r="L143" i="44"/>
  <c r="F9" i="45"/>
  <c r="F15" i="45"/>
  <c r="N9" i="45"/>
  <c r="M9" i="45"/>
  <c r="L9" i="45"/>
  <c r="L14" i="44"/>
  <c r="N14" i="44"/>
  <c r="M14" i="44"/>
  <c r="M10" i="44"/>
  <c r="L10" i="44"/>
  <c r="N10" i="44"/>
  <c r="J136" i="27"/>
  <c r="I136" i="27"/>
  <c r="K136" i="27"/>
  <c r="J47" i="26"/>
  <c r="I47" i="26"/>
  <c r="K47" i="26"/>
  <c r="F104" i="28"/>
  <c r="J102" i="30"/>
  <c r="J233" i="30"/>
  <c r="J191" i="30"/>
  <c r="H238" i="30"/>
  <c r="H107" i="30"/>
  <c r="J208" i="30"/>
  <c r="H261" i="30"/>
  <c r="H273" i="30"/>
  <c r="J218" i="30"/>
  <c r="J209" i="30"/>
  <c r="N13" i="35"/>
  <c r="J39" i="36"/>
  <c r="I39" i="36"/>
  <c r="D129" i="39"/>
  <c r="J31" i="36"/>
  <c r="I31" i="36"/>
  <c r="V12" i="35"/>
  <c r="I26" i="36"/>
  <c r="J26" i="36"/>
  <c r="Q6" i="37"/>
  <c r="P6" i="37"/>
  <c r="P40" i="37"/>
  <c r="Q40" i="37"/>
  <c r="N8" i="42"/>
  <c r="L8" i="42"/>
  <c r="I10" i="41"/>
  <c r="H10" i="41"/>
  <c r="J10" i="41"/>
  <c r="Q39" i="37"/>
  <c r="P39" i="37"/>
  <c r="F8" i="40"/>
  <c r="C16" i="43"/>
  <c r="O139" i="44"/>
  <c r="N139" i="44"/>
  <c r="M139" i="44"/>
  <c r="L139" i="44"/>
  <c r="I12" i="41"/>
  <c r="H12" i="41"/>
  <c r="J12" i="41"/>
  <c r="D9" i="48"/>
  <c r="S10" i="45"/>
  <c r="R10" i="45"/>
  <c r="T10" i="45"/>
  <c r="P10" i="45"/>
  <c r="Q10" i="45"/>
  <c r="P15" i="44"/>
  <c r="S15" i="44"/>
  <c r="R15" i="44"/>
  <c r="Q15" i="44"/>
  <c r="T15" i="44"/>
  <c r="N137" i="41"/>
  <c r="M137" i="41"/>
  <c r="L137" i="41"/>
  <c r="K137" i="41"/>
  <c r="O137" i="41"/>
  <c r="Q12" i="44"/>
  <c r="T12" i="44"/>
  <c r="S12" i="44"/>
  <c r="R12" i="44"/>
  <c r="P12" i="44"/>
  <c r="H13" i="24"/>
  <c r="H144" i="24"/>
  <c r="J21" i="24"/>
  <c r="L119" i="24"/>
  <c r="H131" i="24"/>
  <c r="J185" i="24"/>
  <c r="H17" i="24"/>
  <c r="H193" i="24"/>
  <c r="H210" i="24"/>
  <c r="H218" i="24"/>
  <c r="L101" i="24"/>
  <c r="J37" i="27"/>
  <c r="I37" i="27"/>
  <c r="K37" i="27"/>
  <c r="G146" i="27"/>
  <c r="J144" i="27"/>
  <c r="I144" i="27"/>
  <c r="K144" i="27"/>
  <c r="J79" i="27"/>
  <c r="I79" i="27"/>
  <c r="K79" i="27"/>
  <c r="F34" i="27"/>
  <c r="F144" i="30"/>
  <c r="F195" i="30"/>
  <c r="F106" i="30"/>
  <c r="F192" i="30"/>
  <c r="H189" i="30"/>
  <c r="F212" i="30"/>
  <c r="L97" i="30"/>
  <c r="L277" i="30"/>
  <c r="J211" i="30"/>
  <c r="H9" i="35"/>
  <c r="V30" i="35"/>
  <c r="W30" i="35"/>
  <c r="AB10" i="35"/>
  <c r="AS10" i="35"/>
  <c r="AR10" i="35"/>
  <c r="AT10" i="35"/>
  <c r="I7" i="42"/>
  <c r="H7" i="42"/>
  <c r="J7" i="42"/>
  <c r="P41" i="36"/>
  <c r="Q41" i="36"/>
  <c r="Q25" i="36"/>
  <c r="P25" i="36"/>
  <c r="Q37" i="36"/>
  <c r="P37" i="36"/>
  <c r="Q27" i="36"/>
  <c r="P27" i="36"/>
  <c r="H14" i="35"/>
  <c r="H13" i="35"/>
  <c r="P51" i="37"/>
  <c r="Q51" i="37"/>
  <c r="N12" i="41"/>
  <c r="M12" i="41"/>
  <c r="L12" i="41"/>
  <c r="J11" i="40"/>
  <c r="I11" i="40"/>
  <c r="H11" i="40"/>
  <c r="M8" i="39"/>
  <c r="L8" i="39"/>
  <c r="K8" i="39"/>
  <c r="N12" i="44"/>
  <c r="M12" i="44"/>
  <c r="L12" i="44"/>
  <c r="F12" i="41"/>
  <c r="I12" i="42"/>
  <c r="H12" i="42"/>
  <c r="J12" i="42"/>
  <c r="Q15" i="43"/>
  <c r="P15" i="43"/>
  <c r="T15" i="43"/>
  <c r="S15" i="43"/>
  <c r="R15" i="43"/>
  <c r="N14" i="45"/>
  <c r="M14" i="45"/>
  <c r="L14" i="45"/>
  <c r="K16" i="45"/>
  <c r="N6" i="45"/>
  <c r="M6" i="45"/>
  <c r="L6" i="45"/>
  <c r="F7" i="40"/>
  <c r="J9" i="43"/>
  <c r="I9" i="43"/>
  <c r="H9" i="43"/>
  <c r="F6" i="42"/>
  <c r="L6" i="39"/>
  <c r="K6" i="39"/>
  <c r="M8" i="40"/>
  <c r="J8" i="40"/>
  <c r="I8" i="40"/>
  <c r="H8" i="40"/>
  <c r="G137" i="41"/>
  <c r="H137" i="41"/>
  <c r="I137" i="41"/>
  <c r="H137" i="42"/>
  <c r="G137" i="42"/>
  <c r="I137" i="42"/>
  <c r="N9" i="42"/>
  <c r="L9" i="42"/>
  <c r="J9" i="44"/>
  <c r="H9" i="44"/>
  <c r="I9" i="44"/>
  <c r="S15" i="45"/>
  <c r="R15" i="45"/>
  <c r="Q15" i="45"/>
  <c r="P15" i="45"/>
  <c r="T15" i="45"/>
  <c r="T8" i="45"/>
  <c r="S8" i="45"/>
  <c r="R8" i="45"/>
  <c r="Q8" i="45"/>
  <c r="P8" i="45"/>
  <c r="L13" i="30"/>
  <c r="J105" i="30"/>
  <c r="H213" i="30"/>
  <c r="J98" i="30"/>
  <c r="L121" i="30"/>
  <c r="F101" i="30"/>
  <c r="H207" i="30"/>
  <c r="J104" i="30"/>
  <c r="H102" i="30"/>
  <c r="H254" i="30"/>
  <c r="L273" i="30"/>
  <c r="H211" i="30"/>
  <c r="F258" i="30"/>
  <c r="L275" i="30"/>
  <c r="H15" i="35"/>
  <c r="H274" i="30"/>
  <c r="V18" i="35"/>
  <c r="AT17" i="35"/>
  <c r="AS17" i="35"/>
  <c r="AR17" i="35"/>
  <c r="Q28" i="37"/>
  <c r="P28" i="37"/>
  <c r="Q8" i="36"/>
  <c r="P8" i="36"/>
  <c r="J51" i="36"/>
  <c r="I51" i="36"/>
  <c r="I30" i="36"/>
  <c r="J30" i="36"/>
  <c r="P8" i="37"/>
  <c r="Q8" i="37"/>
  <c r="J6" i="36"/>
  <c r="I6" i="36"/>
  <c r="Q23" i="37"/>
  <c r="P23" i="37"/>
  <c r="F12" i="40"/>
  <c r="J10" i="43"/>
  <c r="I10" i="43"/>
  <c r="H10" i="43"/>
  <c r="M11" i="42"/>
  <c r="N11" i="42"/>
  <c r="L11" i="42"/>
  <c r="L9" i="39"/>
  <c r="K9" i="39"/>
  <c r="J11" i="39"/>
  <c r="M9" i="39"/>
  <c r="H136" i="41"/>
  <c r="G136" i="41"/>
  <c r="I136" i="41"/>
  <c r="J11" i="45"/>
  <c r="I11" i="45"/>
  <c r="H11" i="45"/>
  <c r="O145" i="45"/>
  <c r="N145" i="45"/>
  <c r="M145" i="45"/>
  <c r="L145" i="45"/>
  <c r="N10" i="42"/>
  <c r="M10" i="42"/>
  <c r="L10" i="42"/>
  <c r="N6" i="43"/>
  <c r="M6" i="43"/>
  <c r="L6" i="43"/>
  <c r="K16" i="43"/>
  <c r="J146" i="43"/>
  <c r="N136" i="43"/>
  <c r="O136" i="43"/>
  <c r="M136" i="43"/>
  <c r="L136" i="43"/>
  <c r="I12" i="44"/>
  <c r="H12" i="44"/>
  <c r="J12" i="44"/>
  <c r="H142" i="43"/>
  <c r="I142" i="43"/>
  <c r="G142" i="43"/>
  <c r="Q30" i="37"/>
  <c r="P30" i="37"/>
  <c r="I13" i="43"/>
  <c r="J13" i="43"/>
  <c r="H13" i="43"/>
  <c r="F9" i="44"/>
  <c r="N10" i="43"/>
  <c r="M10" i="43"/>
  <c r="L10" i="43"/>
  <c r="F6" i="40"/>
  <c r="G141" i="43"/>
  <c r="I141" i="43"/>
  <c r="H141" i="43"/>
  <c r="AK36" i="35"/>
  <c r="AL36" i="35"/>
  <c r="D8" i="47"/>
  <c r="I135" i="42"/>
  <c r="H135" i="42"/>
  <c r="G135" i="42"/>
  <c r="N9" i="43"/>
  <c r="M9" i="43"/>
  <c r="L9" i="43"/>
  <c r="M138" i="43"/>
  <c r="L138" i="43"/>
  <c r="O138" i="43"/>
  <c r="N138" i="43"/>
  <c r="R12" i="43"/>
  <c r="Q12" i="43"/>
  <c r="P12" i="43"/>
  <c r="S12" i="43"/>
  <c r="T12" i="43"/>
  <c r="O137" i="42"/>
  <c r="N137" i="42"/>
  <c r="M137" i="42"/>
  <c r="L137" i="42"/>
  <c r="K137" i="42"/>
  <c r="G8" i="39"/>
  <c r="H8" i="39"/>
  <c r="I8" i="39"/>
  <c r="F13" i="45"/>
  <c r="P45" i="37"/>
  <c r="Q45" i="37"/>
  <c r="I43" i="36"/>
  <c r="J43" i="36"/>
  <c r="Q7" i="44"/>
  <c r="T7" i="44"/>
  <c r="S7" i="44"/>
  <c r="R7" i="44"/>
  <c r="P7" i="44"/>
  <c r="M137" i="43"/>
  <c r="L137" i="43"/>
  <c r="O137" i="43"/>
  <c r="N137" i="43"/>
  <c r="C146" i="43"/>
  <c r="N9" i="40"/>
  <c r="L9" i="40"/>
  <c r="J6" i="40"/>
  <c r="I6" i="40"/>
  <c r="H6" i="40"/>
  <c r="I134" i="42"/>
  <c r="H134" i="42"/>
  <c r="G134" i="42"/>
  <c r="G16" i="45"/>
  <c r="J6" i="45"/>
  <c r="I6" i="45"/>
  <c r="H6" i="45"/>
  <c r="I8" i="36"/>
  <c r="J8" i="36"/>
  <c r="F8" i="45"/>
  <c r="D16" i="44"/>
  <c r="O142" i="43"/>
  <c r="N142" i="43"/>
  <c r="M142" i="43"/>
  <c r="L142" i="43"/>
  <c r="I137" i="43"/>
  <c r="H137" i="43"/>
  <c r="G137" i="43"/>
  <c r="J14" i="45"/>
  <c r="I14" i="45"/>
  <c r="H14" i="45"/>
  <c r="L99" i="30"/>
  <c r="H284" i="30"/>
  <c r="L56" i="31"/>
  <c r="H256" i="30"/>
  <c r="V10" i="35"/>
  <c r="H282" i="30"/>
  <c r="N18" i="35"/>
  <c r="AL39" i="35"/>
  <c r="AK39" i="35"/>
  <c r="P50" i="37"/>
  <c r="Q50" i="37"/>
  <c r="I46" i="36"/>
  <c r="J46" i="36"/>
  <c r="C129" i="39"/>
  <c r="I139" i="43"/>
  <c r="H139" i="43"/>
  <c r="G139" i="43"/>
  <c r="R14" i="43"/>
  <c r="S14" i="43"/>
  <c r="Q14" i="43"/>
  <c r="T14" i="43"/>
  <c r="P14" i="43"/>
  <c r="R11" i="43"/>
  <c r="Q11" i="43"/>
  <c r="S11" i="43"/>
  <c r="P11" i="43"/>
  <c r="T11" i="43"/>
  <c r="L11" i="45"/>
  <c r="N11" i="45"/>
  <c r="M11" i="45"/>
  <c r="E146" i="43"/>
  <c r="N7" i="44"/>
  <c r="M7" i="44"/>
  <c r="L7" i="44"/>
  <c r="T10" i="44"/>
  <c r="S10" i="44"/>
  <c r="P10" i="44"/>
  <c r="R10" i="44"/>
  <c r="Q10" i="44"/>
  <c r="L138" i="40"/>
  <c r="O138" i="40"/>
  <c r="N138" i="40"/>
  <c r="K138" i="40"/>
  <c r="M138" i="40"/>
  <c r="F7" i="45"/>
  <c r="F11" i="41"/>
  <c r="H15" i="44"/>
  <c r="J15" i="44"/>
  <c r="I15" i="44"/>
  <c r="H166" i="24"/>
  <c r="H63" i="22"/>
  <c r="J128" i="24"/>
  <c r="H150" i="24"/>
  <c r="J166" i="24"/>
  <c r="J13" i="24"/>
  <c r="H21" i="24"/>
  <c r="J122" i="24"/>
  <c r="J119" i="24"/>
  <c r="J191" i="24"/>
  <c r="H14" i="24"/>
  <c r="H34" i="24"/>
  <c r="L142" i="24"/>
  <c r="J257" i="24"/>
  <c r="L189" i="24"/>
  <c r="H48" i="26"/>
  <c r="J40" i="26"/>
  <c r="I40" i="26"/>
  <c r="K40" i="26"/>
  <c r="J192" i="24"/>
  <c r="J44" i="26"/>
  <c r="I44" i="26"/>
  <c r="K44" i="26"/>
  <c r="J96" i="26"/>
  <c r="I96" i="26"/>
  <c r="K96" i="26"/>
  <c r="H104" i="26"/>
  <c r="I43" i="27"/>
  <c r="J43" i="27"/>
  <c r="K43" i="27"/>
  <c r="J23" i="27"/>
  <c r="I23" i="27"/>
  <c r="K23" i="27"/>
  <c r="E146" i="27"/>
  <c r="J138" i="27"/>
  <c r="I138" i="27"/>
  <c r="H146" i="27"/>
  <c r="K138" i="27"/>
  <c r="F209" i="30"/>
  <c r="H119" i="30"/>
  <c r="F130" i="30"/>
  <c r="H101" i="30"/>
  <c r="H97" i="30"/>
  <c r="F218" i="30"/>
  <c r="F256" i="30"/>
  <c r="J216" i="30"/>
  <c r="H104" i="30"/>
  <c r="I36" i="35"/>
  <c r="H36" i="35"/>
  <c r="J19" i="37"/>
  <c r="I19" i="37"/>
  <c r="AT9" i="35"/>
  <c r="AS9" i="35"/>
  <c r="AR9" i="35"/>
  <c r="J17" i="36"/>
  <c r="I17" i="36"/>
  <c r="Q26" i="37"/>
  <c r="P26" i="37"/>
  <c r="Q34" i="37"/>
  <c r="P34" i="37"/>
  <c r="I18" i="36"/>
  <c r="J18" i="36"/>
  <c r="N125" i="39"/>
  <c r="O125" i="39"/>
  <c r="K125" i="39"/>
  <c r="M125" i="39"/>
  <c r="L125" i="39"/>
  <c r="V15" i="35"/>
  <c r="Q25" i="37"/>
  <c r="P25" i="37"/>
  <c r="H134" i="40"/>
  <c r="I134" i="40"/>
  <c r="G134" i="40"/>
  <c r="E11" i="39"/>
  <c r="G137" i="45"/>
  <c r="H137" i="45"/>
  <c r="K137" i="45" s="1"/>
  <c r="I137" i="45"/>
  <c r="F6" i="41"/>
  <c r="M143" i="43"/>
  <c r="L143" i="43"/>
  <c r="N143" i="43"/>
  <c r="O143" i="43"/>
  <c r="G140" i="43"/>
  <c r="I140" i="43"/>
  <c r="H140" i="43"/>
  <c r="K140" i="43" s="1"/>
  <c r="J10" i="45"/>
  <c r="I10" i="45"/>
  <c r="H10" i="45"/>
  <c r="P12" i="41"/>
  <c r="S12" i="41"/>
  <c r="T12" i="41"/>
  <c r="R12" i="41"/>
  <c r="Q12" i="41"/>
  <c r="L11" i="44"/>
  <c r="M11" i="44"/>
  <c r="N11" i="44"/>
  <c r="F12" i="42"/>
  <c r="Q9" i="45"/>
  <c r="P9" i="45"/>
  <c r="T9" i="45"/>
  <c r="S9" i="45"/>
  <c r="R9" i="45"/>
  <c r="J10" i="36"/>
  <c r="I10" i="36"/>
  <c r="P37" i="37"/>
  <c r="Q37" i="37"/>
  <c r="Q29" i="37"/>
  <c r="P29" i="37"/>
  <c r="Q17" i="37"/>
  <c r="P17" i="37"/>
  <c r="Q15" i="37"/>
  <c r="P15" i="37"/>
  <c r="V8" i="35"/>
  <c r="Q42" i="37"/>
  <c r="P42" i="37"/>
  <c r="L7" i="39"/>
  <c r="K7" i="39"/>
  <c r="M7" i="39"/>
  <c r="N7" i="40"/>
  <c r="M7" i="40"/>
  <c r="L7" i="40"/>
  <c r="L10" i="41"/>
  <c r="M10" i="41"/>
  <c r="N10" i="41"/>
  <c r="I7" i="39"/>
  <c r="H7" i="39"/>
  <c r="G7" i="39"/>
  <c r="I6" i="43"/>
  <c r="J6" i="43"/>
  <c r="H6" i="43"/>
  <c r="G16" i="43"/>
  <c r="L145" i="43"/>
  <c r="M145" i="43"/>
  <c r="N145" i="43"/>
  <c r="O145" i="43"/>
  <c r="F10" i="44"/>
  <c r="J8" i="43"/>
  <c r="H8" i="43"/>
  <c r="I8" i="43"/>
  <c r="S11" i="40"/>
  <c r="P11" i="40"/>
  <c r="R11" i="40"/>
  <c r="Q11" i="40"/>
  <c r="T11" i="40"/>
  <c r="L52" i="30"/>
  <c r="Q6" i="6"/>
  <c r="J162" i="30"/>
  <c r="G161" i="30"/>
  <c r="R6" i="6"/>
  <c r="S6" i="6"/>
  <c r="Q5" i="39"/>
  <c r="O135" i="43"/>
  <c r="L8" i="24"/>
  <c r="I117" i="30"/>
  <c r="L118" i="30" s="1"/>
  <c r="L5" i="45"/>
  <c r="U6" i="5"/>
  <c r="M5" i="45"/>
  <c r="I9" i="14"/>
  <c r="L5" i="39"/>
  <c r="N5" i="45"/>
  <c r="J96" i="31"/>
  <c r="M5" i="41"/>
  <c r="R5" i="43"/>
  <c r="L5" i="40"/>
  <c r="J7" i="22"/>
  <c r="K7" i="22"/>
  <c r="O5" i="39"/>
  <c r="S5" i="41"/>
  <c r="L272" i="30"/>
  <c r="AS7" i="35"/>
  <c r="P5" i="39"/>
  <c r="R5" i="39"/>
  <c r="G133" i="42"/>
  <c r="S5" i="39"/>
  <c r="V6" i="13"/>
  <c r="G135" i="43"/>
  <c r="W6" i="13"/>
  <c r="H135" i="43"/>
  <c r="K133" i="40"/>
  <c r="L96" i="33"/>
  <c r="L133" i="40"/>
  <c r="L96" i="30"/>
  <c r="L135" i="43"/>
  <c r="L145" i="8"/>
  <c r="L253" i="8"/>
  <c r="L119" i="8"/>
  <c r="L273" i="8"/>
  <c r="J54" i="24"/>
  <c r="L54" i="24"/>
  <c r="J19" i="30"/>
  <c r="J13" i="31"/>
  <c r="J75" i="31"/>
  <c r="J14" i="10"/>
  <c r="L122" i="8"/>
  <c r="L275" i="8"/>
  <c r="J83" i="10"/>
  <c r="M9" i="19"/>
  <c r="M135" i="19"/>
  <c r="J58" i="24"/>
  <c r="L33" i="30"/>
  <c r="L13" i="33"/>
  <c r="J75" i="24"/>
  <c r="J53" i="30"/>
  <c r="J75" i="30"/>
  <c r="J64" i="31"/>
  <c r="J85" i="31"/>
  <c r="J106" i="31"/>
  <c r="L31" i="30"/>
  <c r="L11" i="33"/>
  <c r="L54" i="33"/>
  <c r="J79" i="24"/>
  <c r="J80" i="30"/>
  <c r="J104" i="31"/>
  <c r="J37" i="31"/>
  <c r="L10" i="33"/>
  <c r="J77" i="24"/>
  <c r="J21" i="31"/>
  <c r="J57" i="31"/>
  <c r="J54" i="31"/>
  <c r="J56" i="31"/>
  <c r="J19" i="10"/>
  <c r="E35" i="19"/>
  <c r="L99" i="8"/>
  <c r="L232" i="8"/>
  <c r="J57" i="24"/>
  <c r="L57" i="24"/>
  <c r="L78" i="24"/>
  <c r="J61" i="31"/>
  <c r="J100" i="31"/>
  <c r="J83" i="24"/>
  <c r="J15" i="31"/>
  <c r="J65" i="31"/>
  <c r="M21" i="19"/>
  <c r="J81" i="24"/>
  <c r="J9" i="31"/>
  <c r="D9" i="11"/>
  <c r="E93" i="19"/>
  <c r="E63" i="19"/>
  <c r="J86" i="10"/>
  <c r="U161" i="19"/>
  <c r="J55" i="24"/>
  <c r="L55" i="24"/>
  <c r="L76" i="24"/>
  <c r="L75" i="33"/>
  <c r="J86" i="24"/>
  <c r="J76" i="30"/>
  <c r="J43" i="33"/>
  <c r="J19" i="31"/>
  <c r="J105" i="31"/>
  <c r="J63" i="31"/>
  <c r="J75" i="10"/>
  <c r="L75" i="10"/>
  <c r="U93" i="19"/>
  <c r="J59" i="24"/>
  <c r="D10" i="46"/>
  <c r="L188" i="8"/>
  <c r="E105" i="19"/>
  <c r="J87" i="10"/>
  <c r="L53" i="33"/>
  <c r="J58" i="31"/>
  <c r="L210" i="8"/>
  <c r="L121" i="8"/>
  <c r="E77" i="19"/>
  <c r="E107" i="19"/>
  <c r="L54" i="10"/>
  <c r="U49" i="19"/>
  <c r="U107" i="19"/>
  <c r="U135" i="19"/>
  <c r="M49" i="19"/>
  <c r="M119" i="19"/>
  <c r="J53" i="24"/>
  <c r="L53" i="24"/>
  <c r="L9" i="33"/>
  <c r="L77" i="33"/>
  <c r="J84" i="24"/>
  <c r="J58" i="30"/>
  <c r="J14" i="31"/>
  <c r="J87" i="31"/>
  <c r="J108" i="31"/>
  <c r="U105" i="19"/>
  <c r="L34" i="30"/>
  <c r="L32" i="33"/>
  <c r="L100" i="33"/>
  <c r="J15" i="10"/>
  <c r="L100" i="8"/>
  <c r="L229" i="8"/>
  <c r="L142" i="8"/>
  <c r="L101" i="10"/>
  <c r="L56" i="10"/>
  <c r="U23" i="19"/>
  <c r="U119" i="19"/>
  <c r="J60" i="24"/>
  <c r="L75" i="24"/>
  <c r="L79" i="33"/>
  <c r="J82" i="24"/>
  <c r="J81" i="30"/>
  <c r="J20" i="30"/>
  <c r="J12" i="31"/>
  <c r="J107" i="31"/>
  <c r="J40" i="31"/>
  <c r="D80" i="11"/>
  <c r="E149" i="19"/>
  <c r="E49" i="19"/>
  <c r="L144" i="8"/>
  <c r="E135" i="19"/>
  <c r="J63" i="24"/>
  <c r="J76" i="24"/>
  <c r="J56" i="30"/>
  <c r="J17" i="31"/>
  <c r="J79" i="31"/>
  <c r="J55" i="31"/>
  <c r="L53" i="10"/>
  <c r="J79" i="10"/>
  <c r="L79" i="10"/>
  <c r="J78" i="30"/>
  <c r="J17" i="10"/>
  <c r="M63" i="19"/>
  <c r="J20" i="10"/>
  <c r="L120" i="8"/>
  <c r="L207" i="8"/>
  <c r="U77" i="19"/>
  <c r="M77" i="19"/>
  <c r="M133" i="19"/>
  <c r="M121" i="19"/>
  <c r="J87" i="24"/>
  <c r="L79" i="24"/>
  <c r="I109" i="33"/>
  <c r="L97" i="33"/>
  <c r="J78" i="24"/>
  <c r="J12" i="30"/>
  <c r="J34" i="31"/>
  <c r="J98" i="31"/>
  <c r="L76" i="33"/>
  <c r="D57" i="11"/>
  <c r="E51" i="19"/>
  <c r="E147" i="19"/>
  <c r="U51" i="19"/>
  <c r="M35" i="19"/>
  <c r="L77" i="24"/>
  <c r="L57" i="33"/>
  <c r="J10" i="30"/>
  <c r="D33" i="11"/>
  <c r="E65" i="19"/>
  <c r="L32" i="10"/>
  <c r="L143" i="8"/>
  <c r="L141" i="8"/>
  <c r="L34" i="10"/>
  <c r="U35" i="19"/>
  <c r="U91" i="19"/>
  <c r="M37" i="19"/>
  <c r="J87" i="33"/>
  <c r="L56" i="33"/>
  <c r="J80" i="24"/>
  <c r="J14" i="30"/>
  <c r="J10" i="31"/>
  <c r="J39" i="31"/>
  <c r="J84" i="10"/>
  <c r="J62" i="24"/>
  <c r="J65" i="24"/>
  <c r="J9" i="10"/>
  <c r="L166" i="8"/>
  <c r="L231" i="8"/>
  <c r="U21" i="19"/>
  <c r="U121" i="19"/>
  <c r="M147" i="19"/>
  <c r="L78" i="33"/>
  <c r="J85" i="24"/>
  <c r="J84" i="30"/>
  <c r="J17" i="30"/>
  <c r="J20" i="31"/>
  <c r="J42" i="31"/>
  <c r="J80" i="31"/>
  <c r="L55" i="10"/>
  <c r="J11" i="10"/>
  <c r="L101" i="8"/>
  <c r="L187" i="8"/>
  <c r="L274" i="8"/>
  <c r="L185" i="8"/>
  <c r="E91" i="19"/>
  <c r="J82" i="10"/>
  <c r="U37" i="19"/>
  <c r="U149" i="19"/>
  <c r="M149" i="19"/>
  <c r="D10" i="47"/>
  <c r="L55" i="33"/>
  <c r="J54" i="30"/>
  <c r="J15" i="30"/>
  <c r="D11" i="48"/>
  <c r="J35" i="31"/>
  <c r="M93" i="19"/>
  <c r="L12" i="33"/>
  <c r="L208" i="8"/>
  <c r="L186" i="8"/>
  <c r="M91" i="19"/>
  <c r="L99" i="33"/>
  <c r="J64" i="30"/>
  <c r="J109" i="31"/>
  <c r="J43" i="31"/>
  <c r="J76" i="10"/>
  <c r="L76" i="10"/>
  <c r="L31" i="10"/>
  <c r="Z146" i="19"/>
  <c r="L31" i="33"/>
  <c r="J85" i="30"/>
  <c r="J79" i="30"/>
  <c r="J9" i="30"/>
  <c r="J77" i="31"/>
  <c r="J53" i="31"/>
  <c r="L189" i="8"/>
  <c r="J18" i="10"/>
  <c r="L123" i="8"/>
  <c r="L233" i="8"/>
  <c r="J16" i="10"/>
  <c r="U147" i="19"/>
  <c r="J31" i="31"/>
  <c r="J82" i="31"/>
  <c r="J60" i="31"/>
  <c r="J13" i="10"/>
  <c r="L98" i="8"/>
  <c r="L230" i="8"/>
  <c r="L209" i="8"/>
  <c r="E121" i="19"/>
  <c r="L33" i="10"/>
  <c r="J87" i="30"/>
  <c r="J21" i="10"/>
  <c r="L164" i="8"/>
  <c r="L163" i="8"/>
  <c r="E23" i="19"/>
  <c r="E161" i="19"/>
  <c r="E133" i="19"/>
  <c r="J80" i="10"/>
  <c r="L35" i="10"/>
  <c r="U79" i="19"/>
  <c r="M79" i="19"/>
  <c r="D101" i="11"/>
  <c r="J56" i="24"/>
  <c r="L56" i="24"/>
  <c r="L35" i="33"/>
  <c r="J77" i="30"/>
  <c r="J13" i="30"/>
  <c r="J11" i="31"/>
  <c r="J36" i="31"/>
  <c r="J32" i="31"/>
  <c r="J103" i="31"/>
  <c r="L57" i="10"/>
  <c r="E9" i="19"/>
  <c r="E79" i="19"/>
  <c r="L98" i="10"/>
  <c r="L99" i="10"/>
  <c r="J81" i="10"/>
  <c r="Z70" i="19"/>
  <c r="M65" i="19"/>
  <c r="M161" i="19"/>
  <c r="L33" i="33"/>
  <c r="J11" i="30"/>
  <c r="J85" i="10"/>
  <c r="U9" i="19"/>
  <c r="Z9" i="19" s="1"/>
  <c r="U65" i="19"/>
  <c r="M107" i="19"/>
  <c r="M51" i="19"/>
  <c r="J61" i="24"/>
  <c r="L32" i="30"/>
  <c r="L34" i="33"/>
  <c r="J59" i="30"/>
  <c r="J21" i="30"/>
  <c r="J18" i="31"/>
  <c r="J86" i="31"/>
  <c r="J62" i="31"/>
  <c r="J78" i="31"/>
  <c r="M23" i="19"/>
  <c r="J18" i="30"/>
  <c r="L97" i="8"/>
  <c r="J78" i="10"/>
  <c r="L78" i="10"/>
  <c r="U63" i="19"/>
  <c r="M105" i="19"/>
  <c r="L211" i="8"/>
  <c r="L276" i="8"/>
  <c r="L255" i="8"/>
  <c r="L165" i="8"/>
  <c r="L252" i="8"/>
  <c r="E119" i="19"/>
  <c r="J10" i="10"/>
  <c r="L251" i="8"/>
  <c r="L167" i="8"/>
  <c r="L254" i="8"/>
  <c r="L97" i="10"/>
  <c r="J64" i="24"/>
  <c r="L98" i="33"/>
  <c r="L101" i="33"/>
  <c r="J65" i="30"/>
  <c r="J16" i="30"/>
  <c r="J16" i="31"/>
  <c r="J101" i="31"/>
  <c r="J102" i="31"/>
  <c r="J83" i="31"/>
  <c r="L277" i="8"/>
  <c r="E21" i="19"/>
  <c r="Z87" i="19"/>
  <c r="J77" i="10"/>
  <c r="L77" i="10"/>
  <c r="J12" i="10"/>
  <c r="E37" i="19"/>
  <c r="L100" i="10"/>
  <c r="U133" i="19"/>
  <c r="L35" i="30"/>
  <c r="J55" i="30"/>
  <c r="J33" i="31"/>
  <c r="C29" i="24"/>
  <c r="D30" i="24" s="1"/>
  <c r="C183" i="24"/>
  <c r="D184" i="24" s="1"/>
  <c r="C253" i="24"/>
  <c r="D254" i="24" s="1"/>
  <c r="C227" i="24"/>
  <c r="D228" i="24" s="1"/>
  <c r="C205" i="24"/>
  <c r="D206" i="24" s="1"/>
  <c r="C161" i="24"/>
  <c r="D162" i="24" s="1"/>
  <c r="C51" i="24"/>
  <c r="C73" i="24"/>
  <c r="D74" i="24" s="1"/>
  <c r="C117" i="24"/>
  <c r="D118" i="24" s="1"/>
  <c r="C95" i="24"/>
  <c r="D96" i="24" s="1"/>
  <c r="C139" i="24"/>
  <c r="D140" i="24" s="1"/>
  <c r="D8" i="24"/>
  <c r="C95" i="33"/>
  <c r="D96" i="33" s="1"/>
  <c r="C7" i="30"/>
  <c r="F8" i="30" s="1"/>
  <c r="K62" i="13"/>
  <c r="J62" i="13"/>
  <c r="I62" i="13"/>
  <c r="J64" i="18"/>
  <c r="I64" i="18"/>
  <c r="J37" i="19"/>
  <c r="H37" i="19"/>
  <c r="Y90" i="18"/>
  <c r="X90" i="18"/>
  <c r="R8" i="18"/>
  <c r="Q8" i="18"/>
  <c r="R13" i="18"/>
  <c r="R47" i="18"/>
  <c r="R18" i="18"/>
  <c r="R26" i="18"/>
  <c r="R71" i="18"/>
  <c r="R93" i="18"/>
  <c r="J93" i="19"/>
  <c r="H93" i="19"/>
  <c r="L63" i="22"/>
  <c r="K63" i="22"/>
  <c r="J63" i="22"/>
  <c r="R161" i="19"/>
  <c r="P161" i="19"/>
  <c r="Y36" i="18"/>
  <c r="X36" i="18"/>
  <c r="R25" i="18"/>
  <c r="W21" i="22"/>
  <c r="V21" i="22"/>
  <c r="X21" i="22"/>
  <c r="R72" i="18"/>
  <c r="R23" i="19"/>
  <c r="P23" i="19"/>
  <c r="K111" i="16"/>
  <c r="R71" i="19"/>
  <c r="H79" i="19"/>
  <c r="J79" i="19"/>
  <c r="R47" i="19"/>
  <c r="K90" i="26"/>
  <c r="J90" i="26"/>
  <c r="I90" i="26"/>
  <c r="K187" i="3"/>
  <c r="J187" i="3"/>
  <c r="K194" i="3"/>
  <c r="J194" i="3"/>
  <c r="Y21" i="15"/>
  <c r="X21" i="15"/>
  <c r="W21" i="15"/>
  <c r="J62" i="18"/>
  <c r="I62" i="18"/>
  <c r="K79" i="16"/>
  <c r="J79" i="16"/>
  <c r="I79" i="16"/>
  <c r="R120" i="18"/>
  <c r="Q120" i="18"/>
  <c r="J160" i="18"/>
  <c r="I160" i="18"/>
  <c r="K23" i="17"/>
  <c r="J23" i="17"/>
  <c r="I23" i="17"/>
  <c r="K133" i="17"/>
  <c r="I133" i="17"/>
  <c r="J133" i="17"/>
  <c r="R149" i="18"/>
  <c r="I64" i="21"/>
  <c r="H64" i="21"/>
  <c r="R79" i="18"/>
  <c r="R17" i="18"/>
  <c r="R99" i="18"/>
  <c r="K35" i="17"/>
  <c r="J35" i="17"/>
  <c r="I35" i="17"/>
  <c r="K119" i="16"/>
  <c r="J119" i="16"/>
  <c r="I119" i="16"/>
  <c r="R101" i="18"/>
  <c r="R79" i="19"/>
  <c r="P79" i="19"/>
  <c r="R114" i="18"/>
  <c r="R65" i="19"/>
  <c r="P65" i="19"/>
  <c r="K160" i="13"/>
  <c r="J160" i="13"/>
  <c r="I160" i="13"/>
  <c r="L119" i="15"/>
  <c r="K119" i="15"/>
  <c r="J119" i="15"/>
  <c r="I119" i="15"/>
  <c r="M119" i="15"/>
  <c r="D57" i="12"/>
  <c r="K21" i="17"/>
  <c r="J21" i="17"/>
  <c r="I21" i="17"/>
  <c r="X105" i="19"/>
  <c r="Q106" i="18"/>
  <c r="R106" i="18"/>
  <c r="K160" i="27"/>
  <c r="J160" i="27"/>
  <c r="I160" i="27"/>
  <c r="K20" i="27"/>
  <c r="I20" i="27"/>
  <c r="J20" i="27"/>
  <c r="Q148" i="18"/>
  <c r="R148" i="18"/>
  <c r="X49" i="19"/>
  <c r="L35" i="22"/>
  <c r="K35" i="22"/>
  <c r="J35" i="22"/>
  <c r="X9" i="19"/>
  <c r="R35" i="19"/>
  <c r="P35" i="19"/>
  <c r="X35" i="19"/>
  <c r="J78" i="18"/>
  <c r="I78" i="18"/>
  <c r="R155" i="19"/>
  <c r="J85" i="19"/>
  <c r="R150" i="19"/>
  <c r="J131" i="19"/>
  <c r="R22" i="18"/>
  <c r="Q22" i="18"/>
  <c r="J80" i="19"/>
  <c r="I129" i="39"/>
  <c r="G129" i="39"/>
  <c r="H129" i="39"/>
  <c r="K145" i="44"/>
  <c r="K79" i="17"/>
  <c r="J79" i="17"/>
  <c r="I79" i="17"/>
  <c r="I76" i="18"/>
  <c r="J76" i="18"/>
  <c r="K49" i="16"/>
  <c r="J49" i="16"/>
  <c r="I49" i="16"/>
  <c r="K161" i="15"/>
  <c r="J161" i="15"/>
  <c r="M161" i="15"/>
  <c r="L161" i="15"/>
  <c r="I161" i="15"/>
  <c r="J134" i="18"/>
  <c r="I134" i="18"/>
  <c r="K132" i="13"/>
  <c r="J132" i="13"/>
  <c r="I132" i="13"/>
  <c r="V9" i="16"/>
  <c r="U9" i="16"/>
  <c r="W9" i="16"/>
  <c r="W16" i="16"/>
  <c r="W10" i="16"/>
  <c r="W14" i="16"/>
  <c r="W18" i="16"/>
  <c r="W15" i="16"/>
  <c r="W17" i="16"/>
  <c r="W11" i="16"/>
  <c r="W20" i="16"/>
  <c r="R50" i="18"/>
  <c r="Q50" i="18"/>
  <c r="Y62" i="18"/>
  <c r="X62" i="18"/>
  <c r="K49" i="17"/>
  <c r="J49" i="17"/>
  <c r="I49" i="17"/>
  <c r="X91" i="19"/>
  <c r="J106" i="18"/>
  <c r="I106" i="18"/>
  <c r="K146" i="26"/>
  <c r="J146" i="26"/>
  <c r="I146" i="26"/>
  <c r="R80" i="18"/>
  <c r="K105" i="22"/>
  <c r="J105" i="22"/>
  <c r="L105" i="22"/>
  <c r="I36" i="21"/>
  <c r="H36" i="21"/>
  <c r="R42" i="18"/>
  <c r="J105" i="19"/>
  <c r="H105" i="19"/>
  <c r="R89" i="19"/>
  <c r="R24" i="19"/>
  <c r="K33" i="16"/>
  <c r="R38" i="18"/>
  <c r="K62" i="26"/>
  <c r="J62" i="26"/>
  <c r="I62" i="26"/>
  <c r="B83" i="11"/>
  <c r="J228" i="8"/>
  <c r="S7" i="19"/>
  <c r="K90" i="13"/>
  <c r="J90" i="13"/>
  <c r="I90" i="13"/>
  <c r="R90" i="18"/>
  <c r="Q90" i="18"/>
  <c r="I133" i="15"/>
  <c r="M133" i="15"/>
  <c r="L133" i="15"/>
  <c r="J133" i="15"/>
  <c r="K133" i="15"/>
  <c r="W21" i="16"/>
  <c r="V21" i="16"/>
  <c r="U21" i="16"/>
  <c r="J104" i="28"/>
  <c r="I104" i="28"/>
  <c r="M104" i="28"/>
  <c r="K104" i="28"/>
  <c r="L104" i="28"/>
  <c r="K132" i="26"/>
  <c r="J132" i="26"/>
  <c r="I132" i="26"/>
  <c r="R53" i="18"/>
  <c r="J120" i="18"/>
  <c r="I120" i="18"/>
  <c r="J48" i="18"/>
  <c r="I48" i="18"/>
  <c r="R76" i="18"/>
  <c r="Q76" i="18"/>
  <c r="L77" i="22"/>
  <c r="K77" i="22"/>
  <c r="J77" i="22"/>
  <c r="R80" i="19"/>
  <c r="R23" i="18"/>
  <c r="R66" i="19"/>
  <c r="M160" i="28"/>
  <c r="L160" i="28"/>
  <c r="K160" i="28"/>
  <c r="J160" i="28"/>
  <c r="I160" i="28"/>
  <c r="K76" i="27"/>
  <c r="J76" i="27"/>
  <c r="I76" i="27"/>
  <c r="M48" i="28"/>
  <c r="L48" i="28"/>
  <c r="K48" i="28"/>
  <c r="J48" i="28"/>
  <c r="I48" i="28"/>
  <c r="C29" i="33"/>
  <c r="F30" i="33" s="1"/>
  <c r="L55" i="12"/>
  <c r="K55" i="12"/>
  <c r="J55" i="12"/>
  <c r="I55" i="12"/>
  <c r="K146" i="13"/>
  <c r="J146" i="13"/>
  <c r="I146" i="13"/>
  <c r="R64" i="18"/>
  <c r="Q64" i="18"/>
  <c r="K147" i="17"/>
  <c r="J147" i="17"/>
  <c r="I147" i="17"/>
  <c r="E57" i="12"/>
  <c r="I65" i="17"/>
  <c r="J65" i="17"/>
  <c r="K65" i="17"/>
  <c r="R151" i="18"/>
  <c r="R51" i="18"/>
  <c r="M77" i="15"/>
  <c r="L77" i="15"/>
  <c r="K77" i="15"/>
  <c r="J77" i="15"/>
  <c r="I77" i="15"/>
  <c r="R116" i="19"/>
  <c r="X93" i="19"/>
  <c r="K100" i="16"/>
  <c r="M147" i="15"/>
  <c r="L147" i="15"/>
  <c r="K147" i="15"/>
  <c r="J147" i="15"/>
  <c r="I147" i="15"/>
  <c r="R103" i="19"/>
  <c r="K23" i="16"/>
  <c r="J23" i="16"/>
  <c r="I23" i="16"/>
  <c r="J101" i="19"/>
  <c r="R112" i="19"/>
  <c r="J48" i="19"/>
  <c r="I160" i="26"/>
  <c r="K160" i="26"/>
  <c r="J160" i="26"/>
  <c r="J52" i="8"/>
  <c r="J121" i="16"/>
  <c r="I121" i="16"/>
  <c r="K121" i="16"/>
  <c r="B12" i="11"/>
  <c r="E29" i="30"/>
  <c r="H8" i="30"/>
  <c r="C271" i="30"/>
  <c r="D272" i="30" s="1"/>
  <c r="K34" i="13"/>
  <c r="J34" i="13"/>
  <c r="I34" i="13"/>
  <c r="K20" i="13"/>
  <c r="J20" i="13"/>
  <c r="I20" i="13"/>
  <c r="Y134" i="18"/>
  <c r="X134" i="18"/>
  <c r="I148" i="18"/>
  <c r="J148" i="18"/>
  <c r="R36" i="18"/>
  <c r="Q36" i="18"/>
  <c r="W20" i="13"/>
  <c r="V20" i="13"/>
  <c r="U20" i="13"/>
  <c r="R20" i="18"/>
  <c r="Q20" i="18"/>
  <c r="R144" i="18"/>
  <c r="X119" i="19"/>
  <c r="R75" i="18"/>
  <c r="X133" i="19"/>
  <c r="R77" i="19"/>
  <c r="P77" i="19"/>
  <c r="K93" i="17"/>
  <c r="J93" i="17"/>
  <c r="I93" i="17"/>
  <c r="Y118" i="18"/>
  <c r="X118" i="18"/>
  <c r="J135" i="19"/>
  <c r="H135" i="19"/>
  <c r="R98" i="19"/>
  <c r="R127" i="19"/>
  <c r="R68" i="18"/>
  <c r="M146" i="28"/>
  <c r="L146" i="28"/>
  <c r="K146" i="28"/>
  <c r="J146" i="28"/>
  <c r="I146" i="28"/>
  <c r="K118" i="27"/>
  <c r="J118" i="27"/>
  <c r="I118" i="27"/>
  <c r="E51" i="33"/>
  <c r="H52" i="33" s="1"/>
  <c r="K193" i="3"/>
  <c r="J193" i="3"/>
  <c r="K51" i="17"/>
  <c r="J51" i="17"/>
  <c r="I51" i="17"/>
  <c r="R30" i="18"/>
  <c r="W13" i="16"/>
  <c r="P21" i="19"/>
  <c r="R21" i="19"/>
  <c r="X77" i="19"/>
  <c r="J63" i="19"/>
  <c r="H63" i="19"/>
  <c r="K76" i="26"/>
  <c r="J76" i="26"/>
  <c r="I76" i="26"/>
  <c r="R12" i="19"/>
  <c r="W12" i="17"/>
  <c r="X107" i="19"/>
  <c r="K48" i="27"/>
  <c r="J48" i="27"/>
  <c r="I48" i="27"/>
  <c r="J118" i="26"/>
  <c r="I118" i="26"/>
  <c r="K118" i="26"/>
  <c r="K144" i="45"/>
  <c r="J96" i="8"/>
  <c r="I76" i="13"/>
  <c r="K76" i="13"/>
  <c r="J76" i="13"/>
  <c r="J196" i="3"/>
  <c r="K196" i="3"/>
  <c r="I135" i="16"/>
  <c r="K135" i="16"/>
  <c r="J135" i="16"/>
  <c r="J161" i="16"/>
  <c r="I161" i="16"/>
  <c r="K161" i="16"/>
  <c r="J118" i="18"/>
  <c r="I118" i="18"/>
  <c r="K77" i="17"/>
  <c r="J77" i="17"/>
  <c r="I77" i="17"/>
  <c r="J49" i="19"/>
  <c r="H49" i="19"/>
  <c r="J132" i="18"/>
  <c r="I132" i="18"/>
  <c r="J146" i="18"/>
  <c r="I146" i="18"/>
  <c r="R109" i="18"/>
  <c r="X161" i="19"/>
  <c r="J16" i="43"/>
  <c r="I16" i="43"/>
  <c r="H16" i="43"/>
  <c r="M34" i="28"/>
  <c r="L34" i="28"/>
  <c r="K34" i="28"/>
  <c r="J34" i="28"/>
  <c r="I34" i="28"/>
  <c r="K132" i="27"/>
  <c r="J132" i="27"/>
  <c r="I132" i="27"/>
  <c r="I146" i="44"/>
  <c r="H146" i="44"/>
  <c r="K146" i="44" s="1"/>
  <c r="G146" i="44"/>
  <c r="M132" i="28"/>
  <c r="L132" i="28"/>
  <c r="K132" i="28"/>
  <c r="J132" i="28"/>
  <c r="I132" i="28"/>
  <c r="C73" i="10"/>
  <c r="D74" i="10" s="1"/>
  <c r="F74" i="10"/>
  <c r="J74" i="8"/>
  <c r="C249" i="30"/>
  <c r="D250" i="30" s="1"/>
  <c r="C7" i="31"/>
  <c r="F8" i="31" s="1"/>
  <c r="K21" i="16"/>
  <c r="J21" i="16"/>
  <c r="I21" i="16"/>
  <c r="R147" i="19"/>
  <c r="P147" i="19"/>
  <c r="K37" i="16"/>
  <c r="J37" i="16"/>
  <c r="I37" i="16"/>
  <c r="J92" i="18"/>
  <c r="I92" i="18"/>
  <c r="R121" i="19"/>
  <c r="P121" i="19"/>
  <c r="X135" i="19"/>
  <c r="X51" i="19"/>
  <c r="R113" i="18"/>
  <c r="X21" i="19"/>
  <c r="K48" i="26"/>
  <c r="J48" i="26"/>
  <c r="I48" i="26"/>
  <c r="Y120" i="18"/>
  <c r="X120" i="18"/>
  <c r="R72" i="19"/>
  <c r="X63" i="19"/>
  <c r="W15" i="17"/>
  <c r="R118" i="19"/>
  <c r="K104" i="27"/>
  <c r="J104" i="27"/>
  <c r="I104" i="27"/>
  <c r="R11" i="19"/>
  <c r="Y148" i="18"/>
  <c r="X148" i="18"/>
  <c r="J18" i="19"/>
  <c r="E73" i="31"/>
  <c r="H74" i="31" s="1"/>
  <c r="B60" i="11"/>
  <c r="J206" i="8"/>
  <c r="B36" i="11"/>
  <c r="H52" i="10"/>
  <c r="E51" i="10"/>
  <c r="H250" i="30"/>
  <c r="C51" i="30"/>
  <c r="C95" i="30"/>
  <c r="D96" i="30" s="1"/>
  <c r="K186" i="3"/>
  <c r="J186" i="3"/>
  <c r="X149" i="19"/>
  <c r="K51" i="16"/>
  <c r="J51" i="16"/>
  <c r="I51" i="16"/>
  <c r="M63" i="15"/>
  <c r="L63" i="15"/>
  <c r="K63" i="15"/>
  <c r="J63" i="15"/>
  <c r="I63" i="15"/>
  <c r="K107" i="17"/>
  <c r="J107" i="17"/>
  <c r="I107" i="17"/>
  <c r="J149" i="19"/>
  <c r="H149" i="19"/>
  <c r="I104" i="26"/>
  <c r="K104" i="26"/>
  <c r="J104" i="26"/>
  <c r="R127" i="18"/>
  <c r="R124" i="18"/>
  <c r="H133" i="19"/>
  <c r="J133" i="19"/>
  <c r="R37" i="19"/>
  <c r="P37" i="19"/>
  <c r="R100" i="18"/>
  <c r="H148" i="21"/>
  <c r="I148" i="21"/>
  <c r="C73" i="33"/>
  <c r="F74" i="33"/>
  <c r="E7" i="33"/>
  <c r="H8" i="33" s="1"/>
  <c r="K107" i="16"/>
  <c r="J107" i="16"/>
  <c r="I107" i="16"/>
  <c r="K133" i="16"/>
  <c r="J133" i="16"/>
  <c r="I133" i="16"/>
  <c r="I91" i="16"/>
  <c r="K91" i="16"/>
  <c r="J91" i="16"/>
  <c r="Y48" i="18"/>
  <c r="X48" i="18"/>
  <c r="R55" i="18"/>
  <c r="R145" i="18"/>
  <c r="Y92" i="18"/>
  <c r="X92" i="18"/>
  <c r="R132" i="18"/>
  <c r="Q132" i="18"/>
  <c r="L161" i="22"/>
  <c r="K161" i="22"/>
  <c r="J161" i="22"/>
  <c r="Y22" i="18"/>
  <c r="X22" i="18"/>
  <c r="Y160" i="18"/>
  <c r="X160" i="18"/>
  <c r="Q16" i="43"/>
  <c r="P16" i="43"/>
  <c r="S16" i="43"/>
  <c r="R16" i="43"/>
  <c r="T16" i="43"/>
  <c r="C7" i="19"/>
  <c r="E95" i="10"/>
  <c r="H96" i="10"/>
  <c r="E73" i="30"/>
  <c r="H74" i="30" s="1"/>
  <c r="K69" i="2"/>
  <c r="L69" i="2"/>
  <c r="J69" i="2"/>
  <c r="K42" i="2"/>
  <c r="J42" i="2"/>
  <c r="K104" i="13"/>
  <c r="J104" i="13"/>
  <c r="I104" i="13"/>
  <c r="K189" i="3"/>
  <c r="J189" i="3"/>
  <c r="M21" i="15"/>
  <c r="L21" i="15"/>
  <c r="K21" i="15"/>
  <c r="J21" i="15"/>
  <c r="I21" i="15"/>
  <c r="Y104" i="18"/>
  <c r="X104" i="18"/>
  <c r="K105" i="16"/>
  <c r="J105" i="16"/>
  <c r="I105" i="16"/>
  <c r="J107" i="19"/>
  <c r="H107" i="19"/>
  <c r="W19" i="17"/>
  <c r="R160" i="18"/>
  <c r="Q160" i="18"/>
  <c r="R97" i="18"/>
  <c r="R107" i="19"/>
  <c r="P107" i="19"/>
  <c r="K149" i="17"/>
  <c r="I149" i="17"/>
  <c r="J149" i="17"/>
  <c r="R68" i="19"/>
  <c r="R33" i="18"/>
  <c r="R113" i="19"/>
  <c r="J9" i="19"/>
  <c r="H9" i="19"/>
  <c r="M20" i="28"/>
  <c r="L20" i="28"/>
  <c r="K20" i="28"/>
  <c r="J20" i="28"/>
  <c r="I20" i="28"/>
  <c r="K144" i="44"/>
  <c r="R119" i="19"/>
  <c r="P119" i="19"/>
  <c r="K121" i="17"/>
  <c r="J121" i="17"/>
  <c r="I121" i="17"/>
  <c r="M90" i="28"/>
  <c r="L90" i="28"/>
  <c r="K90" i="28"/>
  <c r="J90" i="28"/>
  <c r="I90" i="28"/>
  <c r="I50" i="21"/>
  <c r="H50" i="21"/>
  <c r="J147" i="19"/>
  <c r="H147" i="19"/>
  <c r="R51" i="19"/>
  <c r="P51" i="19"/>
  <c r="H119" i="19"/>
  <c r="J119" i="19"/>
  <c r="Y76" i="18"/>
  <c r="X76" i="18"/>
  <c r="R112" i="18"/>
  <c r="J21" i="19"/>
  <c r="H21" i="19"/>
  <c r="R31" i="18"/>
  <c r="R49" i="19"/>
  <c r="P49" i="19"/>
  <c r="R9" i="19"/>
  <c r="P9" i="19"/>
  <c r="R18" i="19"/>
  <c r="R33" i="19"/>
  <c r="R16" i="19"/>
  <c r="R17" i="19"/>
  <c r="R15" i="19"/>
  <c r="R117" i="19"/>
  <c r="R87" i="19"/>
  <c r="R123" i="18"/>
  <c r="R138" i="19"/>
  <c r="Y34" i="18"/>
  <c r="X34" i="18"/>
  <c r="N16" i="43"/>
  <c r="M16" i="43"/>
  <c r="L16" i="43"/>
  <c r="B14" i="48"/>
  <c r="C139" i="30"/>
  <c r="D140" i="30" s="1"/>
  <c r="K17" i="2"/>
  <c r="J17" i="2"/>
  <c r="K48" i="13"/>
  <c r="J48" i="13"/>
  <c r="I48" i="13"/>
  <c r="K195" i="3"/>
  <c r="J195" i="3"/>
  <c r="K118" i="13"/>
  <c r="J118" i="13"/>
  <c r="I118" i="13"/>
  <c r="J115" i="3"/>
  <c r="K115" i="3"/>
  <c r="K120" i="3"/>
  <c r="J120" i="3"/>
  <c r="K161" i="17"/>
  <c r="J161" i="17"/>
  <c r="I161" i="17"/>
  <c r="R34" i="18"/>
  <c r="Q34" i="18"/>
  <c r="K77" i="16"/>
  <c r="J77" i="16"/>
  <c r="I77" i="16"/>
  <c r="J35" i="15"/>
  <c r="I35" i="15"/>
  <c r="M35" i="15"/>
  <c r="K35" i="15"/>
  <c r="L35" i="15"/>
  <c r="I119" i="17"/>
  <c r="K119" i="17"/>
  <c r="J119" i="17"/>
  <c r="R134" i="18"/>
  <c r="Q134" i="18"/>
  <c r="J35" i="19"/>
  <c r="H35" i="19"/>
  <c r="R95" i="18"/>
  <c r="L133" i="22"/>
  <c r="K133" i="22"/>
  <c r="J133" i="22"/>
  <c r="J77" i="19"/>
  <c r="H77" i="19"/>
  <c r="Y50" i="18"/>
  <c r="X50" i="18"/>
  <c r="X37" i="19"/>
  <c r="I146" i="45"/>
  <c r="H146" i="45"/>
  <c r="K146" i="45" s="1"/>
  <c r="G146" i="45"/>
  <c r="K145" i="45"/>
  <c r="E205" i="30"/>
  <c r="H206" i="30" s="1"/>
  <c r="C29" i="31"/>
  <c r="F30" i="31" s="1"/>
  <c r="B104" i="11"/>
  <c r="K147" i="16"/>
  <c r="J147" i="16"/>
  <c r="I147" i="16"/>
  <c r="J161" i="19"/>
  <c r="H161" i="19"/>
  <c r="K35" i="16"/>
  <c r="J35" i="16"/>
  <c r="I35" i="16"/>
  <c r="L54" i="12"/>
  <c r="K54" i="12"/>
  <c r="J54" i="12"/>
  <c r="I54" i="12"/>
  <c r="L53" i="12"/>
  <c r="H57" i="12"/>
  <c r="J53" i="12"/>
  <c r="I53" i="12"/>
  <c r="K53" i="12"/>
  <c r="R133" i="19"/>
  <c r="P133" i="19"/>
  <c r="K119" i="22"/>
  <c r="L119" i="22"/>
  <c r="J119" i="22"/>
  <c r="Y78" i="18"/>
  <c r="X78" i="18"/>
  <c r="I22" i="21"/>
  <c r="H22" i="21"/>
  <c r="R29" i="18"/>
  <c r="R74" i="18"/>
  <c r="I162" i="21"/>
  <c r="H162" i="21"/>
  <c r="R59" i="18"/>
  <c r="J34" i="18"/>
  <c r="I34" i="18"/>
  <c r="J160" i="19"/>
  <c r="J34" i="27"/>
  <c r="I34" i="27"/>
  <c r="K34" i="27"/>
  <c r="M146" i="44"/>
  <c r="L146" i="44"/>
  <c r="O146" i="44"/>
  <c r="N146" i="44"/>
  <c r="K139" i="44"/>
  <c r="K62" i="27"/>
  <c r="J62" i="27"/>
  <c r="I62" i="27"/>
  <c r="K34" i="26"/>
  <c r="I34" i="26"/>
  <c r="J34" i="26"/>
  <c r="J140" i="8"/>
  <c r="J162" i="8"/>
  <c r="J272" i="8"/>
  <c r="K7" i="19"/>
  <c r="K190" i="3"/>
  <c r="J190" i="3"/>
  <c r="K68" i="2"/>
  <c r="J68" i="2"/>
  <c r="J117" i="3"/>
  <c r="K117" i="3"/>
  <c r="K65" i="16"/>
  <c r="J65" i="16"/>
  <c r="I65" i="16"/>
  <c r="J63" i="16"/>
  <c r="I63" i="16"/>
  <c r="K63" i="16"/>
  <c r="K93" i="16"/>
  <c r="J93" i="16"/>
  <c r="I93" i="16"/>
  <c r="R11" i="18"/>
  <c r="M49" i="15"/>
  <c r="L49" i="15"/>
  <c r="K49" i="15"/>
  <c r="J49" i="15"/>
  <c r="I49" i="15"/>
  <c r="K135" i="17"/>
  <c r="J135" i="17"/>
  <c r="I135" i="17"/>
  <c r="K63" i="17"/>
  <c r="J63" i="17"/>
  <c r="I63" i="17"/>
  <c r="R91" i="19"/>
  <c r="P91" i="19"/>
  <c r="L76" i="28"/>
  <c r="K76" i="28"/>
  <c r="J76" i="28"/>
  <c r="I76" i="28"/>
  <c r="M76" i="28"/>
  <c r="R135" i="18"/>
  <c r="Y132" i="18"/>
  <c r="X132" i="18"/>
  <c r="U21" i="17"/>
  <c r="V21" i="17"/>
  <c r="W21" i="17"/>
  <c r="R92" i="18"/>
  <c r="Q92" i="18"/>
  <c r="K20" i="26"/>
  <c r="I20" i="26"/>
  <c r="J20" i="26"/>
  <c r="R131" i="18"/>
  <c r="Y20" i="18"/>
  <c r="X20" i="18"/>
  <c r="J121" i="19"/>
  <c r="H121" i="19"/>
  <c r="J104" i="18"/>
  <c r="I104" i="18"/>
  <c r="X147" i="19"/>
  <c r="Y106" i="18"/>
  <c r="X106" i="18"/>
  <c r="R41" i="19"/>
  <c r="R45" i="18"/>
  <c r="H91" i="19"/>
  <c r="J91" i="19"/>
  <c r="R130" i="18"/>
  <c r="R10" i="19"/>
  <c r="R59" i="19"/>
  <c r="X79" i="19"/>
  <c r="R157" i="18"/>
  <c r="B13" i="47"/>
  <c r="J250" i="8"/>
  <c r="E183" i="30"/>
  <c r="H30" i="10"/>
  <c r="E29" i="10"/>
  <c r="K18" i="2"/>
  <c r="J18" i="2"/>
  <c r="K192" i="3"/>
  <c r="J192" i="3"/>
  <c r="J188" i="3"/>
  <c r="K188" i="3"/>
  <c r="J51" i="19"/>
  <c r="H51" i="19"/>
  <c r="M91" i="15"/>
  <c r="L91" i="15"/>
  <c r="K91" i="15"/>
  <c r="J91" i="15"/>
  <c r="I91" i="15"/>
  <c r="K91" i="17"/>
  <c r="J91" i="17"/>
  <c r="I91" i="17"/>
  <c r="W9" i="17"/>
  <c r="V9" i="17"/>
  <c r="U9" i="17"/>
  <c r="W11" i="17"/>
  <c r="R158" i="18"/>
  <c r="R86" i="18"/>
  <c r="R105" i="19"/>
  <c r="P105" i="19"/>
  <c r="R54" i="18"/>
  <c r="R22" i="21"/>
  <c r="Q22" i="21"/>
  <c r="I134" i="21"/>
  <c r="H134" i="21"/>
  <c r="L21" i="22"/>
  <c r="K21" i="22"/>
  <c r="J21" i="22"/>
  <c r="R102" i="18"/>
  <c r="J23" i="19"/>
  <c r="H23" i="19"/>
  <c r="K9" i="16"/>
  <c r="I9" i="16"/>
  <c r="J9" i="16"/>
  <c r="K19" i="16"/>
  <c r="R70" i="18"/>
  <c r="R145" i="19"/>
  <c r="L49" i="22"/>
  <c r="K49" i="22"/>
  <c r="J49" i="22"/>
  <c r="K59" i="16"/>
  <c r="R159" i="19"/>
  <c r="R141" i="19"/>
  <c r="I146" i="27"/>
  <c r="K146" i="27"/>
  <c r="J146" i="27"/>
  <c r="K129" i="39"/>
  <c r="O129" i="39"/>
  <c r="N129" i="39"/>
  <c r="L129" i="39"/>
  <c r="M129" i="39"/>
  <c r="K140" i="45"/>
  <c r="M62" i="28"/>
  <c r="L62" i="28"/>
  <c r="K62" i="28"/>
  <c r="J62" i="28"/>
  <c r="I62" i="28"/>
  <c r="K142" i="45"/>
  <c r="B13" i="46"/>
  <c r="G205" i="8"/>
  <c r="H206" i="8" s="1"/>
  <c r="G95" i="8"/>
  <c r="H96" i="8" s="1"/>
  <c r="G29" i="8"/>
  <c r="H30" i="8" s="1"/>
  <c r="G249" i="8"/>
  <c r="H250" i="8" s="1"/>
  <c r="G139" i="8"/>
  <c r="H140" i="8" s="1"/>
  <c r="G73" i="8"/>
  <c r="G271" i="8"/>
  <c r="H272" i="8" s="1"/>
  <c r="G161" i="8"/>
  <c r="H162" i="8" s="1"/>
  <c r="G227" i="8"/>
  <c r="H228" i="8" s="1"/>
  <c r="H8" i="8"/>
  <c r="G117" i="8"/>
  <c r="H118" i="8" s="1"/>
  <c r="G183" i="8"/>
  <c r="H184" i="8" s="1"/>
  <c r="G51" i="8"/>
  <c r="E7" i="8"/>
  <c r="J118" i="8"/>
  <c r="C7" i="10"/>
  <c r="F8" i="10"/>
  <c r="J184" i="8"/>
  <c r="J191" i="3"/>
  <c r="K191" i="3"/>
  <c r="K122" i="3"/>
  <c r="J122" i="3"/>
  <c r="K43" i="2"/>
  <c r="J43" i="2"/>
  <c r="L56" i="12"/>
  <c r="K56" i="12"/>
  <c r="J56" i="12"/>
  <c r="I56" i="12"/>
  <c r="M105" i="15"/>
  <c r="L105" i="15"/>
  <c r="K105" i="15"/>
  <c r="J105" i="15"/>
  <c r="I105" i="15"/>
  <c r="T23" i="14"/>
  <c r="S23" i="14"/>
  <c r="I37" i="17"/>
  <c r="K37" i="17"/>
  <c r="J37" i="17"/>
  <c r="R115" i="18"/>
  <c r="J90" i="18"/>
  <c r="I90" i="18"/>
  <c r="R58" i="18"/>
  <c r="K149" i="16"/>
  <c r="J149" i="16"/>
  <c r="I149" i="16"/>
  <c r="R66" i="18"/>
  <c r="I120" i="21"/>
  <c r="H120" i="21"/>
  <c r="R126" i="18"/>
  <c r="J65" i="19"/>
  <c r="H65" i="19"/>
  <c r="R85" i="18"/>
  <c r="K147" i="22"/>
  <c r="L147" i="22"/>
  <c r="J147" i="22"/>
  <c r="R62" i="18"/>
  <c r="Q62" i="18"/>
  <c r="R96" i="18"/>
  <c r="I92" i="21"/>
  <c r="H92" i="21"/>
  <c r="R39" i="18"/>
  <c r="R63" i="19"/>
  <c r="P63" i="19"/>
  <c r="R110" i="18"/>
  <c r="L91" i="22"/>
  <c r="K91" i="22"/>
  <c r="J91" i="22"/>
  <c r="K152" i="16"/>
  <c r="R153" i="18"/>
  <c r="R24" i="18"/>
  <c r="X121" i="19"/>
  <c r="R57" i="18"/>
  <c r="J124" i="19"/>
  <c r="K90" i="27"/>
  <c r="J90" i="27"/>
  <c r="I90" i="27"/>
  <c r="Y64" i="18"/>
  <c r="X64" i="18"/>
  <c r="Q146" i="18"/>
  <c r="R146" i="18"/>
  <c r="R48" i="18"/>
  <c r="Q48" i="18"/>
  <c r="K105" i="17"/>
  <c r="J105" i="17"/>
  <c r="I105" i="17"/>
  <c r="R93" i="19"/>
  <c r="P93" i="19"/>
  <c r="X65" i="19"/>
  <c r="R104" i="18"/>
  <c r="Q104" i="18"/>
  <c r="R135" i="19"/>
  <c r="P135" i="19"/>
  <c r="R78" i="18"/>
  <c r="Q78" i="18"/>
  <c r="Q118" i="18"/>
  <c r="R118" i="18"/>
  <c r="I78" i="21"/>
  <c r="H78" i="21"/>
  <c r="R10" i="18"/>
  <c r="H106" i="21"/>
  <c r="I106" i="21"/>
  <c r="Y146" i="18"/>
  <c r="X146" i="18"/>
  <c r="R149" i="19"/>
  <c r="P149" i="19"/>
  <c r="O146" i="45"/>
  <c r="N146" i="45"/>
  <c r="M146" i="45"/>
  <c r="L146" i="45"/>
  <c r="M118" i="28"/>
  <c r="L118" i="28"/>
  <c r="K118" i="28"/>
  <c r="J118" i="28"/>
  <c r="I118" i="28"/>
  <c r="W16" i="17" l="1"/>
  <c r="W14" i="17"/>
  <c r="F250" i="30"/>
  <c r="Z104" i="19"/>
  <c r="J73" i="19"/>
  <c r="C57" i="12"/>
  <c r="J101" i="18"/>
  <c r="J86" i="18"/>
  <c r="J143" i="19"/>
  <c r="Y30" i="18"/>
  <c r="Y25" i="18"/>
  <c r="J42" i="19"/>
  <c r="J90" i="19"/>
  <c r="Z127" i="19"/>
  <c r="Y31" i="18"/>
  <c r="J74" i="19"/>
  <c r="J26" i="19"/>
  <c r="J114" i="19"/>
  <c r="J96" i="19"/>
  <c r="J44" i="18"/>
  <c r="J27" i="18"/>
  <c r="Z139" i="19"/>
  <c r="Z100" i="19"/>
  <c r="Y11" i="18"/>
  <c r="J29" i="18"/>
  <c r="K142" i="43"/>
  <c r="J18" i="18"/>
  <c r="J31" i="18"/>
  <c r="Z150" i="19"/>
  <c r="J24" i="18"/>
  <c r="K139" i="43"/>
  <c r="K137" i="43"/>
  <c r="K10" i="17"/>
  <c r="J88" i="18"/>
  <c r="R141" i="18"/>
  <c r="R56" i="18"/>
  <c r="R89" i="18"/>
  <c r="Z55" i="19"/>
  <c r="J25" i="18"/>
  <c r="J87" i="18"/>
  <c r="J40" i="18"/>
  <c r="J69" i="19"/>
  <c r="J81" i="19"/>
  <c r="Z65" i="19"/>
  <c r="Z138" i="19"/>
  <c r="J26" i="18"/>
  <c r="Z66" i="19"/>
  <c r="Z116" i="19"/>
  <c r="K141" i="43"/>
  <c r="J60" i="18"/>
  <c r="J53" i="18"/>
  <c r="R81" i="18"/>
  <c r="R9" i="18"/>
  <c r="Z103" i="19"/>
  <c r="J82" i="19"/>
  <c r="J104" i="19"/>
  <c r="K143" i="44"/>
  <c r="Z117" i="19"/>
  <c r="J54" i="18"/>
  <c r="J65" i="18"/>
  <c r="J38" i="18"/>
  <c r="J24" i="19"/>
  <c r="K202" i="3"/>
  <c r="J202" i="3"/>
  <c r="K205" i="3"/>
  <c r="J205" i="3"/>
  <c r="K197" i="3"/>
  <c r="J197" i="3"/>
  <c r="K131" i="3"/>
  <c r="J131" i="3"/>
  <c r="K203" i="3"/>
  <c r="J203" i="3"/>
  <c r="J83" i="30"/>
  <c r="K127" i="3"/>
  <c r="J127" i="3"/>
  <c r="J206" i="3"/>
  <c r="K206" i="3"/>
  <c r="J62" i="30"/>
  <c r="K125" i="3"/>
  <c r="J125" i="3"/>
  <c r="K200" i="3"/>
  <c r="J200" i="3"/>
  <c r="K201" i="3"/>
  <c r="J201" i="3"/>
  <c r="K207" i="3"/>
  <c r="J207" i="3"/>
  <c r="J60" i="30"/>
  <c r="J199" i="3"/>
  <c r="K199" i="3"/>
  <c r="K198" i="3"/>
  <c r="J198" i="3"/>
  <c r="J82" i="30"/>
  <c r="K126" i="3"/>
  <c r="J126" i="3"/>
  <c r="L57" i="30"/>
  <c r="J57" i="30"/>
  <c r="K132" i="3"/>
  <c r="J132" i="3"/>
  <c r="J86" i="30"/>
  <c r="J61" i="30"/>
  <c r="J70" i="2"/>
  <c r="K70" i="2"/>
  <c r="J44" i="2"/>
  <c r="K44" i="2"/>
  <c r="J41" i="31"/>
  <c r="J63" i="30"/>
  <c r="K72" i="2"/>
  <c r="J72" i="2"/>
  <c r="L72" i="2"/>
  <c r="J38" i="31"/>
  <c r="K130" i="3"/>
  <c r="J130" i="3"/>
  <c r="J97" i="31"/>
  <c r="L97" i="31"/>
  <c r="K124" i="3"/>
  <c r="J124" i="3"/>
  <c r="J81" i="31"/>
  <c r="K71" i="2"/>
  <c r="J71" i="2"/>
  <c r="L76" i="31"/>
  <c r="J76" i="31"/>
  <c r="J84" i="31"/>
  <c r="L99" i="31"/>
  <c r="J99" i="31"/>
  <c r="K204" i="3"/>
  <c r="J204" i="3"/>
  <c r="J59" i="31"/>
  <c r="K129" i="3"/>
  <c r="J129" i="3"/>
  <c r="K45" i="2"/>
  <c r="J45" i="2"/>
  <c r="Z125" i="19"/>
  <c r="Z16" i="19"/>
  <c r="Z74" i="19"/>
  <c r="Z42" i="19"/>
  <c r="K75" i="17"/>
  <c r="J13" i="18"/>
  <c r="J56" i="18"/>
  <c r="K52" i="17"/>
  <c r="K156" i="17"/>
  <c r="K89" i="17"/>
  <c r="K45" i="17"/>
  <c r="Y100" i="18"/>
  <c r="W20" i="17"/>
  <c r="J107" i="18"/>
  <c r="Y89" i="18"/>
  <c r="Y67" i="18"/>
  <c r="Y150" i="18"/>
  <c r="J74" i="18"/>
  <c r="J138" i="18"/>
  <c r="Y114" i="18"/>
  <c r="J98" i="18"/>
  <c r="Y99" i="18"/>
  <c r="Z20" i="19"/>
  <c r="Z28" i="19"/>
  <c r="Z151" i="19"/>
  <c r="J81" i="18"/>
  <c r="Y16" i="18"/>
  <c r="K67" i="17"/>
  <c r="K18" i="17"/>
  <c r="K44" i="17"/>
  <c r="Y87" i="18"/>
  <c r="K69" i="17"/>
  <c r="K108" i="17"/>
  <c r="Y66" i="18"/>
  <c r="R82" i="18"/>
  <c r="K159" i="17"/>
  <c r="J151" i="18"/>
  <c r="K99" i="17"/>
  <c r="K88" i="17"/>
  <c r="Y138" i="18"/>
  <c r="J70" i="18"/>
  <c r="J72" i="18"/>
  <c r="J33" i="19"/>
  <c r="J75" i="19"/>
  <c r="G57" i="12"/>
  <c r="Z68" i="19"/>
  <c r="Z160" i="19"/>
  <c r="Z128" i="19"/>
  <c r="Z56" i="19"/>
  <c r="K14" i="17"/>
  <c r="J23" i="18"/>
  <c r="K30" i="17"/>
  <c r="Y135" i="18"/>
  <c r="Y82" i="18"/>
  <c r="J127" i="18"/>
  <c r="Y141" i="18"/>
  <c r="R67" i="18"/>
  <c r="R143" i="18"/>
  <c r="R43" i="18"/>
  <c r="K40" i="17"/>
  <c r="Y70" i="18"/>
  <c r="J156" i="18"/>
  <c r="Y58" i="18"/>
  <c r="Y23" i="18"/>
  <c r="Z115" i="19"/>
  <c r="Z145" i="19"/>
  <c r="Z130" i="19"/>
  <c r="J11" i="18"/>
  <c r="J43" i="18"/>
  <c r="K102" i="17"/>
  <c r="K146" i="17"/>
  <c r="K76" i="17"/>
  <c r="K85" i="17"/>
  <c r="K98" i="17"/>
  <c r="K28" i="17"/>
  <c r="Y79" i="18"/>
  <c r="Y107" i="18"/>
  <c r="J139" i="18"/>
  <c r="J153" i="18"/>
  <c r="J111" i="18"/>
  <c r="Y152" i="18"/>
  <c r="K101" i="17"/>
  <c r="K96" i="16"/>
  <c r="Y130" i="18"/>
  <c r="Z17" i="19"/>
  <c r="Z137" i="19"/>
  <c r="Y61" i="18"/>
  <c r="J58" i="18"/>
  <c r="Y10" i="18"/>
  <c r="J113" i="3"/>
  <c r="K109" i="17"/>
  <c r="Y96" i="18"/>
  <c r="K122" i="17"/>
  <c r="K20" i="17"/>
  <c r="K56" i="17"/>
  <c r="Y43" i="18"/>
  <c r="K140" i="17"/>
  <c r="R12" i="18"/>
  <c r="Y32" i="18"/>
  <c r="Y37" i="18"/>
  <c r="Y13" i="18"/>
  <c r="J113" i="18"/>
  <c r="Y142" i="18"/>
  <c r="Y113" i="18"/>
  <c r="J67" i="18"/>
  <c r="J114" i="18"/>
  <c r="Y112" i="18"/>
  <c r="K138" i="43"/>
  <c r="Y38" i="18"/>
  <c r="W19" i="16"/>
  <c r="K48" i="17"/>
  <c r="K145" i="17"/>
  <c r="K73" i="17"/>
  <c r="Y140" i="18"/>
  <c r="Y154" i="18"/>
  <c r="K111" i="17"/>
  <c r="J99" i="18"/>
  <c r="J96" i="18"/>
  <c r="K61" i="17"/>
  <c r="J115" i="18"/>
  <c r="Y72" i="18"/>
  <c r="Y51" i="18"/>
  <c r="Z71" i="19"/>
  <c r="Z67" i="19"/>
  <c r="Z45" i="19"/>
  <c r="Z86" i="19"/>
  <c r="Z21" i="19"/>
  <c r="K116" i="3"/>
  <c r="Y153" i="18"/>
  <c r="J150" i="18"/>
  <c r="Y101" i="18"/>
  <c r="K24" i="17"/>
  <c r="K17" i="17"/>
  <c r="Y117" i="18"/>
  <c r="J141" i="18"/>
  <c r="Y129" i="18"/>
  <c r="J124" i="18"/>
  <c r="J73" i="18"/>
  <c r="Y57" i="18"/>
  <c r="J66" i="18"/>
  <c r="Y93" i="18"/>
  <c r="Y124" i="18"/>
  <c r="K143" i="17"/>
  <c r="J95" i="18"/>
  <c r="Y33" i="18"/>
  <c r="Y102" i="18"/>
  <c r="J79" i="18"/>
  <c r="Y151" i="18"/>
  <c r="Y12" i="18"/>
  <c r="K66" i="17"/>
  <c r="Y137" i="18"/>
  <c r="K58" i="17"/>
  <c r="J149" i="18"/>
  <c r="J130" i="18"/>
  <c r="K115" i="17"/>
  <c r="J68" i="18"/>
  <c r="J100" i="18"/>
  <c r="J122" i="18"/>
  <c r="K97" i="17"/>
  <c r="K26" i="17"/>
  <c r="K32" i="17"/>
  <c r="K125" i="17"/>
  <c r="W18" i="17"/>
  <c r="J89" i="18"/>
  <c r="Y116" i="18"/>
  <c r="J108" i="18"/>
  <c r="K144" i="17"/>
  <c r="Y97" i="18"/>
  <c r="Y131" i="18"/>
  <c r="Y29" i="18"/>
  <c r="J69" i="18"/>
  <c r="R146" i="19"/>
  <c r="J25" i="19"/>
  <c r="Z15" i="19"/>
  <c r="Z61" i="19"/>
  <c r="K145" i="43"/>
  <c r="K13" i="17"/>
  <c r="J32" i="18"/>
  <c r="K157" i="17"/>
  <c r="K131" i="17"/>
  <c r="K132" i="17"/>
  <c r="K54" i="17"/>
  <c r="Y157" i="18"/>
  <c r="J152" i="18"/>
  <c r="K38" i="17"/>
  <c r="J47" i="18"/>
  <c r="Y40" i="18"/>
  <c r="K55" i="17"/>
  <c r="Y74" i="18"/>
  <c r="K117" i="17"/>
  <c r="Y139" i="18"/>
  <c r="Y59" i="18"/>
  <c r="Y69" i="18"/>
  <c r="K140" i="44"/>
  <c r="Z54" i="19"/>
  <c r="Z147" i="19"/>
  <c r="K144" i="43"/>
  <c r="Y18" i="18"/>
  <c r="K29" i="17"/>
  <c r="K12" i="17"/>
  <c r="K53" i="17"/>
  <c r="K47" i="17"/>
  <c r="K71" i="17"/>
  <c r="K118" i="17"/>
  <c r="K124" i="17"/>
  <c r="K86" i="17"/>
  <c r="R32" i="18"/>
  <c r="K74" i="17"/>
  <c r="Y110" i="18"/>
  <c r="Y68" i="18"/>
  <c r="Y27" i="18"/>
  <c r="Y52" i="18"/>
  <c r="Y42" i="18"/>
  <c r="J142" i="18"/>
  <c r="J155" i="18"/>
  <c r="Z157" i="19"/>
  <c r="K60" i="17"/>
  <c r="Y39" i="18"/>
  <c r="J85" i="18"/>
  <c r="K25" i="17"/>
  <c r="K128" i="17"/>
  <c r="K103" i="17"/>
  <c r="J94" i="18"/>
  <c r="Y54" i="18"/>
  <c r="J140" i="18"/>
  <c r="Y121" i="18"/>
  <c r="K59" i="17"/>
  <c r="J144" i="18"/>
  <c r="Y95" i="18"/>
  <c r="Y94" i="18"/>
  <c r="F57" i="12"/>
  <c r="Z33" i="19"/>
  <c r="Z43" i="19"/>
  <c r="Z14" i="19"/>
  <c r="Z158" i="19"/>
  <c r="Z159" i="19"/>
  <c r="Y17" i="18"/>
  <c r="K11" i="17"/>
  <c r="K138" i="17"/>
  <c r="K83" i="17"/>
  <c r="K113" i="17"/>
  <c r="J116" i="18"/>
  <c r="K158" i="17"/>
  <c r="K142" i="17"/>
  <c r="K127" i="17"/>
  <c r="J93" i="18"/>
  <c r="J137" i="18"/>
  <c r="Y73" i="18"/>
  <c r="J129" i="18"/>
  <c r="Y136" i="18"/>
  <c r="J159" i="18"/>
  <c r="Y86" i="18"/>
  <c r="K155" i="17"/>
  <c r="Y85" i="18"/>
  <c r="J143" i="18"/>
  <c r="K150" i="17"/>
  <c r="J158" i="18"/>
  <c r="Y127" i="18"/>
  <c r="K46" i="17"/>
  <c r="K15" i="17"/>
  <c r="K141" i="17"/>
  <c r="K39" i="17"/>
  <c r="K152" i="17"/>
  <c r="Y71" i="18"/>
  <c r="J136" i="18"/>
  <c r="J42" i="18"/>
  <c r="Y149" i="18"/>
  <c r="F272" i="30"/>
  <c r="Z53" i="19"/>
  <c r="Z149" i="19"/>
  <c r="Z84" i="19"/>
  <c r="Z83" i="19"/>
  <c r="Z51" i="19"/>
  <c r="K126" i="17"/>
  <c r="K70" i="17"/>
  <c r="Y144" i="18"/>
  <c r="K43" i="17"/>
  <c r="K151" i="17"/>
  <c r="Y108" i="18"/>
  <c r="Y155" i="18"/>
  <c r="K72" i="17"/>
  <c r="K110" i="17"/>
  <c r="J102" i="18"/>
  <c r="Y75" i="18"/>
  <c r="Y111" i="18"/>
  <c r="J157" i="18"/>
  <c r="J112" i="18"/>
  <c r="Y109" i="18"/>
  <c r="J151" i="19"/>
  <c r="Z73" i="19"/>
  <c r="Z155" i="19"/>
  <c r="J82" i="18"/>
  <c r="Y24" i="18"/>
  <c r="K154" i="17"/>
  <c r="K62" i="17"/>
  <c r="Y60" i="18"/>
  <c r="K100" i="17"/>
  <c r="Y19" i="18"/>
  <c r="Y55" i="18"/>
  <c r="K68" i="17"/>
  <c r="J154" i="18"/>
  <c r="Y143" i="18"/>
  <c r="Y159" i="18"/>
  <c r="R152" i="18"/>
  <c r="Y123" i="18"/>
  <c r="R29" i="19"/>
  <c r="Z112" i="19"/>
  <c r="Z60" i="19"/>
  <c r="Z40" i="19"/>
  <c r="Z29" i="19"/>
  <c r="Z77" i="19"/>
  <c r="K27" i="17"/>
  <c r="J15" i="18"/>
  <c r="K81" i="17"/>
  <c r="K84" i="17"/>
  <c r="K31" i="17"/>
  <c r="Y14" i="18"/>
  <c r="Y83" i="18"/>
  <c r="K160" i="17"/>
  <c r="J135" i="18"/>
  <c r="J121" i="18"/>
  <c r="J75" i="18"/>
  <c r="Y98" i="18"/>
  <c r="Y125" i="18"/>
  <c r="K94" i="17"/>
  <c r="Y88" i="18"/>
  <c r="Y84" i="18"/>
  <c r="Y128" i="18"/>
  <c r="Z10" i="19"/>
  <c r="Z124" i="19"/>
  <c r="Z38" i="19"/>
  <c r="Z32" i="19"/>
  <c r="Y47" i="18"/>
  <c r="J119" i="3"/>
  <c r="J103" i="18"/>
  <c r="K114" i="17"/>
  <c r="K112" i="17"/>
  <c r="K16" i="17"/>
  <c r="J125" i="18"/>
  <c r="Y44" i="18"/>
  <c r="K57" i="17"/>
  <c r="J110" i="18"/>
  <c r="J117" i="18"/>
  <c r="Y158" i="18"/>
  <c r="Y28" i="18"/>
  <c r="J128" i="18"/>
  <c r="R154" i="18"/>
  <c r="Y26" i="18"/>
  <c r="J145" i="18"/>
  <c r="Z90" i="19"/>
  <c r="J46" i="18"/>
  <c r="J61" i="18"/>
  <c r="Y65" i="18"/>
  <c r="Y41" i="18"/>
  <c r="K82" i="17"/>
  <c r="Y15" i="18"/>
  <c r="K137" i="17"/>
  <c r="K129" i="17"/>
  <c r="Y145" i="18"/>
  <c r="J80" i="18"/>
  <c r="Y126" i="18"/>
  <c r="K123" i="17"/>
  <c r="Y122" i="18"/>
  <c r="Y156" i="18"/>
  <c r="J28" i="18"/>
  <c r="J97" i="18"/>
  <c r="K104" i="17"/>
  <c r="R95" i="19"/>
  <c r="Z76" i="19"/>
  <c r="Z85" i="19"/>
  <c r="Z79" i="19"/>
  <c r="Z12" i="19"/>
  <c r="K34" i="17"/>
  <c r="Y81" i="18"/>
  <c r="J52" i="18"/>
  <c r="K80" i="17"/>
  <c r="K96" i="17"/>
  <c r="K139" i="17"/>
  <c r="Y80" i="18"/>
  <c r="K87" i="17"/>
  <c r="K33" i="17"/>
  <c r="W10" i="17"/>
  <c r="K90" i="17"/>
  <c r="R107" i="18"/>
  <c r="J123" i="18"/>
  <c r="Y56" i="18"/>
  <c r="J83" i="19"/>
  <c r="J126" i="18"/>
  <c r="Z133" i="19"/>
  <c r="Z96" i="19"/>
  <c r="Z80" i="19"/>
  <c r="J10" i="18"/>
  <c r="K116" i="17"/>
  <c r="J57" i="18"/>
  <c r="K153" i="17"/>
  <c r="Y115" i="18"/>
  <c r="Y46" i="18"/>
  <c r="K42" i="17"/>
  <c r="J131" i="18"/>
  <c r="K136" i="17"/>
  <c r="K95" i="17"/>
  <c r="Y103" i="18"/>
  <c r="K41" i="17"/>
  <c r="Y45" i="18"/>
  <c r="K138" i="44"/>
  <c r="G117" i="30"/>
  <c r="J118" i="30" s="1"/>
  <c r="E161" i="30"/>
  <c r="I16" i="45"/>
  <c r="H16" i="45"/>
  <c r="J16" i="45"/>
  <c r="M146" i="43"/>
  <c r="N146" i="43"/>
  <c r="O146" i="43"/>
  <c r="L146" i="43"/>
  <c r="K11" i="39"/>
  <c r="M11" i="39"/>
  <c r="L11" i="39"/>
  <c r="N16" i="45"/>
  <c r="M16" i="45"/>
  <c r="L16" i="45"/>
  <c r="G146" i="43"/>
  <c r="I146" i="43"/>
  <c r="H146" i="43"/>
  <c r="K146" i="43" s="1"/>
  <c r="M16" i="44"/>
  <c r="L16" i="44"/>
  <c r="N16" i="44"/>
  <c r="J16" i="44"/>
  <c r="I16" i="44"/>
  <c r="H16" i="44"/>
  <c r="T16" i="44"/>
  <c r="S16" i="44"/>
  <c r="R16" i="44"/>
  <c r="P16" i="44"/>
  <c r="Q16" i="44"/>
  <c r="Y9" i="18"/>
  <c r="Y8" i="18"/>
  <c r="X8" i="18"/>
  <c r="I50" i="18"/>
  <c r="J50" i="18"/>
  <c r="I11" i="39"/>
  <c r="H11" i="39"/>
  <c r="G11" i="39"/>
  <c r="J36" i="18"/>
  <c r="I36" i="18"/>
  <c r="I51" i="14"/>
  <c r="J51" i="14"/>
  <c r="K130" i="17"/>
  <c r="K9" i="17"/>
  <c r="J9" i="17"/>
  <c r="I9" i="17"/>
  <c r="I20" i="18"/>
  <c r="J20" i="18"/>
  <c r="J84" i="18"/>
  <c r="J8" i="18"/>
  <c r="I8" i="18"/>
  <c r="T16" i="45"/>
  <c r="S16" i="45"/>
  <c r="R16" i="45"/>
  <c r="Q16" i="45"/>
  <c r="P16" i="45"/>
  <c r="O11" i="39"/>
  <c r="P11" i="39"/>
  <c r="S11" i="39"/>
  <c r="R11" i="39"/>
  <c r="Q11" i="39"/>
  <c r="T11" i="39"/>
  <c r="J121" i="14"/>
  <c r="I121" i="14"/>
  <c r="J65" i="14"/>
  <c r="I65" i="14"/>
  <c r="J135" i="14"/>
  <c r="I135" i="14"/>
  <c r="I107" i="14"/>
  <c r="J107" i="14"/>
  <c r="K133" i="3"/>
  <c r="J133" i="3"/>
  <c r="K134" i="3"/>
  <c r="J134" i="3"/>
  <c r="J123" i="3"/>
  <c r="K123" i="3"/>
  <c r="J121" i="3"/>
  <c r="K121" i="3"/>
  <c r="I37" i="14"/>
  <c r="J37" i="14"/>
  <c r="J93" i="14"/>
  <c r="I93" i="14"/>
  <c r="J149" i="14"/>
  <c r="I149" i="14"/>
  <c r="J23" i="14"/>
  <c r="I23" i="14"/>
  <c r="K128" i="3"/>
  <c r="J128" i="3"/>
  <c r="K118" i="3"/>
  <c r="J118" i="3"/>
  <c r="J163" i="14"/>
  <c r="I163" i="14"/>
  <c r="I22" i="18"/>
  <c r="J22" i="18"/>
  <c r="K46" i="2"/>
  <c r="J46" i="2"/>
  <c r="J79" i="14"/>
  <c r="I79" i="14"/>
  <c r="K114" i="3"/>
  <c r="J114" i="3"/>
  <c r="L91" i="19"/>
  <c r="J193" i="8"/>
  <c r="J40" i="10"/>
  <c r="J239" i="8"/>
  <c r="J173" i="8"/>
  <c r="J108" i="8"/>
  <c r="J214" i="8"/>
  <c r="H10" i="10"/>
  <c r="J128" i="8"/>
  <c r="J255" i="8"/>
  <c r="J212" i="8"/>
  <c r="J131" i="8"/>
  <c r="J284" i="8"/>
  <c r="J219" i="8"/>
  <c r="H36" i="31"/>
  <c r="H75" i="31"/>
  <c r="H76" i="31"/>
  <c r="J86" i="33"/>
  <c r="J35" i="33"/>
  <c r="J108" i="33"/>
  <c r="H80" i="30"/>
  <c r="H65" i="30"/>
  <c r="D34" i="11"/>
  <c r="H21" i="31"/>
  <c r="J36" i="30"/>
  <c r="H64" i="24"/>
  <c r="T121" i="19"/>
  <c r="H12" i="30"/>
  <c r="F40" i="24"/>
  <c r="F148" i="24"/>
  <c r="F149" i="24"/>
  <c r="F219" i="24"/>
  <c r="F175" i="24"/>
  <c r="F121" i="24"/>
  <c r="H16" i="10"/>
  <c r="J172" i="8"/>
  <c r="J216" i="8"/>
  <c r="H64" i="31"/>
  <c r="H85" i="31"/>
  <c r="H86" i="31"/>
  <c r="J32" i="33"/>
  <c r="J75" i="33"/>
  <c r="J36" i="33"/>
  <c r="H78" i="30"/>
  <c r="H85" i="30"/>
  <c r="L79" i="8"/>
  <c r="H76" i="10"/>
  <c r="J34" i="30"/>
  <c r="L56" i="8"/>
  <c r="H87" i="24"/>
  <c r="T79" i="19"/>
  <c r="H14" i="30"/>
  <c r="F37" i="24"/>
  <c r="F100" i="24"/>
  <c r="F238" i="24"/>
  <c r="F191" i="24"/>
  <c r="F264" i="24"/>
  <c r="F123" i="24"/>
  <c r="H12" i="10"/>
  <c r="D23" i="19"/>
  <c r="J34" i="33"/>
  <c r="J15" i="33"/>
  <c r="J54" i="33"/>
  <c r="H86" i="30"/>
  <c r="H83" i="30"/>
  <c r="H78" i="10"/>
  <c r="J39" i="30"/>
  <c r="H17" i="30"/>
  <c r="F11" i="24"/>
  <c r="F15" i="24"/>
  <c r="F122" i="24"/>
  <c r="F213" i="24"/>
  <c r="F164" i="24"/>
  <c r="F20" i="24"/>
  <c r="F196" i="24"/>
  <c r="F153" i="24"/>
  <c r="F229" i="24"/>
  <c r="D11" i="47"/>
  <c r="L149" i="19"/>
  <c r="H87" i="31"/>
  <c r="H65" i="31"/>
  <c r="H38" i="31"/>
  <c r="J39" i="33"/>
  <c r="J78" i="33"/>
  <c r="J56" i="33"/>
  <c r="H76" i="30"/>
  <c r="H80" i="10"/>
  <c r="J65" i="33"/>
  <c r="H20" i="30"/>
  <c r="F99" i="24"/>
  <c r="F172" i="24"/>
  <c r="F102" i="24"/>
  <c r="F169" i="24"/>
  <c r="H58" i="31"/>
  <c r="H57" i="31"/>
  <c r="H31" i="31"/>
  <c r="H19" i="10"/>
  <c r="J195" i="8"/>
  <c r="J211" i="8"/>
  <c r="J197" i="8"/>
  <c r="J174" i="8"/>
  <c r="J165" i="8"/>
  <c r="J252" i="8"/>
  <c r="J230" i="8"/>
  <c r="J251" i="8"/>
  <c r="J236" i="8"/>
  <c r="J194" i="8"/>
  <c r="J167" i="8"/>
  <c r="J254" i="8"/>
  <c r="J38" i="10"/>
  <c r="L107" i="19"/>
  <c r="H104" i="31"/>
  <c r="H100" i="31"/>
  <c r="H101" i="31"/>
  <c r="J106" i="10"/>
  <c r="D77" i="19"/>
  <c r="D79" i="19"/>
  <c r="D147" i="19"/>
  <c r="J60" i="33"/>
  <c r="J58" i="33"/>
  <c r="H58" i="30"/>
  <c r="D58" i="11"/>
  <c r="H82" i="10"/>
  <c r="J32" i="30"/>
  <c r="H18" i="30"/>
  <c r="F187" i="24"/>
  <c r="F38" i="24"/>
  <c r="F14" i="24"/>
  <c r="F142" i="24"/>
  <c r="F106" i="24"/>
  <c r="F208" i="24"/>
  <c r="F174" i="24"/>
  <c r="J143" i="8"/>
  <c r="L105" i="19"/>
  <c r="J185" i="8"/>
  <c r="J280" i="8"/>
  <c r="J285" i="8"/>
  <c r="J256" i="8"/>
  <c r="J43" i="10"/>
  <c r="L65" i="19"/>
  <c r="L161" i="19"/>
  <c r="H39" i="31"/>
  <c r="H105" i="31"/>
  <c r="H109" i="31"/>
  <c r="D12" i="48"/>
  <c r="D91" i="19"/>
  <c r="J79" i="33"/>
  <c r="J33" i="33"/>
  <c r="J63" i="33"/>
  <c r="H81" i="30"/>
  <c r="J53" i="10"/>
  <c r="L76" i="8"/>
  <c r="H87" i="10"/>
  <c r="J42" i="30"/>
  <c r="L53" i="8"/>
  <c r="T149" i="19"/>
  <c r="H9" i="30"/>
  <c r="F143" i="24"/>
  <c r="F43" i="24"/>
  <c r="F97" i="24"/>
  <c r="F101" i="24"/>
  <c r="F173" i="24"/>
  <c r="F124" i="24"/>
  <c r="F210" i="24"/>
  <c r="L9" i="19"/>
  <c r="H59" i="31"/>
  <c r="H40" i="31"/>
  <c r="H37" i="31"/>
  <c r="J101" i="10"/>
  <c r="D37" i="19"/>
  <c r="D121" i="19"/>
  <c r="G109" i="33"/>
  <c r="J97" i="33"/>
  <c r="J38" i="33"/>
  <c r="J105" i="33"/>
  <c r="H56" i="30"/>
  <c r="J55" i="10"/>
  <c r="H11" i="31"/>
  <c r="L78" i="8"/>
  <c r="J38" i="30"/>
  <c r="L55" i="8"/>
  <c r="H43" i="33"/>
  <c r="T37" i="19"/>
  <c r="H11" i="30"/>
  <c r="F104" i="24"/>
  <c r="F105" i="24"/>
  <c r="F185" i="24"/>
  <c r="F212" i="24"/>
  <c r="F186" i="24"/>
  <c r="H75" i="24"/>
  <c r="J281" i="8"/>
  <c r="J32" i="10"/>
  <c r="L23" i="19"/>
  <c r="L119" i="19"/>
  <c r="H41" i="31"/>
  <c r="H55" i="31"/>
  <c r="H42" i="31"/>
  <c r="J109" i="10"/>
  <c r="D21" i="19"/>
  <c r="J12" i="33"/>
  <c r="J107" i="33"/>
  <c r="J102" i="33"/>
  <c r="H61" i="30"/>
  <c r="J57" i="10"/>
  <c r="H18" i="31"/>
  <c r="J43" i="30"/>
  <c r="L57" i="8"/>
  <c r="T93" i="19"/>
  <c r="H13" i="30"/>
  <c r="F108" i="24"/>
  <c r="F109" i="24"/>
  <c r="F193" i="24"/>
  <c r="F217" i="24"/>
  <c r="F237" i="24"/>
  <c r="F188" i="24"/>
  <c r="F32" i="24"/>
  <c r="H79" i="24"/>
  <c r="J164" i="8"/>
  <c r="J150" i="8"/>
  <c r="J240" i="8"/>
  <c r="J127" i="8"/>
  <c r="J208" i="8"/>
  <c r="J145" i="8"/>
  <c r="J166" i="8"/>
  <c r="J275" i="8"/>
  <c r="J282" i="8"/>
  <c r="J218" i="8"/>
  <c r="J171" i="8"/>
  <c r="J217" i="8"/>
  <c r="J213" i="8"/>
  <c r="J277" i="8"/>
  <c r="J34" i="10"/>
  <c r="H54" i="31"/>
  <c r="H98" i="31"/>
  <c r="H103" i="31"/>
  <c r="J99" i="10"/>
  <c r="D35" i="19"/>
  <c r="J17" i="33"/>
  <c r="J18" i="33"/>
  <c r="J61" i="33"/>
  <c r="H84" i="30"/>
  <c r="J59" i="10"/>
  <c r="H13" i="31"/>
  <c r="D10" i="11"/>
  <c r="H62" i="24"/>
  <c r="T9" i="19"/>
  <c r="T147" i="19"/>
  <c r="H21" i="30"/>
  <c r="F13" i="24"/>
  <c r="F167" i="24"/>
  <c r="F127" i="24"/>
  <c r="F165" i="24"/>
  <c r="F266" i="24"/>
  <c r="F190" i="24"/>
  <c r="F34" i="24"/>
  <c r="H77" i="24"/>
  <c r="J191" i="8"/>
  <c r="J148" i="8"/>
  <c r="J152" i="8"/>
  <c r="H9" i="10"/>
  <c r="J238" i="8"/>
  <c r="J196" i="8"/>
  <c r="J100" i="8"/>
  <c r="J263" i="8"/>
  <c r="J237" i="8"/>
  <c r="J104" i="8"/>
  <c r="J36" i="10"/>
  <c r="L49" i="19"/>
  <c r="H61" i="31"/>
  <c r="H80" i="31"/>
  <c r="H108" i="31"/>
  <c r="J97" i="10"/>
  <c r="J64" i="33"/>
  <c r="J59" i="33"/>
  <c r="J100" i="33"/>
  <c r="J64" i="10"/>
  <c r="H19" i="31"/>
  <c r="H65" i="24"/>
  <c r="H16" i="30"/>
  <c r="F18" i="24"/>
  <c r="F144" i="24"/>
  <c r="F214" i="24"/>
  <c r="F236" i="24"/>
  <c r="F255" i="24"/>
  <c r="F207" i="24"/>
  <c r="F195" i="24"/>
  <c r="F36" i="24"/>
  <c r="H81" i="24"/>
  <c r="H14" i="10"/>
  <c r="J210" i="8"/>
  <c r="J168" i="8"/>
  <c r="J258" i="8"/>
  <c r="J273" i="8"/>
  <c r="J261" i="8"/>
  <c r="H11" i="10"/>
  <c r="J105" i="8"/>
  <c r="J215" i="8"/>
  <c r="J129" i="8"/>
  <c r="J122" i="8"/>
  <c r="J253" i="8"/>
  <c r="J109" i="8"/>
  <c r="J119" i="8"/>
  <c r="J41" i="10"/>
  <c r="L21" i="19"/>
  <c r="L133" i="19"/>
  <c r="L135" i="19"/>
  <c r="H97" i="31"/>
  <c r="J104" i="10"/>
  <c r="D135" i="19"/>
  <c r="J14" i="33"/>
  <c r="J83" i="33"/>
  <c r="J62" i="33"/>
  <c r="J40" i="33"/>
  <c r="H54" i="30"/>
  <c r="J62" i="10"/>
  <c r="H59" i="24"/>
  <c r="T161" i="19"/>
  <c r="T135" i="19"/>
  <c r="H19" i="30"/>
  <c r="F103" i="24"/>
  <c r="F152" i="24"/>
  <c r="F12" i="24"/>
  <c r="F262" i="24"/>
  <c r="F234" i="24"/>
  <c r="F209" i="24"/>
  <c r="F216" i="24"/>
  <c r="F41" i="24"/>
  <c r="H86" i="24"/>
  <c r="J235" i="8"/>
  <c r="H13" i="10"/>
  <c r="J101" i="8"/>
  <c r="J234" i="8"/>
  <c r="J149" i="8"/>
  <c r="J126" i="8"/>
  <c r="J125" i="8"/>
  <c r="J121" i="8"/>
  <c r="L63" i="19"/>
  <c r="H34" i="31"/>
  <c r="H35" i="31"/>
  <c r="J107" i="10"/>
  <c r="D105" i="19"/>
  <c r="D161" i="19"/>
  <c r="D133" i="19"/>
  <c r="J16" i="33"/>
  <c r="J98" i="33"/>
  <c r="J31" i="33"/>
  <c r="J84" i="33"/>
  <c r="H64" i="30"/>
  <c r="J60" i="10"/>
  <c r="H9" i="31"/>
  <c r="H83" i="10"/>
  <c r="H57" i="24"/>
  <c r="T133" i="19"/>
  <c r="F197" i="24"/>
  <c r="F163" i="24"/>
  <c r="F17" i="24"/>
  <c r="F211" i="24"/>
  <c r="F240" i="24"/>
  <c r="H84" i="24"/>
  <c r="J103" i="8"/>
  <c r="J187" i="8"/>
  <c r="J170" i="8"/>
  <c r="J107" i="8"/>
  <c r="J175" i="8"/>
  <c r="J153" i="8"/>
  <c r="J189" i="8"/>
  <c r="J274" i="8"/>
  <c r="J123" i="8"/>
  <c r="J102" i="10"/>
  <c r="D93" i="19"/>
  <c r="D119" i="19"/>
  <c r="J55" i="33"/>
  <c r="J37" i="33"/>
  <c r="J41" i="33"/>
  <c r="J99" i="33"/>
  <c r="H79" i="30"/>
  <c r="J65" i="10"/>
  <c r="H14" i="31"/>
  <c r="H55" i="24"/>
  <c r="T119" i="19"/>
  <c r="F33" i="24"/>
  <c r="F171" i="24"/>
  <c r="F19" i="24"/>
  <c r="F42" i="24"/>
  <c r="H82" i="24"/>
  <c r="J163" i="8"/>
  <c r="J97" i="8"/>
  <c r="J130" i="8"/>
  <c r="H81" i="31"/>
  <c r="H43" i="31"/>
  <c r="H17" i="10"/>
  <c r="J186" i="8"/>
  <c r="J99" i="8"/>
  <c r="J188" i="8"/>
  <c r="J232" i="8"/>
  <c r="J276" i="8"/>
  <c r="J142" i="8"/>
  <c r="J37" i="10"/>
  <c r="L77" i="19"/>
  <c r="L147" i="19"/>
  <c r="H79" i="31"/>
  <c r="H53" i="31"/>
  <c r="J100" i="10"/>
  <c r="D49" i="19"/>
  <c r="D107" i="19"/>
  <c r="J57" i="33"/>
  <c r="J77" i="33"/>
  <c r="J81" i="33"/>
  <c r="H87" i="30"/>
  <c r="H12" i="31"/>
  <c r="H86" i="10"/>
  <c r="H53" i="24"/>
  <c r="T51" i="19"/>
  <c r="T49" i="19"/>
  <c r="F170" i="24"/>
  <c r="F147" i="24"/>
  <c r="F189" i="24"/>
  <c r="F98" i="24"/>
  <c r="F39" i="24"/>
  <c r="F256" i="24"/>
  <c r="H76" i="24"/>
  <c r="J209" i="8"/>
  <c r="J39" i="10"/>
  <c r="L93" i="19"/>
  <c r="H15" i="10"/>
  <c r="J259" i="8"/>
  <c r="J106" i="8"/>
  <c r="J192" i="8"/>
  <c r="J241" i="8"/>
  <c r="J278" i="8"/>
  <c r="J144" i="8"/>
  <c r="J229" i="8"/>
  <c r="J42" i="10"/>
  <c r="D102" i="11"/>
  <c r="H77" i="31"/>
  <c r="H60" i="31"/>
  <c r="J105" i="10"/>
  <c r="J101" i="33"/>
  <c r="J80" i="33"/>
  <c r="J103" i="33"/>
  <c r="H77" i="30"/>
  <c r="J54" i="10"/>
  <c r="H17" i="31"/>
  <c r="H81" i="10"/>
  <c r="J35" i="30"/>
  <c r="H60" i="24"/>
  <c r="T35" i="19"/>
  <c r="T23" i="19"/>
  <c r="F125" i="24"/>
  <c r="F151" i="24"/>
  <c r="F16" i="24"/>
  <c r="F233" i="24"/>
  <c r="F120" i="24"/>
  <c r="F232" i="24"/>
  <c r="F231" i="24"/>
  <c r="H78" i="24"/>
  <c r="H20" i="10"/>
  <c r="J190" i="8"/>
  <c r="J124" i="8"/>
  <c r="J257" i="8"/>
  <c r="J283" i="8"/>
  <c r="J146" i="8"/>
  <c r="J231" i="8"/>
  <c r="J31" i="10"/>
  <c r="L35" i="19"/>
  <c r="H82" i="31"/>
  <c r="H78" i="31"/>
  <c r="J9" i="33"/>
  <c r="J10" i="33"/>
  <c r="J13" i="33"/>
  <c r="H87" i="33"/>
  <c r="H53" i="30"/>
  <c r="H59" i="30"/>
  <c r="J56" i="10"/>
  <c r="H75" i="10"/>
  <c r="J37" i="30"/>
  <c r="L54" i="8"/>
  <c r="H63" i="24"/>
  <c r="T21" i="19"/>
  <c r="T63" i="19"/>
  <c r="F107" i="24"/>
  <c r="F166" i="24"/>
  <c r="F194" i="24"/>
  <c r="F261" i="24"/>
  <c r="F241" i="24"/>
  <c r="H80" i="24"/>
  <c r="H18" i="10"/>
  <c r="J120" i="8"/>
  <c r="J207" i="8"/>
  <c r="J262" i="8"/>
  <c r="J260" i="8"/>
  <c r="J151" i="8"/>
  <c r="J233" i="8"/>
  <c r="J33" i="10"/>
  <c r="L37" i="19"/>
  <c r="H107" i="31"/>
  <c r="H83" i="31"/>
  <c r="J98" i="10"/>
  <c r="D63" i="19"/>
  <c r="J19" i="33"/>
  <c r="J20" i="33"/>
  <c r="J21" i="33"/>
  <c r="H63" i="30"/>
  <c r="H62" i="30"/>
  <c r="J58" i="10"/>
  <c r="H10" i="31"/>
  <c r="H77" i="10"/>
  <c r="J40" i="30"/>
  <c r="H58" i="24"/>
  <c r="F35" i="24"/>
  <c r="F168" i="24"/>
  <c r="F146" i="24"/>
  <c r="F215" i="24"/>
  <c r="F263" i="24"/>
  <c r="F235" i="24"/>
  <c r="F257" i="24"/>
  <c r="H85" i="24"/>
  <c r="J35" i="10"/>
  <c r="H56" i="31"/>
  <c r="H32" i="31"/>
  <c r="H33" i="31"/>
  <c r="J103" i="10"/>
  <c r="J104" i="33"/>
  <c r="J53" i="33"/>
  <c r="J85" i="33"/>
  <c r="H57" i="30"/>
  <c r="H75" i="30"/>
  <c r="J63" i="10"/>
  <c r="H20" i="31"/>
  <c r="L77" i="8"/>
  <c r="H79" i="10"/>
  <c r="J33" i="30"/>
  <c r="H56" i="24"/>
  <c r="T77" i="19"/>
  <c r="T105" i="19"/>
  <c r="H15" i="30"/>
  <c r="F126" i="24"/>
  <c r="F192" i="24"/>
  <c r="F239" i="24"/>
  <c r="F218" i="24"/>
  <c r="F259" i="24"/>
  <c r="F258" i="24"/>
  <c r="H83" i="24"/>
  <c r="J169" i="8"/>
  <c r="L79" i="19"/>
  <c r="H21" i="10"/>
  <c r="J147" i="8"/>
  <c r="J141" i="8"/>
  <c r="J98" i="8"/>
  <c r="H99" i="31"/>
  <c r="H63" i="31"/>
  <c r="J108" i="10"/>
  <c r="D51" i="19"/>
  <c r="J82" i="33"/>
  <c r="J106" i="33"/>
  <c r="J76" i="33"/>
  <c r="H55" i="30"/>
  <c r="H82" i="30"/>
  <c r="H15" i="31"/>
  <c r="H84" i="10"/>
  <c r="J31" i="30"/>
  <c r="H54" i="24"/>
  <c r="D81" i="11"/>
  <c r="F9" i="24"/>
  <c r="F129" i="24"/>
  <c r="F21" i="24"/>
  <c r="F130" i="24"/>
  <c r="F131" i="24"/>
  <c r="F128" i="24"/>
  <c r="F267" i="24"/>
  <c r="F260" i="24"/>
  <c r="D11" i="46"/>
  <c r="L51" i="19"/>
  <c r="H62" i="31"/>
  <c r="J102" i="8"/>
  <c r="J279" i="8"/>
  <c r="L121" i="19"/>
  <c r="H84" i="31"/>
  <c r="H102" i="31"/>
  <c r="H106" i="31"/>
  <c r="D9" i="19"/>
  <c r="D65" i="19"/>
  <c r="D149" i="19"/>
  <c r="J42" i="33"/>
  <c r="J11" i="33"/>
  <c r="H60" i="30"/>
  <c r="J61" i="10"/>
  <c r="H16" i="31"/>
  <c r="L75" i="8"/>
  <c r="H85" i="10"/>
  <c r="J41" i="30"/>
  <c r="H61" i="24"/>
  <c r="T65" i="19"/>
  <c r="T91" i="19"/>
  <c r="T107" i="19"/>
  <c r="H10" i="30"/>
  <c r="F31" i="24"/>
  <c r="F141" i="24"/>
  <c r="F145" i="24"/>
  <c r="F10" i="24"/>
  <c r="F150" i="24"/>
  <c r="F230" i="24"/>
  <c r="F119" i="24"/>
  <c r="F265" i="24"/>
  <c r="D8" i="10"/>
  <c r="C183" i="30"/>
  <c r="D184" i="30" s="1"/>
  <c r="H184" i="30"/>
  <c r="Q7" i="19"/>
  <c r="I7" i="19"/>
  <c r="Z94" i="19"/>
  <c r="C73" i="30"/>
  <c r="D74" i="30" s="1"/>
  <c r="B37" i="11"/>
  <c r="Z48" i="19"/>
  <c r="Z123" i="19"/>
  <c r="Z39" i="19"/>
  <c r="Z31" i="19"/>
  <c r="Z118" i="19"/>
  <c r="Z93" i="19"/>
  <c r="F140" i="30"/>
  <c r="C29" i="30"/>
  <c r="F30" i="30" s="1"/>
  <c r="Z52" i="19"/>
  <c r="Z98" i="19"/>
  <c r="B14" i="47"/>
  <c r="C51" i="33"/>
  <c r="D30" i="33"/>
  <c r="J109" i="33"/>
  <c r="B61" i="11"/>
  <c r="F30" i="10"/>
  <c r="C29" i="10"/>
  <c r="B15" i="48"/>
  <c r="Z44" i="19"/>
  <c r="Z142" i="19"/>
  <c r="Z91" i="19"/>
  <c r="Z101" i="19"/>
  <c r="Z143" i="19"/>
  <c r="C73" i="31"/>
  <c r="D74" i="31" s="1"/>
  <c r="Z113" i="19"/>
  <c r="Z144" i="19"/>
  <c r="B14" i="46"/>
  <c r="D52" i="30"/>
  <c r="B13" i="11"/>
  <c r="Z34" i="19"/>
  <c r="Z47" i="19"/>
  <c r="Z27" i="19"/>
  <c r="Z46" i="19"/>
  <c r="E205" i="8"/>
  <c r="F206" i="8" s="1"/>
  <c r="E95" i="8"/>
  <c r="F96" i="8" s="1"/>
  <c r="E29" i="8"/>
  <c r="F30" i="8" s="1"/>
  <c r="E249" i="8"/>
  <c r="F250" i="8" s="1"/>
  <c r="E139" i="8"/>
  <c r="F140" i="8" s="1"/>
  <c r="E183" i="8"/>
  <c r="F184" i="8" s="1"/>
  <c r="E271" i="8"/>
  <c r="F272" i="8" s="1"/>
  <c r="E73" i="8"/>
  <c r="E161" i="8"/>
  <c r="F162" i="8" s="1"/>
  <c r="E227" i="8"/>
  <c r="F228" i="8" s="1"/>
  <c r="F8" i="8"/>
  <c r="E117" i="8"/>
  <c r="F118" i="8" s="1"/>
  <c r="E51" i="8"/>
  <c r="C7" i="8"/>
  <c r="Z122" i="19"/>
  <c r="Z35" i="19"/>
  <c r="Z111" i="19"/>
  <c r="Z136" i="19"/>
  <c r="Z114" i="19"/>
  <c r="Z109" i="19"/>
  <c r="C205" i="30"/>
  <c r="D206" i="30" s="1"/>
  <c r="Y7" i="19"/>
  <c r="D8" i="30"/>
  <c r="Z121" i="19"/>
  <c r="Z119" i="19"/>
  <c r="Z135" i="19"/>
  <c r="Z102" i="19"/>
  <c r="Z58" i="19"/>
  <c r="Z82" i="19"/>
  <c r="Z156" i="19"/>
  <c r="Z13" i="19"/>
  <c r="Z24" i="19"/>
  <c r="Z107" i="19"/>
  <c r="Z72" i="19"/>
  <c r="Z131" i="19"/>
  <c r="Z132" i="19"/>
  <c r="H52" i="8"/>
  <c r="F52" i="10"/>
  <c r="C51" i="10"/>
  <c r="D52" i="10" s="1"/>
  <c r="H30" i="30"/>
  <c r="F96" i="33"/>
  <c r="Z23" i="19"/>
  <c r="Z108" i="19"/>
  <c r="Z30" i="19"/>
  <c r="Z88" i="19"/>
  <c r="Z26" i="19"/>
  <c r="D74" i="33"/>
  <c r="F96" i="30"/>
  <c r="Z154" i="19"/>
  <c r="Z99" i="19"/>
  <c r="Z153" i="19"/>
  <c r="Z81" i="19"/>
  <c r="B105" i="11"/>
  <c r="C95" i="10"/>
  <c r="D96" i="10" s="1"/>
  <c r="F96" i="10"/>
  <c r="D8" i="31"/>
  <c r="Z41" i="19"/>
  <c r="Z161" i="19"/>
  <c r="Z89" i="19"/>
  <c r="Z62" i="19"/>
  <c r="D30" i="31"/>
  <c r="Z25" i="19"/>
  <c r="Z110" i="19"/>
  <c r="Z126" i="19"/>
  <c r="Z152" i="19"/>
  <c r="Z49" i="19"/>
  <c r="Z141" i="19"/>
  <c r="Z59" i="19"/>
  <c r="Z75" i="19"/>
  <c r="Z18" i="19"/>
  <c r="D52" i="24"/>
  <c r="Z69" i="19"/>
  <c r="Z95" i="19"/>
  <c r="Z19" i="19"/>
  <c r="H74" i="8"/>
  <c r="Z105" i="19"/>
  <c r="Z11" i="19"/>
  <c r="Z140" i="19"/>
  <c r="L57" i="12"/>
  <c r="I57" i="12"/>
  <c r="K57" i="12"/>
  <c r="J57" i="12"/>
  <c r="C7" i="33"/>
  <c r="F8" i="33" s="1"/>
  <c r="F52" i="30"/>
  <c r="B84" i="11"/>
  <c r="Z63" i="19"/>
  <c r="Z57" i="19"/>
  <c r="Z37" i="19"/>
  <c r="Z97" i="19"/>
  <c r="Z129" i="19"/>
  <c r="C161" i="30" l="1"/>
  <c r="D162" i="30" s="1"/>
  <c r="F162" i="30"/>
  <c r="H162" i="30"/>
  <c r="E117" i="30"/>
  <c r="H118" i="30" s="1"/>
  <c r="H235" i="8"/>
  <c r="I145" i="19"/>
  <c r="H76" i="33"/>
  <c r="F85" i="24"/>
  <c r="F102" i="31"/>
  <c r="J78" i="8"/>
  <c r="Y54" i="19"/>
  <c r="H105" i="8"/>
  <c r="J80" i="8"/>
  <c r="H37" i="33"/>
  <c r="H33" i="33"/>
  <c r="H100" i="33"/>
  <c r="E109" i="33"/>
  <c r="H109" i="33" s="1"/>
  <c r="H97" i="33"/>
  <c r="J83" i="8"/>
  <c r="F82" i="24"/>
  <c r="F36" i="31"/>
  <c r="F100" i="31"/>
  <c r="F109" i="31"/>
  <c r="F19" i="31"/>
  <c r="J53" i="8"/>
  <c r="Y48" i="19"/>
  <c r="S161" i="19"/>
  <c r="Y161" i="19" s="1"/>
  <c r="Y153" i="19"/>
  <c r="Y100" i="19"/>
  <c r="Y72" i="19"/>
  <c r="S149" i="19"/>
  <c r="Y149" i="19" s="1"/>
  <c r="Y150" i="19"/>
  <c r="Y130" i="19"/>
  <c r="H127" i="8"/>
  <c r="H239" i="8"/>
  <c r="H275" i="8"/>
  <c r="H169" i="8"/>
  <c r="H284" i="8"/>
  <c r="H119" i="8"/>
  <c r="H212" i="8"/>
  <c r="H43" i="10"/>
  <c r="H41" i="30"/>
  <c r="I12" i="19"/>
  <c r="I42" i="19"/>
  <c r="I76" i="19"/>
  <c r="C63" i="19"/>
  <c r="I63" i="19" s="1"/>
  <c r="I55" i="19"/>
  <c r="I154" i="19"/>
  <c r="I142" i="19"/>
  <c r="Q20" i="19"/>
  <c r="Q113" i="19"/>
  <c r="Q42" i="19"/>
  <c r="Q61" i="19"/>
  <c r="Q110" i="19"/>
  <c r="Q146" i="19"/>
  <c r="F18" i="10"/>
  <c r="F14" i="10"/>
  <c r="H107" i="8"/>
  <c r="F106" i="31"/>
  <c r="J56" i="8"/>
  <c r="Y33" i="19"/>
  <c r="Y115" i="19"/>
  <c r="F60" i="30"/>
  <c r="H9" i="33"/>
  <c r="F61" i="24"/>
  <c r="F42" i="31"/>
  <c r="F105" i="31"/>
  <c r="H54" i="10"/>
  <c r="J55" i="8"/>
  <c r="H108" i="8"/>
  <c r="I25" i="19"/>
  <c r="C135" i="19"/>
  <c r="I135" i="19" s="1"/>
  <c r="I136" i="19"/>
  <c r="I146" i="19"/>
  <c r="Q45" i="19"/>
  <c r="Q47" i="19"/>
  <c r="Q124" i="19"/>
  <c r="F20" i="10"/>
  <c r="F19" i="10"/>
  <c r="H192" i="8"/>
  <c r="H81" i="33"/>
  <c r="F78" i="31"/>
  <c r="I143" i="19"/>
  <c r="H58" i="33"/>
  <c r="F55" i="24"/>
  <c r="F56" i="24"/>
  <c r="F75" i="31"/>
  <c r="F13" i="31"/>
  <c r="F10" i="30"/>
  <c r="F84" i="30"/>
  <c r="H54" i="33"/>
  <c r="H38" i="33"/>
  <c r="F20" i="30"/>
  <c r="S135" i="19"/>
  <c r="Y135" i="19" s="1"/>
  <c r="Y136" i="19"/>
  <c r="H164" i="8"/>
  <c r="H121" i="8"/>
  <c r="H217" i="8"/>
  <c r="H32" i="10"/>
  <c r="I71" i="19"/>
  <c r="I68" i="19"/>
  <c r="C149" i="19"/>
  <c r="I149" i="19" s="1"/>
  <c r="I150" i="19"/>
  <c r="K51" i="19"/>
  <c r="Q51" i="19" s="1"/>
  <c r="Q52" i="19"/>
  <c r="Q75" i="19"/>
  <c r="Q115" i="19"/>
  <c r="H60" i="33"/>
  <c r="H16" i="33"/>
  <c r="F60" i="24"/>
  <c r="F80" i="24"/>
  <c r="F62" i="31"/>
  <c r="F37" i="31"/>
  <c r="F58" i="31"/>
  <c r="H56" i="10"/>
  <c r="J57" i="8"/>
  <c r="F17" i="30"/>
  <c r="Y11" i="19"/>
  <c r="S119" i="19"/>
  <c r="Y119" i="19" s="1"/>
  <c r="Y111" i="19"/>
  <c r="Y46" i="19"/>
  <c r="S121" i="19"/>
  <c r="Y121" i="19" s="1"/>
  <c r="Y122" i="19"/>
  <c r="Y158" i="19"/>
  <c r="Y141" i="19"/>
  <c r="H187" i="8"/>
  <c r="H251" i="8"/>
  <c r="H185" i="8"/>
  <c r="H150" i="8"/>
  <c r="H123" i="8"/>
  <c r="H238" i="8"/>
  <c r="F78" i="30"/>
  <c r="F79" i="30"/>
  <c r="H34" i="10"/>
  <c r="D12" i="47"/>
  <c r="I26" i="19"/>
  <c r="I58" i="19"/>
  <c r="I99" i="19"/>
  <c r="I81" i="19"/>
  <c r="I155" i="19"/>
  <c r="I87" i="19"/>
  <c r="Q34" i="19"/>
  <c r="Q54" i="19"/>
  <c r="Q57" i="19"/>
  <c r="Q86" i="19"/>
  <c r="Q144" i="19"/>
  <c r="Q131" i="19"/>
  <c r="F15" i="10"/>
  <c r="Y86" i="19"/>
  <c r="H55" i="10"/>
  <c r="S37" i="19"/>
  <c r="Y37" i="19" s="1"/>
  <c r="Y38" i="19"/>
  <c r="H257" i="8"/>
  <c r="H79" i="33"/>
  <c r="F41" i="31"/>
  <c r="H147" i="8"/>
  <c r="H57" i="33"/>
  <c r="F76" i="24"/>
  <c r="F64" i="31"/>
  <c r="F40" i="31"/>
  <c r="F31" i="31"/>
  <c r="F21" i="31"/>
  <c r="H58" i="10"/>
  <c r="J62" i="8"/>
  <c r="S23" i="19"/>
  <c r="Y23" i="19" s="1"/>
  <c r="Y24" i="19"/>
  <c r="Y117" i="19"/>
  <c r="S63" i="19"/>
  <c r="Y63" i="19" s="1"/>
  <c r="Y55" i="19"/>
  <c r="Y59" i="19"/>
  <c r="Y87" i="19"/>
  <c r="Y146" i="19"/>
  <c r="H230" i="8"/>
  <c r="H255" i="8"/>
  <c r="H197" i="8"/>
  <c r="H130" i="8"/>
  <c r="H229" i="8"/>
  <c r="H259" i="8"/>
  <c r="F83" i="30"/>
  <c r="F87" i="30"/>
  <c r="F81" i="30"/>
  <c r="H36" i="10"/>
  <c r="C21" i="19"/>
  <c r="I21" i="19" s="1"/>
  <c r="I13" i="19"/>
  <c r="I72" i="19"/>
  <c r="I110" i="19"/>
  <c r="I82" i="19"/>
  <c r="I131" i="19"/>
  <c r="I98" i="19"/>
  <c r="K65" i="19"/>
  <c r="Q65" i="19" s="1"/>
  <c r="Q66" i="19"/>
  <c r="Q67" i="19"/>
  <c r="Q58" i="19"/>
  <c r="K133" i="19"/>
  <c r="Q133" i="19" s="1"/>
  <c r="Q125" i="19"/>
  <c r="Q152" i="19"/>
  <c r="Q85" i="19"/>
  <c r="F54" i="31"/>
  <c r="Y89" i="19"/>
  <c r="Y88" i="19"/>
  <c r="F82" i="30"/>
  <c r="F10" i="31"/>
  <c r="J61" i="8"/>
  <c r="Y67" i="19"/>
  <c r="D82" i="11"/>
  <c r="J76" i="8"/>
  <c r="H11" i="33"/>
  <c r="H35" i="33"/>
  <c r="S9" i="19"/>
  <c r="Y9" i="19" s="1"/>
  <c r="Y10" i="19"/>
  <c r="Y95" i="19"/>
  <c r="S49" i="19"/>
  <c r="Y49" i="19" s="1"/>
  <c r="Y41" i="19"/>
  <c r="Y112" i="19"/>
  <c r="Y127" i="19"/>
  <c r="H173" i="8"/>
  <c r="H105" i="33"/>
  <c r="H18" i="33"/>
  <c r="H63" i="33"/>
  <c r="H56" i="33"/>
  <c r="H34" i="33"/>
  <c r="F77" i="31"/>
  <c r="F55" i="31"/>
  <c r="F33" i="31"/>
  <c r="F9" i="31"/>
  <c r="H109" i="10"/>
  <c r="H63" i="10"/>
  <c r="F9" i="30"/>
  <c r="Y30" i="19"/>
  <c r="S51" i="19"/>
  <c r="Y51" i="19" s="1"/>
  <c r="Y52" i="19"/>
  <c r="Y56" i="19"/>
  <c r="Y73" i="19"/>
  <c r="Y98" i="19"/>
  <c r="Y152" i="19"/>
  <c r="H163" i="8"/>
  <c r="H274" i="8"/>
  <c r="H216" i="8"/>
  <c r="H131" i="8"/>
  <c r="H142" i="8"/>
  <c r="H231" i="8"/>
  <c r="H280" i="8"/>
  <c r="F86" i="30"/>
  <c r="H41" i="10"/>
  <c r="C35" i="19"/>
  <c r="I35" i="19" s="1"/>
  <c r="I27" i="19"/>
  <c r="C93" i="19"/>
  <c r="I93" i="19" s="1"/>
  <c r="I94" i="19"/>
  <c r="I116" i="19"/>
  <c r="I88" i="19"/>
  <c r="C147" i="19"/>
  <c r="I147" i="19" s="1"/>
  <c r="I139" i="19"/>
  <c r="I103" i="19"/>
  <c r="K9" i="19"/>
  <c r="Q9" i="19" s="1"/>
  <c r="Q10" i="19"/>
  <c r="Q81" i="19"/>
  <c r="Q71" i="19"/>
  <c r="Q33" i="19"/>
  <c r="Q129" i="19"/>
  <c r="Q90" i="19"/>
  <c r="H105" i="10"/>
  <c r="S65" i="19"/>
  <c r="Y65" i="19" s="1"/>
  <c r="Y66" i="19"/>
  <c r="F61" i="30"/>
  <c r="Q142" i="19"/>
  <c r="H53" i="10"/>
  <c r="F11" i="30"/>
  <c r="Y28" i="19"/>
  <c r="Y32" i="19"/>
  <c r="Y101" i="19"/>
  <c r="S77" i="19"/>
  <c r="Y77" i="19" s="1"/>
  <c r="Y69" i="19"/>
  <c r="Y138" i="19"/>
  <c r="Y103" i="19"/>
  <c r="Y157" i="19"/>
  <c r="H171" i="8"/>
  <c r="H281" i="8"/>
  <c r="H283" i="8"/>
  <c r="H174" i="8"/>
  <c r="H144" i="8"/>
  <c r="H233" i="8"/>
  <c r="H285" i="8"/>
  <c r="D12" i="46"/>
  <c r="I30" i="19"/>
  <c r="I130" i="19"/>
  <c r="I128" i="19"/>
  <c r="I115" i="19"/>
  <c r="I90" i="19"/>
  <c r="I109" i="19"/>
  <c r="K23" i="19"/>
  <c r="Q23" i="19" s="1"/>
  <c r="Q24" i="19"/>
  <c r="Q98" i="19"/>
  <c r="Q103" i="19"/>
  <c r="Q39" i="19"/>
  <c r="Q137" i="19"/>
  <c r="Q96" i="19"/>
  <c r="F99" i="31"/>
  <c r="J79" i="8"/>
  <c r="H234" i="8"/>
  <c r="H53" i="33"/>
  <c r="K77" i="19"/>
  <c r="Q77" i="19" s="1"/>
  <c r="Q69" i="19"/>
  <c r="H99" i="10"/>
  <c r="H80" i="33"/>
  <c r="H83" i="33"/>
  <c r="H59" i="33"/>
  <c r="H39" i="33"/>
  <c r="F57" i="24"/>
  <c r="F86" i="24"/>
  <c r="F64" i="24"/>
  <c r="F32" i="31"/>
  <c r="F98" i="31"/>
  <c r="F35" i="31"/>
  <c r="H103" i="10"/>
  <c r="H64" i="33"/>
  <c r="H62" i="33"/>
  <c r="H104" i="33"/>
  <c r="F59" i="24"/>
  <c r="F79" i="31"/>
  <c r="F108" i="31"/>
  <c r="F82" i="31"/>
  <c r="F14" i="31"/>
  <c r="H106" i="10"/>
  <c r="F87" i="33"/>
  <c r="H61" i="10"/>
  <c r="F13" i="30"/>
  <c r="Y29" i="19"/>
  <c r="Y60" i="19"/>
  <c r="Y123" i="19"/>
  <c r="Y82" i="19"/>
  <c r="Y131" i="19"/>
  <c r="Y109" i="19"/>
  <c r="H195" i="8"/>
  <c r="H145" i="8"/>
  <c r="H194" i="8"/>
  <c r="H146" i="8"/>
  <c r="F77" i="30"/>
  <c r="H39" i="10"/>
  <c r="H33" i="30"/>
  <c r="I14" i="19"/>
  <c r="C37" i="19"/>
  <c r="I37" i="19" s="1"/>
  <c r="I38" i="19"/>
  <c r="I34" i="19"/>
  <c r="I56" i="19"/>
  <c r="I96" i="19"/>
  <c r="I114" i="19"/>
  <c r="Q11" i="19"/>
  <c r="Q140" i="19"/>
  <c r="Q118" i="19"/>
  <c r="Q44" i="19"/>
  <c r="Q145" i="19"/>
  <c r="Q101" i="19"/>
  <c r="F17" i="10"/>
  <c r="F101" i="31"/>
  <c r="H232" i="8"/>
  <c r="J82" i="8"/>
  <c r="F34" i="31"/>
  <c r="H101" i="33"/>
  <c r="F78" i="24"/>
  <c r="F39" i="31"/>
  <c r="F80" i="31"/>
  <c r="H59" i="10"/>
  <c r="Y114" i="19"/>
  <c r="H273" i="8"/>
  <c r="H148" i="8"/>
  <c r="H236" i="8"/>
  <c r="H209" i="8"/>
  <c r="H151" i="8"/>
  <c r="F59" i="30"/>
  <c r="H37" i="10"/>
  <c r="I15" i="19"/>
  <c r="I43" i="19"/>
  <c r="I40" i="19"/>
  <c r="C77" i="19"/>
  <c r="I77" i="19" s="1"/>
  <c r="I69" i="19"/>
  <c r="I101" i="19"/>
  <c r="I127" i="19"/>
  <c r="Q25" i="19"/>
  <c r="Q160" i="19"/>
  <c r="Q59" i="19"/>
  <c r="Q62" i="19"/>
  <c r="K161" i="19"/>
  <c r="Q161" i="19" s="1"/>
  <c r="Q153" i="19"/>
  <c r="J64" i="8"/>
  <c r="H40" i="10"/>
  <c r="H32" i="33"/>
  <c r="F87" i="31"/>
  <c r="H104" i="10"/>
  <c r="F21" i="30"/>
  <c r="Y43" i="19"/>
  <c r="Y12" i="19"/>
  <c r="Y34" i="19"/>
  <c r="S91" i="19"/>
  <c r="Y91" i="19" s="1"/>
  <c r="Y83" i="19"/>
  <c r="S147" i="19"/>
  <c r="Y147" i="19" s="1"/>
  <c r="Y139" i="19"/>
  <c r="F76" i="30"/>
  <c r="H35" i="30"/>
  <c r="Q112" i="19"/>
  <c r="F9" i="10"/>
  <c r="H42" i="33"/>
  <c r="H99" i="33"/>
  <c r="H102" i="33"/>
  <c r="J84" i="8"/>
  <c r="F81" i="24"/>
  <c r="F59" i="31"/>
  <c r="F43" i="31"/>
  <c r="F61" i="31"/>
  <c r="F12" i="31"/>
  <c r="H107" i="10"/>
  <c r="H64" i="10"/>
  <c r="Y14" i="19"/>
  <c r="Y25" i="19"/>
  <c r="Y40" i="19"/>
  <c r="Y124" i="19"/>
  <c r="Y132" i="19"/>
  <c r="Y143" i="19"/>
  <c r="H279" i="8"/>
  <c r="H211" i="8"/>
  <c r="H97" i="8"/>
  <c r="H213" i="8"/>
  <c r="H172" i="8"/>
  <c r="H98" i="8"/>
  <c r="F58" i="30"/>
  <c r="H42" i="10"/>
  <c r="H37" i="30"/>
  <c r="D35" i="11"/>
  <c r="I28" i="19"/>
  <c r="I48" i="19"/>
  <c r="I45" i="19"/>
  <c r="C91" i="19"/>
  <c r="I91" i="19" s="1"/>
  <c r="I83" i="19"/>
  <c r="I112" i="19"/>
  <c r="I160" i="19"/>
  <c r="Q12" i="19"/>
  <c r="K49" i="19"/>
  <c r="Q49" i="19" s="1"/>
  <c r="Q41" i="19"/>
  <c r="Q72" i="19"/>
  <c r="Q76" i="19"/>
  <c r="Q155" i="19"/>
  <c r="Q117" i="19"/>
  <c r="F11" i="10"/>
  <c r="F16" i="30"/>
  <c r="S105" i="19"/>
  <c r="Y105" i="19" s="1"/>
  <c r="Y97" i="19"/>
  <c r="S93" i="19"/>
  <c r="Y93" i="19" s="1"/>
  <c r="Y94" i="19"/>
  <c r="I86" i="19"/>
  <c r="H84" i="33"/>
  <c r="F63" i="24"/>
  <c r="H86" i="33"/>
  <c r="H107" i="33"/>
  <c r="H82" i="33"/>
  <c r="J75" i="8"/>
  <c r="F75" i="24"/>
  <c r="F104" i="31"/>
  <c r="F53" i="31"/>
  <c r="F97" i="31"/>
  <c r="F17" i="31"/>
  <c r="H102" i="10"/>
  <c r="J60" i="8"/>
  <c r="S21" i="19"/>
  <c r="Y21" i="19" s="1"/>
  <c r="Y13" i="19"/>
  <c r="Y61" i="19"/>
  <c r="Y45" i="19"/>
  <c r="Y155" i="19"/>
  <c r="Y140" i="19"/>
  <c r="Y151" i="19"/>
  <c r="H129" i="8"/>
  <c r="H122" i="8"/>
  <c r="H258" i="8"/>
  <c r="H193" i="8"/>
  <c r="H100" i="8"/>
  <c r="H31" i="10"/>
  <c r="I47" i="19"/>
  <c r="I59" i="19"/>
  <c r="C51" i="19"/>
  <c r="I51" i="19" s="1"/>
  <c r="I52" i="19"/>
  <c r="I85" i="19"/>
  <c r="I117" i="19"/>
  <c r="I124" i="19"/>
  <c r="K21" i="19"/>
  <c r="Q21" i="19" s="1"/>
  <c r="Q13" i="19"/>
  <c r="Q46" i="19"/>
  <c r="Q87" i="19"/>
  <c r="Q141" i="19"/>
  <c r="Q84" i="19"/>
  <c r="Q158" i="19"/>
  <c r="F13" i="10"/>
  <c r="H100" i="10"/>
  <c r="J54" i="8"/>
  <c r="Y26" i="19"/>
  <c r="Y96" i="19"/>
  <c r="Y53" i="19"/>
  <c r="Y116" i="19"/>
  <c r="Y160" i="19"/>
  <c r="Y128" i="19"/>
  <c r="H152" i="8"/>
  <c r="H168" i="8"/>
  <c r="H189" i="8"/>
  <c r="H277" i="8"/>
  <c r="H214" i="8"/>
  <c r="H102" i="8"/>
  <c r="D11" i="11"/>
  <c r="F75" i="30"/>
  <c r="H33" i="10"/>
  <c r="H40" i="30"/>
  <c r="I57" i="19"/>
  <c r="I60" i="19"/>
  <c r="C65" i="19"/>
  <c r="I65" i="19" s="1"/>
  <c r="I66" i="19"/>
  <c r="I95" i="19"/>
  <c r="C133" i="19"/>
  <c r="I133" i="19" s="1"/>
  <c r="I125" i="19"/>
  <c r="I129" i="19"/>
  <c r="Q26" i="19"/>
  <c r="K63" i="19"/>
  <c r="Q63" i="19" s="1"/>
  <c r="Q55" i="19"/>
  <c r="Q32" i="19"/>
  <c r="Q126" i="19"/>
  <c r="Q89" i="19"/>
  <c r="K121" i="19"/>
  <c r="Q121" i="19" s="1"/>
  <c r="Q122" i="19"/>
  <c r="H35" i="10"/>
  <c r="H43" i="30"/>
  <c r="I16" i="19"/>
  <c r="I73" i="19"/>
  <c r="I89" i="19"/>
  <c r="I152" i="19"/>
  <c r="I132" i="19"/>
  <c r="I140" i="19"/>
  <c r="Q30" i="19"/>
  <c r="Q68" i="19"/>
  <c r="K37" i="19"/>
  <c r="Q37" i="19" s="1"/>
  <c r="Q38" i="19"/>
  <c r="K149" i="19"/>
  <c r="Q149" i="19" s="1"/>
  <c r="Q150" i="19"/>
  <c r="Q95" i="19"/>
  <c r="Q127" i="19"/>
  <c r="F79" i="24"/>
  <c r="Y57" i="19"/>
  <c r="H128" i="8"/>
  <c r="H55" i="33"/>
  <c r="H10" i="33"/>
  <c r="H41" i="33"/>
  <c r="F81" i="31"/>
  <c r="Y129" i="19"/>
  <c r="F62" i="30"/>
  <c r="Q43" i="19"/>
  <c r="H61" i="33"/>
  <c r="H103" i="33"/>
  <c r="H19" i="33"/>
  <c r="J86" i="8"/>
  <c r="F65" i="24"/>
  <c r="F87" i="24"/>
  <c r="F107" i="31"/>
  <c r="F83" i="31"/>
  <c r="H98" i="10"/>
  <c r="J65" i="8"/>
  <c r="Y16" i="19"/>
  <c r="Y62" i="19"/>
  <c r="S79" i="19"/>
  <c r="Y79" i="19" s="1"/>
  <c r="Y80" i="19"/>
  <c r="Y90" i="19"/>
  <c r="Y102" i="19"/>
  <c r="Y99" i="19"/>
  <c r="H124" i="8"/>
  <c r="H103" i="8"/>
  <c r="H126" i="8"/>
  <c r="H253" i="8"/>
  <c r="H240" i="8"/>
  <c r="H149" i="8"/>
  <c r="F65" i="30"/>
  <c r="D59" i="11"/>
  <c r="H38" i="30"/>
  <c r="I17" i="19"/>
  <c r="I61" i="19"/>
  <c r="I53" i="19"/>
  <c r="I144" i="19"/>
  <c r="C105" i="19"/>
  <c r="I105" i="19" s="1"/>
  <c r="I97" i="19"/>
  <c r="I151" i="19"/>
  <c r="Q14" i="19"/>
  <c r="Q82" i="19"/>
  <c r="Q48" i="19"/>
  <c r="Q151" i="19"/>
  <c r="K119" i="19"/>
  <c r="Q119" i="19" s="1"/>
  <c r="Q111" i="19"/>
  <c r="Q138" i="19"/>
  <c r="H12" i="33"/>
  <c r="F56" i="30"/>
  <c r="F84" i="24"/>
  <c r="Y15" i="19"/>
  <c r="F20" i="31"/>
  <c r="H40" i="33"/>
  <c r="H13" i="33"/>
  <c r="H85" i="33"/>
  <c r="J77" i="8"/>
  <c r="F58" i="24"/>
  <c r="F84" i="31"/>
  <c r="F63" i="31"/>
  <c r="H108" i="10"/>
  <c r="H62" i="10"/>
  <c r="J58" i="8"/>
  <c r="F19" i="30"/>
  <c r="Y74" i="19"/>
  <c r="Y75" i="19"/>
  <c r="Y85" i="19"/>
  <c r="Y156" i="19"/>
  <c r="S107" i="19"/>
  <c r="Y107" i="19" s="1"/>
  <c r="Y108" i="19"/>
  <c r="Y104" i="19"/>
  <c r="H167" i="8"/>
  <c r="H125" i="8"/>
  <c r="H165" i="8"/>
  <c r="H252" i="8"/>
  <c r="H170" i="8"/>
  <c r="H39" i="30"/>
  <c r="I31" i="19"/>
  <c r="I18" i="19"/>
  <c r="I74" i="19"/>
  <c r="I67" i="19"/>
  <c r="C121" i="19"/>
  <c r="I121" i="19" s="1"/>
  <c r="I122" i="19"/>
  <c r="I102" i="19"/>
  <c r="I156" i="19"/>
  <c r="K35" i="19"/>
  <c r="Q35" i="19" s="1"/>
  <c r="Q27" i="19"/>
  <c r="Q109" i="19"/>
  <c r="Q60" i="19"/>
  <c r="Q128" i="19"/>
  <c r="Q116" i="19"/>
  <c r="Q143" i="19"/>
  <c r="F16" i="10"/>
  <c r="F60" i="31"/>
  <c r="H14" i="33"/>
  <c r="H31" i="30"/>
  <c r="Y17" i="19"/>
  <c r="Y145" i="19"/>
  <c r="Y154" i="19"/>
  <c r="Y31" i="19"/>
  <c r="Y113" i="19"/>
  <c r="Y110" i="19"/>
  <c r="H143" i="8"/>
  <c r="H215" i="8"/>
  <c r="H141" i="8"/>
  <c r="H241" i="8"/>
  <c r="H101" i="8"/>
  <c r="H254" i="8"/>
  <c r="H175" i="8"/>
  <c r="F55" i="30"/>
  <c r="H42" i="30"/>
  <c r="I11" i="19"/>
  <c r="I32" i="19"/>
  <c r="I33" i="19"/>
  <c r="C79" i="19"/>
  <c r="I79" i="19" s="1"/>
  <c r="I80" i="19"/>
  <c r="I158" i="19"/>
  <c r="C107" i="19"/>
  <c r="I107" i="19" s="1"/>
  <c r="I108" i="19"/>
  <c r="Q29" i="19"/>
  <c r="Q56" i="19"/>
  <c r="Q73" i="19"/>
  <c r="K135" i="19"/>
  <c r="Q135" i="19" s="1"/>
  <c r="Q136" i="19"/>
  <c r="Q123" i="19"/>
  <c r="Q154" i="19"/>
  <c r="F21" i="10"/>
  <c r="S35" i="19"/>
  <c r="Y35" i="19" s="1"/>
  <c r="Y27" i="19"/>
  <c r="H219" i="8"/>
  <c r="F62" i="24"/>
  <c r="I29" i="19"/>
  <c r="H21" i="33"/>
  <c r="F83" i="24"/>
  <c r="Y42" i="19"/>
  <c r="H191" i="8"/>
  <c r="D13" i="48"/>
  <c r="C23" i="19"/>
  <c r="I23" i="19" s="1"/>
  <c r="I24" i="19"/>
  <c r="I70" i="19"/>
  <c r="I39" i="19"/>
  <c r="I104" i="19"/>
  <c r="C161" i="19"/>
  <c r="I161" i="19" s="1"/>
  <c r="I153" i="19"/>
  <c r="I113" i="19"/>
  <c r="Q19" i="19"/>
  <c r="K79" i="19"/>
  <c r="Q79" i="19" s="1"/>
  <c r="Q80" i="19"/>
  <c r="Q70" i="19"/>
  <c r="Q74" i="19"/>
  <c r="Q88" i="19"/>
  <c r="Q130" i="19"/>
  <c r="Q159" i="19"/>
  <c r="H20" i="33"/>
  <c r="H260" i="8"/>
  <c r="F80" i="30"/>
  <c r="I100" i="19"/>
  <c r="I137" i="19"/>
  <c r="Q40" i="19"/>
  <c r="Q132" i="19"/>
  <c r="F103" i="31"/>
  <c r="H97" i="10"/>
  <c r="F15" i="31"/>
  <c r="Y118" i="19"/>
  <c r="H153" i="8"/>
  <c r="H256" i="8"/>
  <c r="F85" i="31"/>
  <c r="F76" i="31"/>
  <c r="H101" i="10"/>
  <c r="H57" i="10"/>
  <c r="H196" i="8"/>
  <c r="F53" i="30"/>
  <c r="F54" i="30"/>
  <c r="F43" i="33"/>
  <c r="I19" i="19"/>
  <c r="I118" i="19"/>
  <c r="Q156" i="19"/>
  <c r="H166" i="8"/>
  <c r="H263" i="8"/>
  <c r="J59" i="8"/>
  <c r="F15" i="30"/>
  <c r="F12" i="30"/>
  <c r="Y18" i="19"/>
  <c r="Y39" i="19"/>
  <c r="Y68" i="19"/>
  <c r="Y47" i="19"/>
  <c r="Y126" i="19"/>
  <c r="Y137" i="19"/>
  <c r="H190" i="8"/>
  <c r="H99" i="8"/>
  <c r="H188" i="8"/>
  <c r="H276" i="8"/>
  <c r="H186" i="8"/>
  <c r="H261" i="8"/>
  <c r="H32" i="30"/>
  <c r="C49" i="19"/>
  <c r="I49" i="19" s="1"/>
  <c r="I41" i="19"/>
  <c r="Q53" i="19"/>
  <c r="K91" i="19"/>
  <c r="Q91" i="19" s="1"/>
  <c r="Q83" i="19"/>
  <c r="K93" i="19"/>
  <c r="Q93" i="19" s="1"/>
  <c r="Q94" i="19"/>
  <c r="H17" i="33"/>
  <c r="H75" i="33"/>
  <c r="H108" i="33"/>
  <c r="H98" i="33"/>
  <c r="H60" i="10"/>
  <c r="F14" i="30"/>
  <c r="Y19" i="19"/>
  <c r="Y44" i="19"/>
  <c r="Y81" i="19"/>
  <c r="Y58" i="19"/>
  <c r="Y159" i="19"/>
  <c r="Y144" i="19"/>
  <c r="H278" i="8"/>
  <c r="H106" i="8"/>
  <c r="H104" i="8"/>
  <c r="H218" i="8"/>
  <c r="H282" i="8"/>
  <c r="H208" i="8"/>
  <c r="F63" i="30"/>
  <c r="F64" i="30"/>
  <c r="F85" i="30"/>
  <c r="H34" i="30"/>
  <c r="I159" i="19"/>
  <c r="I20" i="19"/>
  <c r="I62" i="19"/>
  <c r="I46" i="19"/>
  <c r="I157" i="19"/>
  <c r="I141" i="19"/>
  <c r="Q17" i="19"/>
  <c r="Q28" i="19"/>
  <c r="K105" i="19"/>
  <c r="Q105" i="19" s="1"/>
  <c r="Q97" i="19"/>
  <c r="K107" i="19"/>
  <c r="Q107" i="19" s="1"/>
  <c r="Q108" i="19"/>
  <c r="Q99" i="19"/>
  <c r="Q157" i="19"/>
  <c r="F10" i="10"/>
  <c r="H31" i="33"/>
  <c r="J81" i="8"/>
  <c r="F77" i="24"/>
  <c r="Y70" i="19"/>
  <c r="H237" i="8"/>
  <c r="Q100" i="19"/>
  <c r="H78" i="33"/>
  <c r="H109" i="8"/>
  <c r="F16" i="31"/>
  <c r="C9" i="19"/>
  <c r="I9" i="19" s="1"/>
  <c r="I10" i="19"/>
  <c r="I44" i="19"/>
  <c r="I138" i="19"/>
  <c r="Q15" i="19"/>
  <c r="Q102" i="19"/>
  <c r="J85" i="8"/>
  <c r="F53" i="24"/>
  <c r="F57" i="31"/>
  <c r="F86" i="31"/>
  <c r="F11" i="31"/>
  <c r="F18" i="31"/>
  <c r="D103" i="11"/>
  <c r="J63" i="8"/>
  <c r="H77" i="33"/>
  <c r="H15" i="33"/>
  <c r="H36" i="33"/>
  <c r="H106" i="33"/>
  <c r="F54" i="24"/>
  <c r="F56" i="31"/>
  <c r="F65" i="31"/>
  <c r="F38" i="31"/>
  <c r="H65" i="10"/>
  <c r="J87" i="8"/>
  <c r="F18" i="30"/>
  <c r="Y20" i="19"/>
  <c r="Y76" i="19"/>
  <c r="Y84" i="19"/>
  <c r="Y71" i="19"/>
  <c r="Y142" i="19"/>
  <c r="S133" i="19"/>
  <c r="Y133" i="19" s="1"/>
  <c r="Y125" i="19"/>
  <c r="H120" i="8"/>
  <c r="H207" i="8"/>
  <c r="H262" i="8"/>
  <c r="H210" i="8"/>
  <c r="F57" i="30"/>
  <c r="H38" i="10"/>
  <c r="H65" i="33"/>
  <c r="H36" i="30"/>
  <c r="I84" i="19"/>
  <c r="C119" i="19"/>
  <c r="I119" i="19" s="1"/>
  <c r="I111" i="19"/>
  <c r="I75" i="19"/>
  <c r="I54" i="19"/>
  <c r="I123" i="19"/>
  <c r="I126" i="19"/>
  <c r="Q18" i="19"/>
  <c r="Q16" i="19"/>
  <c r="Q31" i="19"/>
  <c r="Q114" i="19"/>
  <c r="Q104" i="19"/>
  <c r="K147" i="19"/>
  <c r="Q147" i="19" s="1"/>
  <c r="Q139" i="19"/>
  <c r="F12" i="10"/>
  <c r="D52" i="33"/>
  <c r="F52" i="8"/>
  <c r="F74" i="8"/>
  <c r="B15" i="47"/>
  <c r="B85" i="11"/>
  <c r="D8" i="33"/>
  <c r="F206" i="30"/>
  <c r="B15" i="46"/>
  <c r="C205" i="8"/>
  <c r="D206" i="8" s="1"/>
  <c r="C95" i="8"/>
  <c r="D96" i="8" s="1"/>
  <c r="C271" i="8"/>
  <c r="D272" i="8" s="1"/>
  <c r="C73" i="8"/>
  <c r="D74" i="8" s="1"/>
  <c r="C161" i="8"/>
  <c r="D162" i="8" s="1"/>
  <c r="C29" i="8"/>
  <c r="D30" i="8" s="1"/>
  <c r="C227" i="8"/>
  <c r="D228" i="8" s="1"/>
  <c r="D8" i="8"/>
  <c r="C183" i="8"/>
  <c r="D184" i="8" s="1"/>
  <c r="C117" i="8"/>
  <c r="D118" i="8" s="1"/>
  <c r="C139" i="8"/>
  <c r="D140" i="8" s="1"/>
  <c r="C51" i="8"/>
  <c r="C249" i="8"/>
  <c r="D250" i="8" s="1"/>
  <c r="F74" i="31"/>
  <c r="B38" i="11"/>
  <c r="F74" i="30"/>
  <c r="B62" i="11"/>
  <c r="B14" i="11"/>
  <c r="D30" i="30"/>
  <c r="D30" i="10"/>
  <c r="F52" i="33"/>
  <c r="B16" i="48"/>
  <c r="B106" i="11"/>
  <c r="F184" i="30"/>
  <c r="C117" i="30" l="1"/>
  <c r="D118" i="30" s="1"/>
  <c r="F61" i="10"/>
  <c r="F78" i="10"/>
  <c r="F214" i="8"/>
  <c r="F21" i="8"/>
  <c r="F261" i="8"/>
  <c r="F39" i="30"/>
  <c r="F40" i="8"/>
  <c r="F167" i="8"/>
  <c r="F19" i="8"/>
  <c r="F175" i="8"/>
  <c r="F15" i="33"/>
  <c r="F108" i="33"/>
  <c r="F106" i="33"/>
  <c r="H54" i="8"/>
  <c r="F34" i="10"/>
  <c r="F97" i="10"/>
  <c r="F103" i="10"/>
  <c r="F256" i="8"/>
  <c r="F131" i="8"/>
  <c r="F105" i="8"/>
  <c r="F41" i="8"/>
  <c r="F170" i="8"/>
  <c r="F75" i="33"/>
  <c r="F76" i="33"/>
  <c r="F98" i="33"/>
  <c r="H83" i="8"/>
  <c r="F41" i="10"/>
  <c r="F107" i="10"/>
  <c r="F82" i="10"/>
  <c r="F80" i="10"/>
  <c r="F81" i="10"/>
  <c r="F87" i="10"/>
  <c r="F85" i="10"/>
  <c r="F152" i="8"/>
  <c r="F207" i="8"/>
  <c r="F97" i="8"/>
  <c r="F194" i="8"/>
  <c r="F218" i="8"/>
  <c r="F191" i="8"/>
  <c r="F55" i="33"/>
  <c r="F33" i="33"/>
  <c r="F9" i="33"/>
  <c r="F38" i="33"/>
  <c r="H57" i="8"/>
  <c r="F60" i="10"/>
  <c r="F10" i="8"/>
  <c r="F163" i="8"/>
  <c r="F129" i="8"/>
  <c r="F125" i="8"/>
  <c r="F122" i="8"/>
  <c r="F130" i="8"/>
  <c r="F209" i="8"/>
  <c r="F237" i="8"/>
  <c r="F281" i="8"/>
  <c r="F196" i="8"/>
  <c r="C109" i="33"/>
  <c r="F109" i="33" s="1"/>
  <c r="F97" i="33"/>
  <c r="F18" i="33"/>
  <c r="F16" i="33"/>
  <c r="F103" i="33"/>
  <c r="H64" i="8"/>
  <c r="F101" i="10"/>
  <c r="F65" i="10"/>
  <c r="F54" i="10"/>
  <c r="F59" i="10"/>
  <c r="F106" i="10"/>
  <c r="F42" i="30"/>
  <c r="F171" i="8"/>
  <c r="F239" i="8"/>
  <c r="F144" i="8"/>
  <c r="F141" i="8"/>
  <c r="F145" i="8"/>
  <c r="F165" i="8"/>
  <c r="F213" i="8"/>
  <c r="F253" i="8"/>
  <c r="F77" i="33"/>
  <c r="F56" i="33"/>
  <c r="F57" i="33"/>
  <c r="D83" i="11"/>
  <c r="H61" i="8"/>
  <c r="F64" i="10"/>
  <c r="F104" i="10"/>
  <c r="F35" i="10"/>
  <c r="F32" i="10"/>
  <c r="F56" i="10"/>
  <c r="F18" i="8"/>
  <c r="F195" i="8"/>
  <c r="F148" i="8"/>
  <c r="F153" i="8"/>
  <c r="F232" i="8"/>
  <c r="F193" i="8"/>
  <c r="F208" i="8"/>
  <c r="F37" i="33"/>
  <c r="F62" i="33"/>
  <c r="F34" i="33"/>
  <c r="H65" i="8"/>
  <c r="F99" i="10"/>
  <c r="F58" i="10"/>
  <c r="F31" i="30"/>
  <c r="F234" i="8"/>
  <c r="F168" i="8"/>
  <c r="F173" i="8"/>
  <c r="F17" i="8"/>
  <c r="F12" i="8"/>
  <c r="F258" i="8"/>
  <c r="F38" i="8"/>
  <c r="F210" i="8"/>
  <c r="F20" i="33"/>
  <c r="F78" i="33"/>
  <c r="F39" i="33"/>
  <c r="D13" i="47"/>
  <c r="H55" i="8"/>
  <c r="F63" i="10"/>
  <c r="F188" i="8"/>
  <c r="F60" i="33"/>
  <c r="H84" i="8"/>
  <c r="F37" i="30"/>
  <c r="F33" i="8"/>
  <c r="F43" i="8"/>
  <c r="F15" i="8"/>
  <c r="F212" i="8"/>
  <c r="F80" i="33"/>
  <c r="F34" i="30"/>
  <c r="F273" i="8"/>
  <c r="F192" i="8"/>
  <c r="F123" i="8"/>
  <c r="F284" i="8"/>
  <c r="F238" i="8"/>
  <c r="F86" i="33"/>
  <c r="F63" i="33"/>
  <c r="H75" i="8"/>
  <c r="H53" i="8"/>
  <c r="F19" i="33"/>
  <c r="H58" i="8"/>
  <c r="F39" i="10"/>
  <c r="F106" i="8"/>
  <c r="F40" i="33"/>
  <c r="F38" i="30"/>
  <c r="F42" i="10"/>
  <c r="F43" i="10"/>
  <c r="F36" i="30"/>
  <c r="F39" i="8"/>
  <c r="F142" i="8"/>
  <c r="F146" i="8"/>
  <c r="F259" i="8"/>
  <c r="F33" i="30"/>
  <c r="F172" i="8"/>
  <c r="F252" i="8"/>
  <c r="F263" i="8"/>
  <c r="F12" i="33"/>
  <c r="F31" i="33"/>
  <c r="F79" i="33"/>
  <c r="H81" i="8"/>
  <c r="H56" i="8"/>
  <c r="F75" i="10"/>
  <c r="F105" i="10"/>
  <c r="F41" i="30"/>
  <c r="F16" i="8"/>
  <c r="F275" i="8"/>
  <c r="F104" i="8"/>
  <c r="F166" i="8"/>
  <c r="F186" i="8"/>
  <c r="F280" i="8"/>
  <c r="F53" i="33"/>
  <c r="F41" i="33"/>
  <c r="F104" i="33"/>
  <c r="H79" i="8"/>
  <c r="H59" i="8"/>
  <c r="F31" i="8"/>
  <c r="F197" i="8"/>
  <c r="F217" i="8"/>
  <c r="F38" i="10"/>
  <c r="F100" i="10"/>
  <c r="F40" i="30"/>
  <c r="F109" i="8"/>
  <c r="F164" i="8"/>
  <c r="F42" i="8"/>
  <c r="F77" i="10"/>
  <c r="F40" i="10"/>
  <c r="D12" i="11"/>
  <c r="F143" i="8"/>
  <c r="F124" i="8"/>
  <c r="F103" i="8"/>
  <c r="F283" i="8"/>
  <c r="F108" i="8"/>
  <c r="F174" i="8"/>
  <c r="F285" i="8"/>
  <c r="F14" i="33"/>
  <c r="F81" i="33"/>
  <c r="F32" i="33"/>
  <c r="H82" i="8"/>
  <c r="H63" i="8"/>
  <c r="F254" i="8"/>
  <c r="F35" i="8"/>
  <c r="F20" i="8"/>
  <c r="F102" i="33"/>
  <c r="F79" i="10"/>
  <c r="F83" i="10"/>
  <c r="F274" i="8"/>
  <c r="F9" i="8"/>
  <c r="H86" i="8"/>
  <c r="F147" i="8"/>
  <c r="F126" i="8"/>
  <c r="F119" i="8"/>
  <c r="F17" i="33"/>
  <c r="F99" i="33"/>
  <c r="F42" i="33"/>
  <c r="H87" i="8"/>
  <c r="F86" i="10"/>
  <c r="F84" i="10"/>
  <c r="F35" i="30"/>
  <c r="D60" i="11"/>
  <c r="F151" i="8"/>
  <c r="F215" i="8"/>
  <c r="F150" i="8"/>
  <c r="F120" i="8"/>
  <c r="F282" i="8"/>
  <c r="F229" i="8"/>
  <c r="F98" i="8"/>
  <c r="F11" i="8"/>
  <c r="F83" i="33"/>
  <c r="F13" i="33"/>
  <c r="F107" i="33"/>
  <c r="H77" i="8"/>
  <c r="H60" i="8"/>
  <c r="F84" i="33"/>
  <c r="F32" i="30"/>
  <c r="F279" i="8"/>
  <c r="F36" i="10"/>
  <c r="F37" i="10"/>
  <c r="D104" i="11"/>
  <c r="F43" i="30"/>
  <c r="F190" i="8"/>
  <c r="F219" i="8"/>
  <c r="F121" i="8"/>
  <c r="F127" i="8"/>
  <c r="F231" i="8"/>
  <c r="F100" i="8"/>
  <c r="F13" i="8"/>
  <c r="F101" i="33"/>
  <c r="F21" i="33"/>
  <c r="F82" i="33"/>
  <c r="H76" i="8"/>
  <c r="H62" i="8"/>
  <c r="F230" i="8"/>
  <c r="F11" i="33"/>
  <c r="H78" i="8"/>
  <c r="F53" i="10"/>
  <c r="F235" i="8"/>
  <c r="F241" i="8"/>
  <c r="F169" i="8"/>
  <c r="F277" i="8"/>
  <c r="F278" i="8"/>
  <c r="F233" i="8"/>
  <c r="F102" i="8"/>
  <c r="F185" i="8"/>
  <c r="F105" i="33"/>
  <c r="F61" i="33"/>
  <c r="D14" i="48"/>
  <c r="F62" i="10"/>
  <c r="F102" i="10"/>
  <c r="F98" i="10"/>
  <c r="F55" i="10"/>
  <c r="F260" i="8"/>
  <c r="F211" i="8"/>
  <c r="F262" i="8"/>
  <c r="F216" i="8"/>
  <c r="F257" i="8"/>
  <c r="F14" i="8"/>
  <c r="F32" i="8"/>
  <c r="F107" i="8"/>
  <c r="F187" i="8"/>
  <c r="F10" i="33"/>
  <c r="F54" i="33"/>
  <c r="F100" i="33"/>
  <c r="H80" i="8"/>
  <c r="F65" i="33"/>
  <c r="F108" i="10"/>
  <c r="D36" i="11"/>
  <c r="F37" i="8"/>
  <c r="F251" i="8"/>
  <c r="F236" i="8"/>
  <c r="F276" i="8"/>
  <c r="F128" i="8"/>
  <c r="F189" i="8"/>
  <c r="F58" i="33"/>
  <c r="F85" i="33"/>
  <c r="F59" i="33"/>
  <c r="H85" i="8"/>
  <c r="F31" i="10"/>
  <c r="F57" i="10"/>
  <c r="F34" i="8"/>
  <c r="F109" i="10"/>
  <c r="F33" i="10"/>
  <c r="F76" i="10"/>
  <c r="F99" i="8"/>
  <c r="F255" i="8"/>
  <c r="F240" i="8"/>
  <c r="F101" i="8"/>
  <c r="F36" i="8"/>
  <c r="F149" i="8"/>
  <c r="D13" i="46"/>
  <c r="F35" i="33"/>
  <c r="F36" i="33"/>
  <c r="F64" i="33"/>
  <c r="B16" i="46"/>
  <c r="B86" i="11"/>
  <c r="D52" i="8"/>
  <c r="B16" i="47"/>
  <c r="B15" i="11"/>
  <c r="B63" i="11"/>
  <c r="B39" i="11"/>
  <c r="B107" i="11"/>
  <c r="B17" i="48"/>
  <c r="F118" i="30" l="1"/>
  <c r="F61" i="8"/>
  <c r="F77" i="8"/>
  <c r="D15" i="48"/>
  <c r="F59" i="8"/>
  <c r="F81" i="8"/>
  <c r="F63" i="8"/>
  <c r="F85" i="8"/>
  <c r="F65" i="8"/>
  <c r="D37" i="11"/>
  <c r="D61" i="11"/>
  <c r="F79" i="8"/>
  <c r="D13" i="11"/>
  <c r="F58" i="8"/>
  <c r="F86" i="8"/>
  <c r="F60" i="8"/>
  <c r="F87" i="8"/>
  <c r="F55" i="8"/>
  <c r="D84" i="11"/>
  <c r="F84" i="8"/>
  <c r="F62" i="8"/>
  <c r="D14" i="46"/>
  <c r="F54" i="8"/>
  <c r="F75" i="8"/>
  <c r="F80" i="8"/>
  <c r="D14" i="47"/>
  <c r="F76" i="8"/>
  <c r="F57" i="8"/>
  <c r="F56" i="8"/>
  <c r="F82" i="8"/>
  <c r="F64" i="8"/>
  <c r="F53" i="8"/>
  <c r="D105" i="11"/>
  <c r="F78" i="8"/>
  <c r="F83" i="8"/>
  <c r="B108" i="11"/>
  <c r="B40" i="11"/>
  <c r="B87" i="11"/>
  <c r="B17" i="47"/>
  <c r="B16" i="11"/>
  <c r="B17" i="46"/>
  <c r="B64" i="11"/>
  <c r="B18" i="48"/>
  <c r="D15" i="46" l="1"/>
  <c r="D14" i="11"/>
  <c r="D15" i="47"/>
  <c r="D16" i="48"/>
  <c r="D85" i="11"/>
  <c r="D106" i="11"/>
  <c r="D62" i="11"/>
  <c r="D38" i="11"/>
  <c r="B65" i="11"/>
  <c r="B17" i="11"/>
  <c r="B19" i="48"/>
  <c r="B18" i="47"/>
  <c r="B18" i="46"/>
  <c r="B88" i="11"/>
  <c r="B41" i="11"/>
  <c r="B109" i="11"/>
  <c r="D63" i="11" l="1"/>
  <c r="D107" i="11"/>
  <c r="D39" i="11"/>
  <c r="D15" i="11"/>
  <c r="D86" i="11"/>
  <c r="D16" i="46"/>
  <c r="D16" i="47"/>
  <c r="D17" i="48"/>
  <c r="B18" i="11"/>
  <c r="B66" i="11"/>
  <c r="B110" i="11"/>
  <c r="B42" i="11"/>
  <c r="B89" i="11"/>
  <c r="B19" i="46"/>
  <c r="B19" i="47"/>
  <c r="B20" i="48"/>
  <c r="D18" i="48" l="1"/>
  <c r="D16" i="11"/>
  <c r="D17" i="46"/>
  <c r="D17" i="47"/>
  <c r="D87" i="11"/>
  <c r="D108" i="11"/>
  <c r="D64" i="11"/>
  <c r="D40" i="11"/>
  <c r="B19" i="11"/>
  <c r="B21" i="48"/>
  <c r="B20" i="47"/>
  <c r="B67" i="11"/>
  <c r="B20" i="46"/>
  <c r="B90" i="11"/>
  <c r="B43" i="11"/>
  <c r="B111" i="11"/>
  <c r="D19" i="48" l="1"/>
  <c r="D17" i="11"/>
  <c r="D109" i="11"/>
  <c r="D41" i="11"/>
  <c r="D88" i="11"/>
  <c r="D18" i="46"/>
  <c r="D65" i="11"/>
  <c r="D18" i="47"/>
  <c r="B20" i="11"/>
  <c r="B112" i="11"/>
  <c r="B44" i="11"/>
  <c r="B91" i="11"/>
  <c r="B21" i="46"/>
  <c r="B68" i="11"/>
  <c r="B22" i="48"/>
  <c r="B21" i="47"/>
  <c r="D90" i="11" l="1"/>
  <c r="D89" i="11"/>
  <c r="D18" i="11"/>
  <c r="D19" i="47"/>
  <c r="D19" i="46"/>
  <c r="D21" i="48"/>
  <c r="D20" i="48"/>
  <c r="D42" i="11"/>
  <c r="D110" i="11"/>
  <c r="D67" i="11"/>
  <c r="D66" i="11"/>
  <c r="B113" i="11"/>
  <c r="B22" i="47"/>
  <c r="B21" i="11"/>
  <c r="B22" i="46"/>
  <c r="B45" i="11"/>
  <c r="D21" i="47" l="1"/>
  <c r="D20" i="47"/>
  <c r="D111" i="11"/>
  <c r="D21" i="46"/>
  <c r="D20" i="46"/>
  <c r="D44" i="11"/>
  <c r="D43" i="11"/>
  <c r="D19" i="11"/>
  <c r="B114" i="11"/>
  <c r="B22" i="11"/>
  <c r="D21" i="11" l="1"/>
  <c r="D20" i="11"/>
  <c r="D113" i="11"/>
  <c r="D112" i="11"/>
</calcChain>
</file>

<file path=xl/sharedStrings.xml><?xml version="1.0" encoding="utf-8"?>
<sst xmlns="http://schemas.openxmlformats.org/spreadsheetml/2006/main" count="5561" uniqueCount="332">
  <si>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</si>
  <si>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</si>
  <si>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</si>
  <si>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</si>
  <si>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</si>
  <si>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</si>
  <si>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</si>
  <si>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</si>
  <si>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</si>
  <si>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</si>
  <si>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</si>
  <si>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</si>
  <si>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</si>
  <si>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</si>
  <si>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</si>
  <si>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</si>
  <si>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</si>
  <si>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</si>
  <si>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</si>
  <si>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</si>
  <si>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</si>
  <si>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</si>
  <si>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</si>
  <si>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</si>
  <si>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</si>
  <si>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</si>
  <si>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</si>
  <si>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</si>
  <si>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</si>
  <si>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</si>
  <si>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</si>
  <si>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</si>
  <si>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</si>
  <si>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</si>
  <si>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</si>
  <si>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</si>
  <si>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</si>
  <si>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</si>
  <si>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</si>
  <si>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</si>
  <si>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</si>
  <si>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</si>
  <si>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</si>
  <si>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</si>
  <si>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</si>
  <si>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</si>
  <si>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</si>
  <si>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</si>
  <si>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</si>
  <si>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</si>
  <si>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</si>
  <si>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</si>
  <si>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</si>
  <si>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</si>
  <si>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</si>
  <si>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</si>
  <si>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</si>
  <si>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</si>
  <si>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</si>
  <si>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</si>
  <si>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</si>
  <si>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</si>
  <si>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</si>
  <si>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</si>
  <si>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</si>
  <si>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</si>
  <si>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</si>
  <si>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</si>
  <si>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</si>
  <si>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</si>
  <si>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</si>
  <si>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</si>
  <si>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</si>
  <si>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</si>
  <si>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</si>
  <si>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</si>
  <si>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</si>
  <si>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</si>
  <si>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</si>
  <si>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</si>
  <si>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</si>
  <si>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</si>
  <si>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</si>
  <si>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</si>
  <si>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</si>
  <si>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</si>
  <si>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</si>
  <si>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</si>
  <si>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</si>
  <si>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</si>
  <si>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</si>
  <si>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</si>
  <si>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</si>
  <si>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</si>
  <si>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</si>
  <si>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</si>
  <si>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</si>
  <si>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</si>
  <si>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</si>
  <si>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</si>
  <si>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</si>
  <si>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</si>
  <si>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</si>
  <si>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</si>
  <si>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</si>
  <si>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</si>
  <si>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</si>
  <si>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</si>
  <si>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</si>
  <si>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</si>
  <si>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</si>
  <si>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</si>
  <si>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</si>
  <si>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</si>
  <si>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</si>
  <si>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</si>
  <si>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</si>
  <si>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</si>
  <si>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</si>
  <si>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</si>
  <si>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</si>
  <si>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</si>
  <si>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</si>
  <si>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</si>
  <si>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</si>
  <si>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</si>
  <si>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</si>
  <si>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</si>
  <si>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</si>
  <si>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</si>
  <si>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</si>
  <si>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</si>
  <si>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</si>
  <si>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</si>
  <si>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</si>
  <si>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</si>
  <si>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</si>
  <si>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</si>
  <si>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</si>
  <si>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</si>
  <si>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</si>
  <si>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</si>
  <si>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</si>
  <si>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</si>
  <si>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</si>
  <si>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</si>
  <si>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</si>
  <si>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</si>
  <si>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</si>
  <si>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</si>
  <si>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</si>
  <si>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</si>
  <si>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</si>
  <si>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</si>
  <si>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</si>
  <si>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</si>
  <si>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</si>
  <si>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</si>
  <si>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</si>
  <si>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</si>
  <si>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</si>
  <si>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</si>
  <si>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</si>
  <si>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</si>
  <si>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</si>
  <si>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</si>
  <si>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</si>
  <si>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</si>
  <si>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</si>
  <si>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</si>
  <si>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</si>
  <si>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</si>
  <si>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</si>
  <si>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</si>
  <si>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</si>
  <si>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</si>
  <si>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</si>
  <si>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</si>
  <si>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</si>
  <si>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</si>
  <si>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</si>
  <si>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</si>
  <si>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</si>
  <si>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</si>
  <si>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</si>
  <si>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</si>
  <si>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</si>
  <si>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</si>
  <si>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</si>
  <si>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</si>
  <si>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</si>
  <si>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</si>
  <si>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</si>
  <si>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</si>
  <si>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</si>
  <si>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</si>
  <si>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</si>
  <si>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</si>
  <si>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</si>
  <si>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</si>
  <si>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</si>
  <si>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</si>
  <si>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</si>
  <si>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</si>
  <si>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</si>
  <si>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</si>
  <si>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</si>
  <si>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</si>
  <si>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</si>
  <si>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</si>
  <si>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</si>
  <si>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</si>
  <si>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</si>
  <si>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</si>
  <si>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</si>
  <si>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</si>
  <si>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</si>
  <si>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</si>
  <si>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</si>
  <si>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</si>
  <si>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</si>
  <si>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</si>
  <si>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Arona</t>
  </si>
  <si>
    <t>Evolución mensual de viajeros entrados en Arona según lugar de residencia</t>
  </si>
  <si>
    <t>Evolución mensual de viajeros entrados en Arona según categoría del establecimiento</t>
  </si>
  <si>
    <t>Evolución anual de viajeros entrados en Arona según categoría del establecimiento</t>
  </si>
  <si>
    <t>Evolución mensual de pernoctaciones en Arona según lugar de residencia</t>
  </si>
  <si>
    <t>Evolución mensual de pernoctaciones en Arona según categoría del establecimiento</t>
  </si>
  <si>
    <t>Evolución mensual de estancia media en Arona según lugar de residencia</t>
  </si>
  <si>
    <t>Evolución mensual de estancia media en Arona según categoría del establecimiento</t>
  </si>
  <si>
    <t>Evolución mensual de tasa de ocupación en Arona según categoría del establecimiento</t>
  </si>
  <si>
    <t>Viajeros españoles entrados en los hotelera y apartamentos de Arona según lugar de residencia - acumulado</t>
  </si>
  <si>
    <t>Viajeros españoles entrados en los hotelera y apartamentos de Arona por tipología y categoría de alojamiento - acumulado</t>
  </si>
  <si>
    <t>Viajeros peninsulares entrados en los hotelera y apartamentos de Arona por tipología y categoría de alojamiento - acumulado</t>
  </si>
  <si>
    <t>Viajeros canarios entrados en los hotelera y apartamentos de Arona por tipología y categoría de alojamiento - acumulado</t>
  </si>
  <si>
    <t>Resumen de indicadores turísticos de Tenerife-Arona</t>
  </si>
  <si>
    <t>mayo 2022</t>
  </si>
  <si>
    <t>mayo 2023</t>
  </si>
  <si>
    <t>mayo 2024</t>
  </si>
  <si>
    <t>mayo 2025</t>
  </si>
  <si>
    <t>mayo 2026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</si>
  <si>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</si>
  <si>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</si>
  <si>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</si>
  <si>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</si>
  <si>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</si>
  <si>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Arona 
(hotel + apartamento)</t>
  </si>
  <si>
    <t>Viajeros españoles entrados en los establecimientos alojativos de Arona 
(hotel + apartamento)</t>
  </si>
  <si>
    <t>Viajeros peninsulares entrados en los establecimientos alojativos de Arona 
(hotel + apartamento)</t>
  </si>
  <si>
    <t>Viajeros canarios entrados en los establecimientos alojativos de Arona 
(hotel + apartamento)</t>
  </si>
  <si>
    <t>Viajeros extranjeros entrados en los establecimientos alojativos de Arona 
(hotel + apartamento)</t>
  </si>
  <si>
    <t>Viajeros británicos entrados en los establecimientos alojativos de Arona 
(hotel + apartamento)</t>
  </si>
  <si>
    <t>Viajeros alemanes entrados en los establecimientos alojativos de Arona 
(hotel + apartamento)</t>
  </si>
  <si>
    <t>Viajeros franceses entrados en los establecimientos alojativos de Arona 
(hotel + apartamento)</t>
  </si>
  <si>
    <t>Viajeros belgas entrados en los establecimientos alojativos de Arona 
(hotel + apartamento)</t>
  </si>
  <si>
    <t>Viajeros holandeses entrados en los establecimientos alojativos de Arona 
(hotel + apartamento)</t>
  </si>
  <si>
    <t>Viajeros daneses entrados en los establecimientos alojativos de Arona 
(hotel + apartamento)</t>
  </si>
  <si>
    <t>Viajeros suecos entrados en los establecimientos alojativos de Arona 
(hotel + apartamento)</t>
  </si>
  <si>
    <t>var 23/22</t>
  </si>
  <si>
    <t>var 24/23</t>
  </si>
  <si>
    <t>var 25/24</t>
  </si>
  <si>
    <t>Viajeros entrados en los establecimientos alojativos de Arona 
(hotel + apartamento)</t>
  </si>
  <si>
    <t>Viajeros entrados en los hoteles de Arona</t>
  </si>
  <si>
    <t>Viajeros entrados en los hoteles de 4, 5 estrellas Arona</t>
  </si>
  <si>
    <t>Viajeros entrados en los hoteles de 1, 2, 3 estrellas Arona</t>
  </si>
  <si>
    <t>Viajeros entrados en los apartamentos de Arona</t>
  </si>
  <si>
    <t>Evolución de viajeros entrados en los establecimientos alojativos de Arona 
(hotel + apartamento)</t>
  </si>
  <si>
    <t>Evolución de viajeros entrados en los hoteles de Arona</t>
  </si>
  <si>
    <t>Evolución de viajeros entrados en los hoteles de 4, 5 estrellas de Arona</t>
  </si>
  <si>
    <t>-</t>
  </si>
  <si>
    <t>Evolución de viajeros entrados en los apartamentos de Arona</t>
  </si>
  <si>
    <t>acumulado a mayo 2021</t>
  </si>
  <si>
    <t>mayo 2021</t>
  </si>
  <si>
    <t>Viajeros entrados en los establecimientos alojativos de Arona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</si>
  <si>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</si>
  <si>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</si>
  <si>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</si>
  <si>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</si>
  <si>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</si>
  <si>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</si>
  <si>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Arona según lugar de residencia (hotel + apartamento)</t>
  </si>
  <si>
    <t>Viajeros entrados en los apartamentos de Arona según lugar de residencia (hotel + apartamento)</t>
  </si>
  <si>
    <t>Viajeros alojados en los establecimientos alojativos de Arona según lugar de residencia (hotel + apartamento)</t>
  </si>
  <si>
    <t>acumulado mayo 2020</t>
  </si>
  <si>
    <t>Pernoctaciones realizadas por los turistas en los establecimientos alojativos de Arona (hotel + apartamento)</t>
  </si>
  <si>
    <t>Pernoctaciones realizadas por los turistas españoles en los establecimientos alojativos de Arona (hotel + apartamento)</t>
  </si>
  <si>
    <t>var 26/25</t>
  </si>
  <si>
    <t>Pernoctaciones realizadas por los procedentes de Península en los establecimientos alojativos de Arona (hotel + apartamento)</t>
  </si>
  <si>
    <t>Pernoctaciones realizadas por los procedentes de Canarias en los establecimientos alojativos de Arona (hotel + apartamento)</t>
  </si>
  <si>
    <t>Pernoctaciones realizadas por los procedentes de Total residentes en el extranjero en los establecimientos alojativos de Arona (hotel + apartamento)</t>
  </si>
  <si>
    <t>Pernoctaciones realizadas por los procedentes de Reino Unido en los establecimientos alojativos de Arona (hotel + apartamento)</t>
  </si>
  <si>
    <t>Pernoctaciones realizadas por los procedentes de Alemania en los establecimientos alojativos de Arona (hotel + apartamento)</t>
  </si>
  <si>
    <t>Pernoctaciones realizadas por los procedentes de Francia en los establecimientos alojativos de Arona (hotel + apartamento)</t>
  </si>
  <si>
    <t>Pernoctaciones realizadas por los procedentes de Bélgica en los establecimientos alojativos de Arona (hotel + apartamento)</t>
  </si>
  <si>
    <t>Pernoctaciones realizadas por los procedentes de Países Bajos en los establecimientos alojativos de Arona (hotel + apartamento)</t>
  </si>
  <si>
    <t>Pernoctaciones realizadas por los procedentes de Dinamarca en los establecimientos alojativos de Arona (hotel + apartamento)</t>
  </si>
  <si>
    <t>Pernoctaciones realizadas por los procedentes de Suecia en los establecimientos alojativos de Arona (hotel + apartamento)</t>
  </si>
  <si>
    <t>Pernoctaciones realizadas por los turistas en los hoteles de Arona</t>
  </si>
  <si>
    <t>Pernoctaciones realizadas por los turistas en los hoteles de 4 y 5 estrellas de Arona</t>
  </si>
  <si>
    <t>Pernoctaciones realizadas por los turistas en los apartamentos de Arona</t>
  </si>
  <si>
    <t>Estancia Media en los establecimientos alojativos de Arona
(hotel + apartamento)</t>
  </si>
  <si>
    <t>Estancia media de los viajeros españoles entrados en los establecimientos alojativos de Arona (hotel + apartamento)</t>
  </si>
  <si>
    <t>Estancia media de los viajeros peninsulares entrados en los establecimientos alojativos de Arona (hotel + apartamento)</t>
  </si>
  <si>
    <t>Estancia media de los viajeros canarios entrados en los establecimientos alojativos de Arona (hotel + apartamento)</t>
  </si>
  <si>
    <t>Estancia media de los viajeros extranjeros entrados en los establecimientos alojativos de Arona (hotel + apartamento)</t>
  </si>
  <si>
    <t>Estancia media de los viajeros británicos entrados en los establecimientos alojativos de Arona (hotel + apartamento)</t>
  </si>
  <si>
    <t>Estancia media de los viajeros alemanes entrados en los establecimientos alojativos de Arona (hotel + apartamento)</t>
  </si>
  <si>
    <t>Estancia media de los viajeros franceses entrados en los establecimientos alojativos de Arona (hotel + apartamento)</t>
  </si>
  <si>
    <t>Estancia media de los viajeros belgas entrados en los establecimientos alojativos de Arona (hotel + apartamento)</t>
  </si>
  <si>
    <t>Estancia media de los viajeros holandeses entrados en los establecimientos alojativos de Arona (hotel + apartamento)</t>
  </si>
  <si>
    <t>Estancia media de los viajeros daneses entrados en los establecimientos alojativos de Arona (hotel + apartamento)</t>
  </si>
  <si>
    <t>Estancia media de los viajeros suecos entrados en los establecimientos alojativos de Arona (hotel + apartamento)</t>
  </si>
  <si>
    <t>Estancia Media en los hoteles de Arona</t>
  </si>
  <si>
    <t>Estancia Media en los hoteles de 4, 5 estrellas de Arona</t>
  </si>
  <si>
    <t>Estancia Media en los hoteles de 1, 2, 3 Estrellas de Arona</t>
  </si>
  <si>
    <t>Estancia Media en los apartamentos de Arona</t>
  </si>
  <si>
    <t>Tasa de ocupación por plaza en los establecimientos alojativos de Arona
(hotel + apartamento)</t>
  </si>
  <si>
    <t>Tasa de ocupación por plaza en los hoteles de Arona</t>
  </si>
  <si>
    <t>Tasa de ocupación por plaza en los hoteles de 4, 5 estrellas de Arona</t>
  </si>
  <si>
    <t>Tasa de ocupación por plaza en los hoteles de 1, 2 y 3 estrellas de Arona</t>
  </si>
  <si>
    <t>Tasa de ocupación por plaza en los apartamentos de Arona</t>
  </si>
  <si>
    <t>Distribución de viajeros españoles entrados en hoteles y apartamentos de Arona  por lugar de residencia</t>
  </si>
  <si>
    <t>Viajeros españoles entrados en los hoteles y apartamentos de Arona según lugar de residencia</t>
  </si>
  <si>
    <t>Viajeros españoles entrados en los hoteles y apartamentos de Arona por tipología y categoría de alojamiento</t>
  </si>
  <si>
    <t>Viajeros peninsulares entrados en los hoteles y apartamentos de Arona por tipología y categoría de alojamiento</t>
  </si>
  <si>
    <t>Viajeros canarios entrados en los hoteles y apartamentos de Arona por tipología y categoría de alojamiento</t>
  </si>
  <si>
    <t>Evolución de viajeros españoles entrados en los establecimientos alojativos de Arona
(hotel + apartamento)</t>
  </si>
  <si>
    <t>Evolución de viajeros peninsulares entrados en los establecimientos alojativos de Arona
(hotel + apartamento)</t>
  </si>
  <si>
    <t>Evolución de viajeros canarios entrados en los establecimientos alojativos de Arona
(hotel + apartamento)</t>
  </si>
  <si>
    <t>nd</t>
  </si>
  <si>
    <t>Pernoctaciones realizadas por los turistas en los hoteles de 1, 2, 3 estrellas de Arona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</si>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</sst>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86D7A201-7D2B-46D2-87CA-EEC739E66FF5}"/>
    <cellStyle name="Normal 2 6" xfId="3" xr:uid="{995D646F-6153-484C-BD46-4C340154639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B0-4656-A3C3-FD93301A0D37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102133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0-4656-A3C3-FD93301A0D37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B0-4656-A3C3-FD93301A0D3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8">
                  <c:v>115871</c:v>
                </c:pt>
                <c:pt idx="9">
                  <c:v>130415</c:v>
                </c:pt>
                <c:pt idx="10">
                  <c:v>118687</c:v>
                </c:pt>
                <c:pt idx="11">
                  <c:v>110730</c:v>
                </c:pt>
                <c:pt idx="12">
                  <c:v>1421549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0-4656-A3C3-FD93301A0D37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B0-4656-A3C3-FD93301A0D3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B0-4656-A3C3-FD93301A0D3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112370</c:v>
                </c:pt>
                <c:pt idx="1">
                  <c:v>117526</c:v>
                </c:pt>
                <c:pt idx="2">
                  <c:v>126304</c:v>
                </c:pt>
                <c:pt idx="3">
                  <c:v>119018</c:v>
                </c:pt>
                <c:pt idx="4">
                  <c:v>119472</c:v>
                </c:pt>
                <c:pt idx="12">
                  <c:v>594690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0-4656-A3C3-FD93301A0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B0-4656-A3C3-FD93301A0D3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72992</c:v>
                      </c:pt>
                      <c:pt idx="1">
                        <c:v>88104</c:v>
                      </c:pt>
                      <c:pt idx="2">
                        <c:v>104660</c:v>
                      </c:pt>
                      <c:pt idx="3">
                        <c:v>110839</c:v>
                      </c:pt>
                      <c:pt idx="4">
                        <c:v>97379</c:v>
                      </c:pt>
                      <c:pt idx="5">
                        <c:v>99145</c:v>
                      </c:pt>
                      <c:pt idx="6">
                        <c:v>119732</c:v>
                      </c:pt>
                      <c:pt idx="7">
                        <c:v>117894</c:v>
                      </c:pt>
                      <c:pt idx="8">
                        <c:v>103298</c:v>
                      </c:pt>
                      <c:pt idx="9">
                        <c:v>113209</c:v>
                      </c:pt>
                      <c:pt idx="10">
                        <c:v>107366</c:v>
                      </c:pt>
                      <c:pt idx="11">
                        <c:v>110713</c:v>
                      </c:pt>
                      <c:pt idx="12">
                        <c:v>1245331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B0-4656-A3C3-FD93301A0D3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B0-4656-A3C3-FD93301A0D3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B0-4656-A3C3-FD93301A0D3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B0-4656-A3C3-FD93301A0D3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B0-4656-A3C3-FD93301A0D3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B0-4656-A3C3-FD93301A0D3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B0-4656-A3C3-FD93301A0D3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B0-4656-A3C3-FD93301A0D3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B0-4656-A3C3-FD93301A0D3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B0-4656-A3C3-FD93301A0D3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B0-4656-A3C3-FD93301A0D3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B0-4656-A3C3-FD93301A0D3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B0-4656-A3C3-FD93301A0D3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B0-4656-A3C3-FD93301A0D37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3.3211349969657356E-2</c:v>
                </c:pt>
                <c:pt idx="1">
                  <c:v>2.179639885584117E-2</c:v>
                </c:pt>
                <c:pt idx="2">
                  <c:v>2.5211448237796086E-2</c:v>
                </c:pt>
                <c:pt idx="3">
                  <c:v>3.0289389624217566E-2</c:v>
                </c:pt>
                <c:pt idx="4">
                  <c:v>2.4754258658844064E-2</c:v>
                </c:pt>
                <c:pt idx="12">
                  <c:v>2.6956551771776027E-2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B0-4656-A3C3-FD93301A0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30-4CBE-95B6-3648732DC6EA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4309</c:v>
                </c:pt>
                <c:pt idx="1">
                  <c:v>4862</c:v>
                </c:pt>
                <c:pt idx="2">
                  <c:v>3687</c:v>
                </c:pt>
                <c:pt idx="3">
                  <c:v>5828</c:v>
                </c:pt>
                <c:pt idx="4">
                  <c:v>4917</c:v>
                </c:pt>
                <c:pt idx="5">
                  <c:v>3969</c:v>
                </c:pt>
                <c:pt idx="6">
                  <c:v>5583</c:v>
                </c:pt>
                <c:pt idx="7">
                  <c:v>5700</c:v>
                </c:pt>
                <c:pt idx="8">
                  <c:v>4458</c:v>
                </c:pt>
                <c:pt idx="9">
                  <c:v>5940</c:v>
                </c:pt>
                <c:pt idx="10">
                  <c:v>4195</c:v>
                </c:pt>
                <c:pt idx="11">
                  <c:v>4450</c:v>
                </c:pt>
                <c:pt idx="12">
                  <c:v>57898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0-4CBE-95B6-3648732DC6EA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30-4CBE-95B6-3648732DC6E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3827</c:v>
                </c:pt>
                <c:pt idx="1">
                  <c:v>4791</c:v>
                </c:pt>
                <c:pt idx="2">
                  <c:v>4448</c:v>
                </c:pt>
                <c:pt idx="3">
                  <c:v>4484</c:v>
                </c:pt>
                <c:pt idx="4">
                  <c:v>3588</c:v>
                </c:pt>
                <c:pt idx="5">
                  <c:v>3539</c:v>
                </c:pt>
                <c:pt idx="6">
                  <c:v>5587</c:v>
                </c:pt>
                <c:pt idx="7">
                  <c:v>5462</c:v>
                </c:pt>
                <c:pt idx="8">
                  <c:v>4443</c:v>
                </c:pt>
                <c:pt idx="9">
                  <c:v>4897</c:v>
                </c:pt>
                <c:pt idx="10">
                  <c:v>4508</c:v>
                </c:pt>
                <c:pt idx="11">
                  <c:v>3950</c:v>
                </c:pt>
                <c:pt idx="12">
                  <c:v>53524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0-4CBE-95B6-3648732DC6EA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30-4CBE-95B6-3648732DC6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30-4CBE-95B6-3648732DC6E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4448</c:v>
                </c:pt>
                <c:pt idx="1">
                  <c:v>5139</c:v>
                </c:pt>
                <c:pt idx="2">
                  <c:v>4180</c:v>
                </c:pt>
                <c:pt idx="3">
                  <c:v>6027</c:v>
                </c:pt>
                <c:pt idx="4">
                  <c:v>4218</c:v>
                </c:pt>
                <c:pt idx="12">
                  <c:v>24012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30-4CBE-95B6-3648732D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C30-4CBE-95B6-3648732DC6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4334</c:v>
                      </c:pt>
                      <c:pt idx="1">
                        <c:v>4319</c:v>
                      </c:pt>
                      <c:pt idx="2">
                        <c:v>4676</c:v>
                      </c:pt>
                      <c:pt idx="3">
                        <c:v>6026</c:v>
                      </c:pt>
                      <c:pt idx="4">
                        <c:v>5608</c:v>
                      </c:pt>
                      <c:pt idx="5">
                        <c:v>4084</c:v>
                      </c:pt>
                      <c:pt idx="6">
                        <c:v>5544</c:v>
                      </c:pt>
                      <c:pt idx="7">
                        <c:v>5675</c:v>
                      </c:pt>
                      <c:pt idx="8">
                        <c:v>4984</c:v>
                      </c:pt>
                      <c:pt idx="9">
                        <c:v>4122</c:v>
                      </c:pt>
                      <c:pt idx="10">
                        <c:v>3873</c:v>
                      </c:pt>
                      <c:pt idx="11">
                        <c:v>3770</c:v>
                      </c:pt>
                      <c:pt idx="12">
                        <c:v>57015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C30-4CBE-95B6-3648732DC6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C30-4CBE-95B6-3648732DC6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C30-4CBE-95B6-3648732DC6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C30-4CBE-95B6-3648732DC6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C30-4CBE-95B6-3648732DC6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C30-4CBE-95B6-3648732DC6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C30-4CBE-95B6-3648732DC6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C30-4CBE-95B6-3648732DC6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C30-4CBE-95B6-3648732DC6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C30-4CBE-95B6-3648732DC6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C30-4CBE-95B6-3648732DC6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C30-4CBE-95B6-3648732DC6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C30-4CBE-95B6-3648732DC6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C30-4CBE-95B6-3648732DC6EA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0.16226809511366613</c:v>
                </c:pt>
                <c:pt idx="1">
                  <c:v>7.2636192861615489E-2</c:v>
                </c:pt>
                <c:pt idx="2">
                  <c:v>-6.0251798561151038E-2</c:v>
                </c:pt>
                <c:pt idx="3">
                  <c:v>0.34411239964317564</c:v>
                </c:pt>
                <c:pt idx="4">
                  <c:v>0.17558528428093645</c:v>
                </c:pt>
                <c:pt idx="12">
                  <c:v>0.13596366732898102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C30-4CBE-95B6-3648732D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EE-413B-8B41-770EEA6640CF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E-413B-8B41-770EEA6640CF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EE-413B-8B41-770EEA6640C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8">
                  <c:v>3541</c:v>
                </c:pt>
                <c:pt idx="9">
                  <c:v>3943</c:v>
                </c:pt>
                <c:pt idx="10">
                  <c:v>4143</c:v>
                </c:pt>
                <c:pt idx="11">
                  <c:v>3677</c:v>
                </c:pt>
                <c:pt idx="12">
                  <c:v>41189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EE-413B-8B41-770EEA6640CF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EE-413B-8B41-770EEA6640C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EE-413B-8B41-770EEA6640C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3519</c:v>
                </c:pt>
                <c:pt idx="1">
                  <c:v>3714</c:v>
                </c:pt>
                <c:pt idx="2">
                  <c:v>2578</c:v>
                </c:pt>
                <c:pt idx="3">
                  <c:v>3710</c:v>
                </c:pt>
                <c:pt idx="4">
                  <c:v>3206</c:v>
                </c:pt>
                <c:pt idx="12">
                  <c:v>16727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EE-413B-8B41-770EEA66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EE-413B-8B41-770EEA6640C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2729</c:v>
                      </c:pt>
                      <c:pt idx="1">
                        <c:v>3069</c:v>
                      </c:pt>
                      <c:pt idx="2">
                        <c:v>3012</c:v>
                      </c:pt>
                      <c:pt idx="3">
                        <c:v>3784</c:v>
                      </c:pt>
                      <c:pt idx="4">
                        <c:v>2653</c:v>
                      </c:pt>
                      <c:pt idx="5">
                        <c:v>2511</c:v>
                      </c:pt>
                      <c:pt idx="6">
                        <c:v>3593</c:v>
                      </c:pt>
                      <c:pt idx="7">
                        <c:v>2717</c:v>
                      </c:pt>
                      <c:pt idx="8">
                        <c:v>3335</c:v>
                      </c:pt>
                      <c:pt idx="9">
                        <c:v>3802</c:v>
                      </c:pt>
                      <c:pt idx="10">
                        <c:v>3396</c:v>
                      </c:pt>
                      <c:pt idx="11">
                        <c:v>4166</c:v>
                      </c:pt>
                      <c:pt idx="12">
                        <c:v>38767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EE-413B-8B41-770EEA6640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EE-413B-8B41-770EEA6640C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EE-413B-8B41-770EEA6640C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EE-413B-8B41-770EEA6640C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EE-413B-8B41-770EEA6640C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EE-413B-8B41-770EEA6640C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EE-413B-8B41-770EEA6640C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EE-413B-8B41-770EEA6640C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EE-413B-8B41-770EEA6640C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EE-413B-8B41-770EEA6640C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EE-413B-8B41-770EEA6640C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EE-413B-8B41-770EEA6640C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EE-413B-8B41-770EEA6640C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EE-413B-8B41-770EEA6640CF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0.16600397614314111</c:v>
                </c:pt>
                <c:pt idx="1">
                  <c:v>0.20233085140822271</c:v>
                </c:pt>
                <c:pt idx="2">
                  <c:v>-0.23067740972843931</c:v>
                </c:pt>
                <c:pt idx="3">
                  <c:v>0.3235818765608276</c:v>
                </c:pt>
                <c:pt idx="4">
                  <c:v>-1.0188329731398604E-2</c:v>
                </c:pt>
                <c:pt idx="12">
                  <c:v>7.916129032258068E-2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EE-413B-8B41-770EEA66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9-4B26-BC3B-BD4420BFFD83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3499</c:v>
                </c:pt>
                <c:pt idx="1">
                  <c:v>3701</c:v>
                </c:pt>
                <c:pt idx="2">
                  <c:v>3652</c:v>
                </c:pt>
                <c:pt idx="3">
                  <c:v>1220</c:v>
                </c:pt>
                <c:pt idx="4">
                  <c:v>530</c:v>
                </c:pt>
                <c:pt idx="5">
                  <c:v>371</c:v>
                </c:pt>
                <c:pt idx="6">
                  <c:v>639</c:v>
                </c:pt>
                <c:pt idx="7">
                  <c:v>367</c:v>
                </c:pt>
                <c:pt idx="8">
                  <c:v>439</c:v>
                </c:pt>
                <c:pt idx="9">
                  <c:v>1650</c:v>
                </c:pt>
                <c:pt idx="10">
                  <c:v>3087</c:v>
                </c:pt>
                <c:pt idx="11">
                  <c:v>3064</c:v>
                </c:pt>
                <c:pt idx="12">
                  <c:v>22219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9-4B26-BC3B-BD4420BFFD83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F9-4B26-BC3B-BD4420BFFD8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3174</c:v>
                </c:pt>
                <c:pt idx="1">
                  <c:v>3548</c:v>
                </c:pt>
                <c:pt idx="2">
                  <c:v>3801</c:v>
                </c:pt>
                <c:pt idx="3">
                  <c:v>2096</c:v>
                </c:pt>
                <c:pt idx="4">
                  <c:v>415</c:v>
                </c:pt>
                <c:pt idx="5">
                  <c:v>365</c:v>
                </c:pt>
                <c:pt idx="6">
                  <c:v>629</c:v>
                </c:pt>
                <c:pt idx="7">
                  <c:v>387</c:v>
                </c:pt>
                <c:pt idx="8">
                  <c:v>495</c:v>
                </c:pt>
                <c:pt idx="9">
                  <c:v>1715</c:v>
                </c:pt>
                <c:pt idx="10">
                  <c:v>3354</c:v>
                </c:pt>
                <c:pt idx="11">
                  <c:v>2502</c:v>
                </c:pt>
                <c:pt idx="12">
                  <c:v>22481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F9-4B26-BC3B-BD4420BFFD83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F9-4B26-BC3B-BD4420BFFD8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AF9-4B26-BC3B-BD4420BFFD8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2872</c:v>
                </c:pt>
                <c:pt idx="1">
                  <c:v>3231</c:v>
                </c:pt>
                <c:pt idx="2">
                  <c:v>3409</c:v>
                </c:pt>
                <c:pt idx="3">
                  <c:v>1214</c:v>
                </c:pt>
                <c:pt idx="4">
                  <c:v>277</c:v>
                </c:pt>
                <c:pt idx="12">
                  <c:v>11003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F9-4B26-BC3B-BD4420BF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AF9-4B26-BC3B-BD4420BFFD8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3265</c:v>
                      </c:pt>
                      <c:pt idx="1">
                        <c:v>3518</c:v>
                      </c:pt>
                      <c:pt idx="2">
                        <c:v>3255</c:v>
                      </c:pt>
                      <c:pt idx="3">
                        <c:v>1581</c:v>
                      </c:pt>
                      <c:pt idx="4">
                        <c:v>355</c:v>
                      </c:pt>
                      <c:pt idx="5">
                        <c:v>320</c:v>
                      </c:pt>
                      <c:pt idx="6">
                        <c:v>835</c:v>
                      </c:pt>
                      <c:pt idx="7">
                        <c:v>752</c:v>
                      </c:pt>
                      <c:pt idx="8">
                        <c:v>493</c:v>
                      </c:pt>
                      <c:pt idx="9">
                        <c:v>2110</c:v>
                      </c:pt>
                      <c:pt idx="10">
                        <c:v>3298</c:v>
                      </c:pt>
                      <c:pt idx="11">
                        <c:v>2673</c:v>
                      </c:pt>
                      <c:pt idx="12">
                        <c:v>22455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AF9-4B26-BC3B-BD4420BFFD8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AF9-4B26-BC3B-BD4420BFFD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AF9-4B26-BC3B-BD4420BFFD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AF9-4B26-BC3B-BD4420BFFD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AF9-4B26-BC3B-BD4420BFFD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AF9-4B26-BC3B-BD4420BFFD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AF9-4B26-BC3B-BD4420BFFD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AF9-4B26-BC3B-BD4420BFFD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AF9-4B26-BC3B-BD4420BFFD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AF9-4B26-BC3B-BD4420BFFD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AF9-4B26-BC3B-BD4420BFFD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AF9-4B26-BC3B-BD4420BFFD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AF9-4B26-BC3B-BD4420BFFD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AF9-4B26-BC3B-BD4420BFFD83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-9.5148078134845604E-2</c:v>
                </c:pt>
                <c:pt idx="1">
                  <c:v>-8.9346110484780139E-2</c:v>
                </c:pt>
                <c:pt idx="2">
                  <c:v>-0.10313075506445668</c:v>
                </c:pt>
                <c:pt idx="3">
                  <c:v>-0.42080152671755722</c:v>
                </c:pt>
                <c:pt idx="4">
                  <c:v>-0.33253012048192776</c:v>
                </c:pt>
                <c:pt idx="12">
                  <c:v>-0.15582323154825839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F9-4B26-BC3B-BD4420BF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B-4348-B3C8-0EE592356D04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4823</c:v>
                </c:pt>
                <c:pt idx="1">
                  <c:v>4132</c:v>
                </c:pt>
                <c:pt idx="2">
                  <c:v>4396</c:v>
                </c:pt>
                <c:pt idx="3">
                  <c:v>1201</c:v>
                </c:pt>
                <c:pt idx="4">
                  <c:v>105</c:v>
                </c:pt>
                <c:pt idx="5">
                  <c:v>120</c:v>
                </c:pt>
                <c:pt idx="6">
                  <c:v>114</c:v>
                </c:pt>
                <c:pt idx="7">
                  <c:v>52</c:v>
                </c:pt>
                <c:pt idx="8">
                  <c:v>104</c:v>
                </c:pt>
                <c:pt idx="9">
                  <c:v>2132</c:v>
                </c:pt>
                <c:pt idx="10">
                  <c:v>3388</c:v>
                </c:pt>
                <c:pt idx="11">
                  <c:v>4168</c:v>
                </c:pt>
                <c:pt idx="12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B-4348-B3C8-0EE592356D04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AB-4348-B3C8-0EE592356D0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3438</c:v>
                </c:pt>
                <c:pt idx="1">
                  <c:v>3336</c:v>
                </c:pt>
                <c:pt idx="2">
                  <c:v>3137</c:v>
                </c:pt>
                <c:pt idx="3">
                  <c:v>1353</c:v>
                </c:pt>
                <c:pt idx="4">
                  <c:v>129</c:v>
                </c:pt>
                <c:pt idx="5">
                  <c:v>129</c:v>
                </c:pt>
                <c:pt idx="6">
                  <c:v>106</c:v>
                </c:pt>
                <c:pt idx="7">
                  <c:v>88</c:v>
                </c:pt>
                <c:pt idx="8">
                  <c:v>144</c:v>
                </c:pt>
                <c:pt idx="9">
                  <c:v>1810</c:v>
                </c:pt>
                <c:pt idx="10">
                  <c:v>3248</c:v>
                </c:pt>
                <c:pt idx="11">
                  <c:v>3370</c:v>
                </c:pt>
                <c:pt idx="12">
                  <c:v>20288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AB-4348-B3C8-0EE592356D04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AB-4348-B3C8-0EE592356D0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AB-4348-B3C8-0EE592356D0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3266</c:v>
                </c:pt>
                <c:pt idx="1">
                  <c:v>3311</c:v>
                </c:pt>
                <c:pt idx="2">
                  <c:v>3608</c:v>
                </c:pt>
                <c:pt idx="3">
                  <c:v>1372</c:v>
                </c:pt>
                <c:pt idx="4">
                  <c:v>54</c:v>
                </c:pt>
                <c:pt idx="12">
                  <c:v>11611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AB-4348-B3C8-0EE59235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AB-4348-B3C8-0EE592356D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3828</c:v>
                      </c:pt>
                      <c:pt idx="1">
                        <c:v>2552</c:v>
                      </c:pt>
                      <c:pt idx="2">
                        <c:v>3147</c:v>
                      </c:pt>
                      <c:pt idx="3">
                        <c:v>1598</c:v>
                      </c:pt>
                      <c:pt idx="4">
                        <c:v>92</c:v>
                      </c:pt>
                      <c:pt idx="5">
                        <c:v>149</c:v>
                      </c:pt>
                      <c:pt idx="6">
                        <c:v>162</c:v>
                      </c:pt>
                      <c:pt idx="7">
                        <c:v>142</c:v>
                      </c:pt>
                      <c:pt idx="8">
                        <c:v>100</c:v>
                      </c:pt>
                      <c:pt idx="9">
                        <c:v>2278</c:v>
                      </c:pt>
                      <c:pt idx="10">
                        <c:v>4563</c:v>
                      </c:pt>
                      <c:pt idx="11">
                        <c:v>3931</c:v>
                      </c:pt>
                      <c:pt idx="12">
                        <c:v>22542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AB-4348-B3C8-0EE592356D0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AB-4348-B3C8-0EE592356D0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AB-4348-B3C8-0EE592356D0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AB-4348-B3C8-0EE592356D0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AB-4348-B3C8-0EE592356D0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AB-4348-B3C8-0EE592356D0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AB-4348-B3C8-0EE592356D0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AB-4348-B3C8-0EE592356D0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AB-4348-B3C8-0EE592356D0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AB-4348-B3C8-0EE592356D0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AB-4348-B3C8-0EE592356D0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AB-4348-B3C8-0EE592356D0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AB-4348-B3C8-0EE592356D0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AB-4348-B3C8-0EE592356D04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-5.0029086678301304E-2</c:v>
                </c:pt>
                <c:pt idx="1">
                  <c:v>-7.494004796163023E-3</c:v>
                </c:pt>
                <c:pt idx="2">
                  <c:v>0.1501434491552438</c:v>
                </c:pt>
                <c:pt idx="3">
                  <c:v>1.4042867701404393E-2</c:v>
                </c:pt>
                <c:pt idx="4">
                  <c:v>-0.58139534883720922</c:v>
                </c:pt>
                <c:pt idx="12">
                  <c:v>1.9134556306503958E-2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AB-4348-B3C8-0EE59235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0E-4F86-B0FD-0B0C4342C923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102133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E-4F86-B0FD-0B0C4342C923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0E-4F86-B0FD-0B0C4342C92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8">
                  <c:v>115871</c:v>
                </c:pt>
                <c:pt idx="9">
                  <c:v>130415</c:v>
                </c:pt>
                <c:pt idx="10">
                  <c:v>118687</c:v>
                </c:pt>
                <c:pt idx="11">
                  <c:v>110730</c:v>
                </c:pt>
                <c:pt idx="12">
                  <c:v>1421549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0E-4F86-B0FD-0B0C4342C923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0E-4F86-B0FD-0B0C4342C9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0E-4F86-B0FD-0B0C4342C92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112370</c:v>
                </c:pt>
                <c:pt idx="1">
                  <c:v>117526</c:v>
                </c:pt>
                <c:pt idx="2">
                  <c:v>126304</c:v>
                </c:pt>
                <c:pt idx="3">
                  <c:v>119018</c:v>
                </c:pt>
                <c:pt idx="4">
                  <c:v>119472</c:v>
                </c:pt>
                <c:pt idx="12">
                  <c:v>594690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0E-4F86-B0FD-0B0C4342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0E-4F86-B0FD-0B0C4342C9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72992</c:v>
                      </c:pt>
                      <c:pt idx="1">
                        <c:v>88104</c:v>
                      </c:pt>
                      <c:pt idx="2">
                        <c:v>104660</c:v>
                      </c:pt>
                      <c:pt idx="3">
                        <c:v>110839</c:v>
                      </c:pt>
                      <c:pt idx="4">
                        <c:v>97379</c:v>
                      </c:pt>
                      <c:pt idx="5">
                        <c:v>99145</c:v>
                      </c:pt>
                      <c:pt idx="6">
                        <c:v>119732</c:v>
                      </c:pt>
                      <c:pt idx="7">
                        <c:v>117894</c:v>
                      </c:pt>
                      <c:pt idx="8">
                        <c:v>103298</c:v>
                      </c:pt>
                      <c:pt idx="9">
                        <c:v>113209</c:v>
                      </c:pt>
                      <c:pt idx="10">
                        <c:v>107366</c:v>
                      </c:pt>
                      <c:pt idx="11">
                        <c:v>110713</c:v>
                      </c:pt>
                      <c:pt idx="12">
                        <c:v>1245331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0E-4F86-B0FD-0B0C4342C9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0E-4F86-B0FD-0B0C4342C9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0E-4F86-B0FD-0B0C4342C9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0E-4F86-B0FD-0B0C4342C9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0E-4F86-B0FD-0B0C4342C9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0E-4F86-B0FD-0B0C4342C9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0E-4F86-B0FD-0B0C4342C9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0E-4F86-B0FD-0B0C4342C9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0E-4F86-B0FD-0B0C4342C9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0E-4F86-B0FD-0B0C4342C9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0E-4F86-B0FD-0B0C4342C9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0E-4F86-B0FD-0B0C4342C9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0E-4F86-B0FD-0B0C4342C9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0E-4F86-B0FD-0B0C4342C923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3.3211349969657356E-2</c:v>
                </c:pt>
                <c:pt idx="1">
                  <c:v>2.179639885584117E-2</c:v>
                </c:pt>
                <c:pt idx="2">
                  <c:v>2.5211448237796086E-2</c:v>
                </c:pt>
                <c:pt idx="3">
                  <c:v>3.0289389624217566E-2</c:v>
                </c:pt>
                <c:pt idx="4">
                  <c:v>2.4754258658844064E-2</c:v>
                </c:pt>
                <c:pt idx="12">
                  <c:v>2.6956551771776027E-2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0E-4F86-B0FD-0B0C4342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79-4B8F-9D5D-752B35CAED5B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62043</c:v>
                </c:pt>
                <c:pt idx="1">
                  <c:v>67703</c:v>
                </c:pt>
                <c:pt idx="2">
                  <c:v>75940</c:v>
                </c:pt>
                <c:pt idx="3">
                  <c:v>67726</c:v>
                </c:pt>
                <c:pt idx="4">
                  <c:v>68445</c:v>
                </c:pt>
                <c:pt idx="5">
                  <c:v>70894</c:v>
                </c:pt>
                <c:pt idx="6">
                  <c:v>76375</c:v>
                </c:pt>
                <c:pt idx="7">
                  <c:v>78502</c:v>
                </c:pt>
                <c:pt idx="8">
                  <c:v>71650</c:v>
                </c:pt>
                <c:pt idx="9">
                  <c:v>79884</c:v>
                </c:pt>
                <c:pt idx="10">
                  <c:v>70390</c:v>
                </c:pt>
                <c:pt idx="11">
                  <c:v>71887</c:v>
                </c:pt>
                <c:pt idx="12">
                  <c:v>861439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9-4B8F-9D5D-752B35CAED5B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79-4B8F-9D5D-752B35CAED5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69478</c:v>
                </c:pt>
                <c:pt idx="1">
                  <c:v>72932</c:v>
                </c:pt>
                <c:pt idx="2">
                  <c:v>74634</c:v>
                </c:pt>
                <c:pt idx="3">
                  <c:v>66362</c:v>
                </c:pt>
                <c:pt idx="4">
                  <c:v>71750</c:v>
                </c:pt>
                <c:pt idx="5">
                  <c:v>72569</c:v>
                </c:pt>
                <c:pt idx="6">
                  <c:v>77493</c:v>
                </c:pt>
                <c:pt idx="7">
                  <c:v>77343</c:v>
                </c:pt>
                <c:pt idx="8">
                  <c:v>71402</c:v>
                </c:pt>
                <c:pt idx="9">
                  <c:v>81692</c:v>
                </c:pt>
                <c:pt idx="10">
                  <c:v>74798</c:v>
                </c:pt>
                <c:pt idx="11">
                  <c:v>66314</c:v>
                </c:pt>
                <c:pt idx="12">
                  <c:v>876767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79-4B8F-9D5D-752B35CAED5B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79-4B8F-9D5D-752B35CAED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79-4B8F-9D5D-752B35CAED5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70632</c:v>
                </c:pt>
                <c:pt idx="1">
                  <c:v>74421</c:v>
                </c:pt>
                <c:pt idx="2">
                  <c:v>78752</c:v>
                </c:pt>
                <c:pt idx="3">
                  <c:v>69551</c:v>
                </c:pt>
                <c:pt idx="4">
                  <c:v>73499</c:v>
                </c:pt>
                <c:pt idx="12">
                  <c:v>366855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F79-4B8F-9D5D-752B35CA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F79-4B8F-9D5D-752B35CAED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40098</c:v>
                      </c:pt>
                      <c:pt idx="1">
                        <c:v>51286</c:v>
                      </c:pt>
                      <c:pt idx="2">
                        <c:v>60604</c:v>
                      </c:pt>
                      <c:pt idx="3">
                        <c:v>66573</c:v>
                      </c:pt>
                      <c:pt idx="4">
                        <c:v>59315</c:v>
                      </c:pt>
                      <c:pt idx="5">
                        <c:v>62022</c:v>
                      </c:pt>
                      <c:pt idx="6">
                        <c:v>71116</c:v>
                      </c:pt>
                      <c:pt idx="7">
                        <c:v>71571</c:v>
                      </c:pt>
                      <c:pt idx="8">
                        <c:v>64404</c:v>
                      </c:pt>
                      <c:pt idx="9">
                        <c:v>71237</c:v>
                      </c:pt>
                      <c:pt idx="10">
                        <c:v>65777</c:v>
                      </c:pt>
                      <c:pt idx="11">
                        <c:v>68554</c:v>
                      </c:pt>
                      <c:pt idx="12">
                        <c:v>752557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F79-4B8F-9D5D-752B35CAED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79-4B8F-9D5D-752B35CAED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79-4B8F-9D5D-752B35CAED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79-4B8F-9D5D-752B35CAED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79-4B8F-9D5D-752B35CAED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79-4B8F-9D5D-752B35CAED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79-4B8F-9D5D-752B35CAED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79-4B8F-9D5D-752B35CAED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79-4B8F-9D5D-752B35CAED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79-4B8F-9D5D-752B35CAED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79-4B8F-9D5D-752B35CAED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79-4B8F-9D5D-752B35CAED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F79-4B8F-9D5D-752B35CAED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F79-4B8F-9D5D-752B35CAED5B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1.6609574253720671E-2</c:v>
                </c:pt>
                <c:pt idx="1">
                  <c:v>2.0416278176931923E-2</c:v>
                </c:pt>
                <c:pt idx="2">
                  <c:v>5.5175925181552676E-2</c:v>
                </c:pt>
                <c:pt idx="3">
                  <c:v>4.8054609565715278E-2</c:v>
                </c:pt>
                <c:pt idx="4">
                  <c:v>2.4376306620208954E-2</c:v>
                </c:pt>
                <c:pt idx="12">
                  <c:v>3.2940454335559588E-2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F79-4B8F-9D5D-752B35CA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1E-4BCD-A9E4-79384991E372}"/>
              </c:ext>
            </c:extLst>
          </c:dPt>
          <c:val>
            <c:numRef>
              <c:f>'Viajeros entr evol mensu TF cat'!$G$53:$G$65</c:f>
              <c:numCache>
                <c:formatCode>#,##0</c:formatCode>
                <c:ptCount val="13"/>
                <c:pt idx="0">
                  <c:v>49934</c:v>
                </c:pt>
                <c:pt idx="1">
                  <c:v>50552</c:v>
                </c:pt>
                <c:pt idx="2">
                  <c:v>55860</c:v>
                </c:pt>
                <c:pt idx="3">
                  <c:v>50481</c:v>
                </c:pt>
                <c:pt idx="4">
                  <c:v>52392</c:v>
                </c:pt>
                <c:pt idx="5">
                  <c:v>52676</c:v>
                </c:pt>
                <c:pt idx="6">
                  <c:v>57122</c:v>
                </c:pt>
                <c:pt idx="7">
                  <c:v>59369</c:v>
                </c:pt>
                <c:pt idx="8">
                  <c:v>54012</c:v>
                </c:pt>
                <c:pt idx="9">
                  <c:v>61026</c:v>
                </c:pt>
                <c:pt idx="10">
                  <c:v>54172</c:v>
                </c:pt>
                <c:pt idx="11">
                  <c:v>53638</c:v>
                </c:pt>
                <c:pt idx="12">
                  <c:v>651234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E-4BCD-A9E4-79384991E372}"/>
            </c:ext>
          </c:extLst>
        </c:ser>
        <c:ser>
          <c:idx val="0"/>
          <c:order val="2"/>
          <c:tx>
            <c:strRef>
              <c:f>'Viajeros entr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A1E-4BCD-A9E4-79384991E37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51937</c:v>
                </c:pt>
                <c:pt idx="1">
                  <c:v>55634</c:v>
                </c:pt>
                <c:pt idx="2">
                  <c:v>58113</c:v>
                </c:pt>
                <c:pt idx="3">
                  <c:v>51490</c:v>
                </c:pt>
                <c:pt idx="4">
                  <c:v>57980</c:v>
                </c:pt>
                <c:pt idx="5">
                  <c:v>57563</c:v>
                </c:pt>
                <c:pt idx="6">
                  <c:v>61726</c:v>
                </c:pt>
                <c:pt idx="7">
                  <c:v>62832</c:v>
                </c:pt>
                <c:pt idx="8">
                  <c:v>56019</c:v>
                </c:pt>
                <c:pt idx="9">
                  <c:v>65285</c:v>
                </c:pt>
                <c:pt idx="10">
                  <c:v>57471</c:v>
                </c:pt>
                <c:pt idx="11">
                  <c:v>50741</c:v>
                </c:pt>
                <c:pt idx="12">
                  <c:v>686791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1E-4BCD-A9E4-79384991E372}"/>
            </c:ext>
          </c:extLst>
        </c:ser>
        <c:ser>
          <c:idx val="1"/>
          <c:order val="3"/>
          <c:tx>
            <c:strRef>
              <c:f>'Viajeros entr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1E-4BCD-A9E4-79384991E3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1E-4BCD-A9E4-79384991E37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55507</c:v>
                </c:pt>
                <c:pt idx="1">
                  <c:v>56891</c:v>
                </c:pt>
                <c:pt idx="2">
                  <c:v>58331</c:v>
                </c:pt>
                <c:pt idx="3">
                  <c:v>53170</c:v>
                </c:pt>
                <c:pt idx="4">
                  <c:v>56736</c:v>
                </c:pt>
                <c:pt idx="12">
                  <c:v>285823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A1E-4BCD-A9E4-79384991E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A1E-4BCD-A9E4-79384991E3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32265</c:v>
                      </c:pt>
                      <c:pt idx="1">
                        <c:v>39485</c:v>
                      </c:pt>
                      <c:pt idx="2">
                        <c:v>44785</c:v>
                      </c:pt>
                      <c:pt idx="3">
                        <c:v>48283</c:v>
                      </c:pt>
                      <c:pt idx="4">
                        <c:v>46145</c:v>
                      </c:pt>
                      <c:pt idx="5">
                        <c:v>46624</c:v>
                      </c:pt>
                      <c:pt idx="6">
                        <c:v>54466</c:v>
                      </c:pt>
                      <c:pt idx="7">
                        <c:v>54395</c:v>
                      </c:pt>
                      <c:pt idx="8">
                        <c:v>49072</c:v>
                      </c:pt>
                      <c:pt idx="9">
                        <c:v>54881</c:v>
                      </c:pt>
                      <c:pt idx="10">
                        <c:v>50351</c:v>
                      </c:pt>
                      <c:pt idx="11">
                        <c:v>52615</c:v>
                      </c:pt>
                      <c:pt idx="12">
                        <c:v>573367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A1E-4BCD-A9E4-79384991E3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A1E-4BCD-A9E4-79384991E3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1E-4BCD-A9E4-79384991E3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1E-4BCD-A9E4-79384991E3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1E-4BCD-A9E4-79384991E3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1E-4BCD-A9E4-79384991E3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1E-4BCD-A9E4-79384991E3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1E-4BCD-A9E4-79384991E3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A1E-4BCD-A9E4-79384991E3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A1E-4BCD-A9E4-79384991E3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A1E-4BCD-A9E4-79384991E3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A1E-4BCD-A9E4-79384991E3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A1E-4BCD-A9E4-79384991E3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A1E-4BCD-A9E4-79384991E372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cat'!$L$53:$L$65</c:f>
              <c:numCache>
                <c:formatCode>0.0%</c:formatCode>
                <c:ptCount val="13"/>
                <c:pt idx="0">
                  <c:v>6.8737123823093382E-2</c:v>
                </c:pt>
                <c:pt idx="1">
                  <c:v>2.2594097134845503E-2</c:v>
                </c:pt>
                <c:pt idx="2">
                  <c:v>3.7513120988419413E-3</c:v>
                </c:pt>
                <c:pt idx="3">
                  <c:v>3.2627694697999532E-2</c:v>
                </c:pt>
                <c:pt idx="4">
                  <c:v>-2.1455674370472577E-2</c:v>
                </c:pt>
                <c:pt idx="12">
                  <c:v>3.8774649832457486E-2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A1E-4BCD-A9E4-79384991E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8-41DB-96CE-05CDE080320D}"/>
              </c:ext>
            </c:extLst>
          </c:dPt>
          <c:val>
            <c:numRef>
              <c:f>'Viajeros entr evol mensu TF cat'!$G$75:$G$87</c:f>
              <c:numCache>
                <c:formatCode>#,##0</c:formatCode>
                <c:ptCount val="13"/>
                <c:pt idx="0">
                  <c:v>12109</c:v>
                </c:pt>
                <c:pt idx="1">
                  <c:v>17151</c:v>
                </c:pt>
                <c:pt idx="2">
                  <c:v>20080</c:v>
                </c:pt>
                <c:pt idx="3">
                  <c:v>17245</c:v>
                </c:pt>
                <c:pt idx="4">
                  <c:v>16053</c:v>
                </c:pt>
                <c:pt idx="5">
                  <c:v>18218</c:v>
                </c:pt>
                <c:pt idx="6">
                  <c:v>19253</c:v>
                </c:pt>
                <c:pt idx="7">
                  <c:v>19133</c:v>
                </c:pt>
                <c:pt idx="8">
                  <c:v>17638</c:v>
                </c:pt>
                <c:pt idx="9">
                  <c:v>18858</c:v>
                </c:pt>
                <c:pt idx="10">
                  <c:v>16218</c:v>
                </c:pt>
                <c:pt idx="11">
                  <c:v>18249</c:v>
                </c:pt>
                <c:pt idx="12">
                  <c:v>210205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8-41DB-96CE-05CDE080320D}"/>
            </c:ext>
          </c:extLst>
        </c:ser>
        <c:ser>
          <c:idx val="0"/>
          <c:order val="2"/>
          <c:tx>
            <c:strRef>
              <c:f>'Viajeros entr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08-41DB-96CE-05CDE080320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17541</c:v>
                </c:pt>
                <c:pt idx="1">
                  <c:v>17298</c:v>
                </c:pt>
                <c:pt idx="2">
                  <c:v>16521</c:v>
                </c:pt>
                <c:pt idx="3">
                  <c:v>14872</c:v>
                </c:pt>
                <c:pt idx="4">
                  <c:v>13770</c:v>
                </c:pt>
                <c:pt idx="5">
                  <c:v>15006</c:v>
                </c:pt>
                <c:pt idx="6">
                  <c:v>15767</c:v>
                </c:pt>
                <c:pt idx="7">
                  <c:v>14511</c:v>
                </c:pt>
                <c:pt idx="8">
                  <c:v>15383</c:v>
                </c:pt>
                <c:pt idx="9">
                  <c:v>16407</c:v>
                </c:pt>
                <c:pt idx="10">
                  <c:v>17327</c:v>
                </c:pt>
                <c:pt idx="11">
                  <c:v>15573</c:v>
                </c:pt>
                <c:pt idx="12">
                  <c:v>189976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08-41DB-96CE-05CDE080320D}"/>
            </c:ext>
          </c:extLst>
        </c:ser>
        <c:ser>
          <c:idx val="1"/>
          <c:order val="3"/>
          <c:tx>
            <c:strRef>
              <c:f>'Viajeros entr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8-41DB-96CE-05CDE080320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08-41DB-96CE-05CDE080320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15125</c:v>
                </c:pt>
                <c:pt idx="1">
                  <c:v>17861</c:v>
                </c:pt>
                <c:pt idx="2">
                  <c:v>18521</c:v>
                </c:pt>
                <c:pt idx="3">
                  <c:v>13253</c:v>
                </c:pt>
                <c:pt idx="4">
                  <c:v>12458</c:v>
                </c:pt>
                <c:pt idx="12">
                  <c:v>81032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08-41DB-96CE-05CDE080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B08-41DB-96CE-05CDE080320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7833</c:v>
                      </c:pt>
                      <c:pt idx="1">
                        <c:v>11801</c:v>
                      </c:pt>
                      <c:pt idx="2">
                        <c:v>15819</c:v>
                      </c:pt>
                      <c:pt idx="3">
                        <c:v>18290</c:v>
                      </c:pt>
                      <c:pt idx="4">
                        <c:v>13170</c:v>
                      </c:pt>
                      <c:pt idx="5">
                        <c:v>15398</c:v>
                      </c:pt>
                      <c:pt idx="6">
                        <c:v>16650</c:v>
                      </c:pt>
                      <c:pt idx="7">
                        <c:v>17176</c:v>
                      </c:pt>
                      <c:pt idx="8">
                        <c:v>15332</c:v>
                      </c:pt>
                      <c:pt idx="9">
                        <c:v>16356</c:v>
                      </c:pt>
                      <c:pt idx="10">
                        <c:v>15426</c:v>
                      </c:pt>
                      <c:pt idx="11">
                        <c:v>15939</c:v>
                      </c:pt>
                      <c:pt idx="12">
                        <c:v>179190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B08-41DB-96CE-05CDE08032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B08-41DB-96CE-05CDE080320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B08-41DB-96CE-05CDE080320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B08-41DB-96CE-05CDE080320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B08-41DB-96CE-05CDE080320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B08-41DB-96CE-05CDE080320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B08-41DB-96CE-05CDE080320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B08-41DB-96CE-05CDE080320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B08-41DB-96CE-05CDE080320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B08-41DB-96CE-05CDE080320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B08-41DB-96CE-05CDE080320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B08-41DB-96CE-05CDE080320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B08-41DB-96CE-05CDE080320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B08-41DB-96CE-05CDE080320D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cat'!$L$75:$L$87</c:f>
              <c:numCache>
                <c:formatCode>0.0%</c:formatCode>
                <c:ptCount val="13"/>
                <c:pt idx="0">
                  <c:v>-0.13773445071546664</c:v>
                </c:pt>
                <c:pt idx="1">
                  <c:v>3.2547115273442007E-2</c:v>
                </c:pt>
                <c:pt idx="2">
                  <c:v>0.12105804733369641</c:v>
                </c:pt>
                <c:pt idx="3">
                  <c:v>-0.10886229155459926</c:v>
                </c:pt>
                <c:pt idx="4">
                  <c:v>-9.5279593318808975E-2</c:v>
                </c:pt>
                <c:pt idx="12">
                  <c:v>1.2874678133046658E-2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08-41DB-96CE-05CDE080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0B-4E47-9967-8640E8C4A550}"/>
              </c:ext>
            </c:extLst>
          </c:dPt>
          <c:val>
            <c:numRef>
              <c:f>'Viajeros entr evol mensu TF cat'!$G$97:$G$109</c:f>
              <c:numCache>
                <c:formatCode>#,##0</c:formatCode>
                <c:ptCount val="13"/>
                <c:pt idx="0">
                  <c:v>40090</c:v>
                </c:pt>
                <c:pt idx="1">
                  <c:v>44543</c:v>
                </c:pt>
                <c:pt idx="2">
                  <c:v>46997</c:v>
                </c:pt>
                <c:pt idx="3">
                  <c:v>45816</c:v>
                </c:pt>
                <c:pt idx="4">
                  <c:v>42177</c:v>
                </c:pt>
                <c:pt idx="5">
                  <c:v>42496</c:v>
                </c:pt>
                <c:pt idx="6">
                  <c:v>44773</c:v>
                </c:pt>
                <c:pt idx="7">
                  <c:v>47679</c:v>
                </c:pt>
                <c:pt idx="8">
                  <c:v>39500</c:v>
                </c:pt>
                <c:pt idx="9">
                  <c:v>45196</c:v>
                </c:pt>
                <c:pt idx="10">
                  <c:v>43526</c:v>
                </c:pt>
                <c:pt idx="11">
                  <c:v>43563</c:v>
                </c:pt>
                <c:pt idx="12">
                  <c:v>526356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B-4E47-9967-8640E8C4A550}"/>
            </c:ext>
          </c:extLst>
        </c:ser>
        <c:ser>
          <c:idx val="0"/>
          <c:order val="2"/>
          <c:tx>
            <c:strRef>
              <c:f>'Viajeros entr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0B-4E47-9967-8640E8C4A55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39280</c:v>
                </c:pt>
                <c:pt idx="1">
                  <c:v>42087</c:v>
                </c:pt>
                <c:pt idx="2">
                  <c:v>48564</c:v>
                </c:pt>
                <c:pt idx="3">
                  <c:v>49157</c:v>
                </c:pt>
                <c:pt idx="4">
                  <c:v>44836</c:v>
                </c:pt>
                <c:pt idx="5">
                  <c:v>44595</c:v>
                </c:pt>
                <c:pt idx="6">
                  <c:v>48521</c:v>
                </c:pt>
                <c:pt idx="7">
                  <c:v>46245</c:v>
                </c:pt>
                <c:pt idx="8">
                  <c:v>44469</c:v>
                </c:pt>
                <c:pt idx="9">
                  <c:v>48723</c:v>
                </c:pt>
                <c:pt idx="10">
                  <c:v>43889</c:v>
                </c:pt>
                <c:pt idx="11">
                  <c:v>44416</c:v>
                </c:pt>
                <c:pt idx="12">
                  <c:v>544782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0B-4E47-9967-8640E8C4A550}"/>
            </c:ext>
          </c:extLst>
        </c:ser>
        <c:ser>
          <c:idx val="1"/>
          <c:order val="3"/>
          <c:tx>
            <c:strRef>
              <c:f>'Viajeros entr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0B-4E47-9967-8640E8C4A5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D0B-4E47-9967-8640E8C4A550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41738</c:v>
                </c:pt>
                <c:pt idx="1">
                  <c:v>43105</c:v>
                </c:pt>
                <c:pt idx="2">
                  <c:v>47552</c:v>
                </c:pt>
                <c:pt idx="3">
                  <c:v>49467</c:v>
                </c:pt>
                <c:pt idx="4">
                  <c:v>45973</c:v>
                </c:pt>
                <c:pt idx="12">
                  <c:v>227835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0B-4E47-9967-8640E8C4A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D0B-4E47-9967-8640E8C4A5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32894</c:v>
                      </c:pt>
                      <c:pt idx="1">
                        <c:v>36818</c:v>
                      </c:pt>
                      <c:pt idx="2">
                        <c:v>44056</c:v>
                      </c:pt>
                      <c:pt idx="3">
                        <c:v>44266</c:v>
                      </c:pt>
                      <c:pt idx="4">
                        <c:v>38064</c:v>
                      </c:pt>
                      <c:pt idx="5">
                        <c:v>37123</c:v>
                      </c:pt>
                      <c:pt idx="6">
                        <c:v>48616</c:v>
                      </c:pt>
                      <c:pt idx="7">
                        <c:v>46323</c:v>
                      </c:pt>
                      <c:pt idx="8">
                        <c:v>38894</c:v>
                      </c:pt>
                      <c:pt idx="9">
                        <c:v>41972</c:v>
                      </c:pt>
                      <c:pt idx="10">
                        <c:v>41589</c:v>
                      </c:pt>
                      <c:pt idx="11">
                        <c:v>42159</c:v>
                      </c:pt>
                      <c:pt idx="12">
                        <c:v>492774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D0B-4E47-9967-8640E8C4A5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D0B-4E47-9967-8640E8C4A5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D0B-4E47-9967-8640E8C4A5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D0B-4E47-9967-8640E8C4A5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D0B-4E47-9967-8640E8C4A5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D0B-4E47-9967-8640E8C4A5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D0B-4E47-9967-8640E8C4A5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D0B-4E47-9967-8640E8C4A5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D0B-4E47-9967-8640E8C4A5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D0B-4E47-9967-8640E8C4A5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D0B-4E47-9967-8640E8C4A5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D0B-4E47-9967-8640E8C4A5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D0B-4E47-9967-8640E8C4A5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D0B-4E47-9967-8640E8C4A550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cat'!$L$97:$L$109</c:f>
              <c:numCache>
                <c:formatCode>0.0%</c:formatCode>
                <c:ptCount val="13"/>
                <c:pt idx="0">
                  <c:v>6.2576374745417551E-2</c:v>
                </c:pt>
                <c:pt idx="1">
                  <c:v>2.4187991541331E-2</c:v>
                </c:pt>
                <c:pt idx="2">
                  <c:v>-2.0838481179474511E-2</c:v>
                </c:pt>
                <c:pt idx="3">
                  <c:v>6.3063246333177059E-3</c:v>
                </c:pt>
                <c:pt idx="4">
                  <c:v>2.5359086448389689E-2</c:v>
                </c:pt>
                <c:pt idx="12">
                  <c:v>1.7465747307122026E-2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0B-4E47-9967-8640E8C4A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1421549</c:v>
                </c:pt>
                <c:pt idx="1">
                  <c:v>1387795</c:v>
                </c:pt>
                <c:pt idx="2">
                  <c:v>1320376</c:v>
                </c:pt>
                <c:pt idx="3">
                  <c:v>1245331</c:v>
                </c:pt>
                <c:pt idx="4">
                  <c:v>492258</c:v>
                </c:pt>
                <c:pt idx="5">
                  <c:v>375345</c:v>
                </c:pt>
                <c:pt idx="6">
                  <c:v>1299411</c:v>
                </c:pt>
                <c:pt idx="7">
                  <c:v>1322818</c:v>
                </c:pt>
                <c:pt idx="8">
                  <c:v>1360793</c:v>
                </c:pt>
                <c:pt idx="9">
                  <c:v>1347211</c:v>
                </c:pt>
                <c:pt idx="10">
                  <c:v>1241852</c:v>
                </c:pt>
                <c:pt idx="11">
                  <c:v>1207652</c:v>
                </c:pt>
                <c:pt idx="12">
                  <c:v>1179248</c:v>
                </c:pt>
                <c:pt idx="13">
                  <c:v>1140909</c:v>
                </c:pt>
                <c:pt idx="14">
                  <c:v>1138202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F-4783-BAFA-E787EA78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2.4322036035581585E-2</c:v>
                </c:pt>
                <c:pt idx="1">
                  <c:v>5.10604555066132E-2</c:v>
                </c:pt>
                <c:pt idx="2">
                  <c:v>6.0261087212957865E-2</c:v>
                </c:pt>
                <c:pt idx="3">
                  <c:v>1.5298339488642134</c:v>
                </c:pt>
                <c:pt idx="4">
                  <c:v>0.31148143707788845</c:v>
                </c:pt>
                <c:pt idx="5">
                  <c:v>-0.71114220212080703</c:v>
                </c:pt>
                <c:pt idx="6">
                  <c:v>-1.7694800040519598E-2</c:v>
                </c:pt>
                <c:pt idx="7">
                  <c:v>-2.7906522152891688E-2</c:v>
                </c:pt>
                <c:pt idx="8">
                  <c:v>1.008156851450881E-2</c:v>
                </c:pt>
                <c:pt idx="9">
                  <c:v>8.4840222506385565E-2</c:v>
                </c:pt>
                <c:pt idx="10">
                  <c:v>2.8319416520653284E-2</c:v>
                </c:pt>
                <c:pt idx="11">
                  <c:v>2.4086536504619893E-2</c:v>
                </c:pt>
                <c:pt idx="12">
                  <c:v>3.3603907060072213E-2</c:v>
                </c:pt>
                <c:pt idx="13">
                  <c:v>2.3783124612326567E-3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F-4783-BAFA-E787EA78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9F-4A71-9801-94D078583B19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4375</c:v>
                </c:pt>
                <c:pt idx="1">
                  <c:v>4931</c:v>
                </c:pt>
                <c:pt idx="2">
                  <c:v>8729</c:v>
                </c:pt>
                <c:pt idx="3">
                  <c:v>8246</c:v>
                </c:pt>
                <c:pt idx="4">
                  <c:v>9596</c:v>
                </c:pt>
                <c:pt idx="5">
                  <c:v>10664</c:v>
                </c:pt>
                <c:pt idx="6">
                  <c:v>14582</c:v>
                </c:pt>
                <c:pt idx="7">
                  <c:v>19201</c:v>
                </c:pt>
                <c:pt idx="8">
                  <c:v>10757</c:v>
                </c:pt>
                <c:pt idx="9">
                  <c:v>9833</c:v>
                </c:pt>
                <c:pt idx="10">
                  <c:v>6177</c:v>
                </c:pt>
                <c:pt idx="11">
                  <c:v>7541</c:v>
                </c:pt>
                <c:pt idx="12">
                  <c:v>114632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F-4A71-9801-94D078583B19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9F-4A71-9801-94D078583B1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5520</c:v>
                </c:pt>
                <c:pt idx="1">
                  <c:v>5645</c:v>
                </c:pt>
                <c:pt idx="2">
                  <c:v>5678</c:v>
                </c:pt>
                <c:pt idx="3">
                  <c:v>12728</c:v>
                </c:pt>
                <c:pt idx="4">
                  <c:v>9435</c:v>
                </c:pt>
                <c:pt idx="5">
                  <c:v>10671</c:v>
                </c:pt>
                <c:pt idx="6">
                  <c:v>13728</c:v>
                </c:pt>
                <c:pt idx="7">
                  <c:v>17657</c:v>
                </c:pt>
                <c:pt idx="8">
                  <c:v>12182</c:v>
                </c:pt>
                <c:pt idx="9">
                  <c:v>10585</c:v>
                </c:pt>
                <c:pt idx="10">
                  <c:v>6876</c:v>
                </c:pt>
                <c:pt idx="11">
                  <c:v>7552</c:v>
                </c:pt>
                <c:pt idx="12">
                  <c:v>118257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9F-4A71-9801-94D078583B19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9F-4A71-9801-94D078583B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9F-4A71-9801-94D078583B1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5577</c:v>
                </c:pt>
                <c:pt idx="1">
                  <c:v>5576</c:v>
                </c:pt>
                <c:pt idx="2">
                  <c:v>7728</c:v>
                </c:pt>
                <c:pt idx="3">
                  <c:v>12189</c:v>
                </c:pt>
                <c:pt idx="4">
                  <c:v>13044</c:v>
                </c:pt>
                <c:pt idx="12">
                  <c:v>44114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9F-4A71-9801-94D07858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9F-4A71-9801-94D078583B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4149</c:v>
                      </c:pt>
                      <c:pt idx="1">
                        <c:v>5940</c:v>
                      </c:pt>
                      <c:pt idx="2">
                        <c:v>5677</c:v>
                      </c:pt>
                      <c:pt idx="3">
                        <c:v>13370</c:v>
                      </c:pt>
                      <c:pt idx="4">
                        <c:v>10229</c:v>
                      </c:pt>
                      <c:pt idx="5">
                        <c:v>11920</c:v>
                      </c:pt>
                      <c:pt idx="6">
                        <c:v>18621</c:v>
                      </c:pt>
                      <c:pt idx="7">
                        <c:v>19560</c:v>
                      </c:pt>
                      <c:pt idx="8">
                        <c:v>11009</c:v>
                      </c:pt>
                      <c:pt idx="9">
                        <c:v>9548</c:v>
                      </c:pt>
                      <c:pt idx="10">
                        <c:v>5905</c:v>
                      </c:pt>
                      <c:pt idx="11">
                        <c:v>8163</c:v>
                      </c:pt>
                      <c:pt idx="12">
                        <c:v>124091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9F-4A71-9801-94D078583B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9F-4A71-9801-94D078583B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9F-4A71-9801-94D078583B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9F-4A71-9801-94D078583B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9F-4A71-9801-94D078583B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9F-4A71-9801-94D078583B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9F-4A71-9801-94D078583B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9F-4A71-9801-94D078583B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9F-4A71-9801-94D078583B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9F-4A71-9801-94D078583B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9F-4A71-9801-94D078583B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9F-4A71-9801-94D078583B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9F-4A71-9801-94D078583B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9F-4A71-9801-94D078583B19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1.0326086956521818E-2</c:v>
                </c:pt>
                <c:pt idx="1">
                  <c:v>-1.2223206377325102E-2</c:v>
                </c:pt>
                <c:pt idx="2">
                  <c:v>0.36104262064107084</c:v>
                </c:pt>
                <c:pt idx="3">
                  <c:v>-4.2347580138277774E-2</c:v>
                </c:pt>
                <c:pt idx="4">
                  <c:v>0.38251192368839426</c:v>
                </c:pt>
                <c:pt idx="12">
                  <c:v>0.13095421217248626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9F-4A71-9801-94D07858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876767</c:v>
                </c:pt>
                <c:pt idx="1">
                  <c:v>861439</c:v>
                </c:pt>
                <c:pt idx="2">
                  <c:v>810911</c:v>
                </c:pt>
                <c:pt idx="3">
                  <c:v>752557</c:v>
                </c:pt>
                <c:pt idx="4">
                  <c:v>256749</c:v>
                </c:pt>
                <c:pt idx="5">
                  <c:v>206279</c:v>
                </c:pt>
                <c:pt idx="6">
                  <c:v>729995</c:v>
                </c:pt>
                <c:pt idx="7">
                  <c:v>708935</c:v>
                </c:pt>
                <c:pt idx="8">
                  <c:v>722030</c:v>
                </c:pt>
                <c:pt idx="9">
                  <c:v>738826</c:v>
                </c:pt>
                <c:pt idx="10">
                  <c:v>674992</c:v>
                </c:pt>
                <c:pt idx="11">
                  <c:v>642601</c:v>
                </c:pt>
                <c:pt idx="12">
                  <c:v>623830</c:v>
                </c:pt>
                <c:pt idx="13">
                  <c:v>609497</c:v>
                </c:pt>
                <c:pt idx="14">
                  <c:v>614736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6-49B0-9BEB-8CA3912E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1.7793482765465773E-2</c:v>
                </c:pt>
                <c:pt idx="1">
                  <c:v>6.231016720700544E-2</c:v>
                </c:pt>
                <c:pt idx="2">
                  <c:v>7.7540970318527469E-2</c:v>
                </c:pt>
                <c:pt idx="3">
                  <c:v>1.9311000237586127</c:v>
                </c:pt>
                <c:pt idx="4">
                  <c:v>0.24466862841103554</c:v>
                </c:pt>
                <c:pt idx="5">
                  <c:v>-0.71742409194583523</c:v>
                </c:pt>
                <c:pt idx="6">
                  <c:v>2.9706531628428623E-2</c:v>
                </c:pt>
                <c:pt idx="7">
                  <c:v>-1.8136365524978215E-2</c:v>
                </c:pt>
                <c:pt idx="8">
                  <c:v>-2.2733363471236778E-2</c:v>
                </c:pt>
                <c:pt idx="9">
                  <c:v>9.4570009718633719E-2</c:v>
                </c:pt>
                <c:pt idx="10">
                  <c:v>5.0406084024145592E-2</c:v>
                </c:pt>
                <c:pt idx="11">
                  <c:v>3.0089928345863548E-2</c:v>
                </c:pt>
                <c:pt idx="12">
                  <c:v>2.3516112466509309E-2</c:v>
                </c:pt>
                <c:pt idx="13">
                  <c:v>-8.5223575648734062E-3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6-49B0-9BEB-8CA3912E3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686791</c:v>
                </c:pt>
                <c:pt idx="1">
                  <c:v>651234</c:v>
                </c:pt>
                <c:pt idx="2">
                  <c:v>609879</c:v>
                </c:pt>
                <c:pt idx="3">
                  <c:v>573367</c:v>
                </c:pt>
                <c:pt idx="4">
                  <c:v>206077</c:v>
                </c:pt>
                <c:pt idx="5">
                  <c:v>151994</c:v>
                </c:pt>
                <c:pt idx="6">
                  <c:v>552295</c:v>
                </c:pt>
                <c:pt idx="7">
                  <c:v>510204</c:v>
                </c:pt>
                <c:pt idx="8">
                  <c:v>508931</c:v>
                </c:pt>
                <c:pt idx="9">
                  <c:v>529296</c:v>
                </c:pt>
                <c:pt idx="10">
                  <c:v>490647</c:v>
                </c:pt>
                <c:pt idx="11">
                  <c:v>462729</c:v>
                </c:pt>
                <c:pt idx="12">
                  <c:v>441183</c:v>
                </c:pt>
                <c:pt idx="13">
                  <c:v>422920</c:v>
                </c:pt>
                <c:pt idx="14">
                  <c:v>411341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1-497D-8E00-C067B6CF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5.4599422020348953E-2</c:v>
                </c:pt>
                <c:pt idx="1">
                  <c:v>6.7808532512186881E-2</c:v>
                </c:pt>
                <c:pt idx="2">
                  <c:v>6.3679981582476897E-2</c:v>
                </c:pt>
                <c:pt idx="3">
                  <c:v>1.7822949674150923</c:v>
                </c:pt>
                <c:pt idx="4">
                  <c:v>0.35582325618116495</c:v>
                </c:pt>
                <c:pt idx="5">
                  <c:v>-0.72479562552621335</c:v>
                </c:pt>
                <c:pt idx="6">
                  <c:v>8.2498373199739738E-2</c:v>
                </c:pt>
                <c:pt idx="7">
                  <c:v>2.50132139720316E-3</c:v>
                </c:pt>
                <c:pt idx="8">
                  <c:v>-3.8475635561198263E-2</c:v>
                </c:pt>
                <c:pt idx="9">
                  <c:v>7.8771499672880996E-2</c:v>
                </c:pt>
                <c:pt idx="10">
                  <c:v>6.0333370071899539E-2</c:v>
                </c:pt>
                <c:pt idx="11">
                  <c:v>4.8836877214217145E-2</c:v>
                </c:pt>
                <c:pt idx="12">
                  <c:v>4.3183107916390906E-2</c:v>
                </c:pt>
                <c:pt idx="13">
                  <c:v>2.8149394298161434E-2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1-497D-8E00-C067B6CF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AF-4C4A-A01F-51F4EA856E2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AF-4C4A-A01F-51F4EA856E2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7AF-4C4A-A01F-51F4EA856E2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7AF-4C4A-A01F-51F4EA856E2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7AF-4C4A-A01F-51F4EA856E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7AF-4C4A-A01F-51F4EA856E2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7AF-4C4A-A01F-51F4EA856E2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7AF-4C4A-A01F-51F4EA856E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1421549</c:v>
                </c:pt>
                <c:pt idx="1">
                  <c:v>118257</c:v>
                </c:pt>
                <c:pt idx="2">
                  <c:v>1303292</c:v>
                </c:pt>
                <c:pt idx="3">
                  <c:v>687259</c:v>
                </c:pt>
                <c:pt idx="4">
                  <c:v>50301</c:v>
                </c:pt>
                <c:pt idx="5">
                  <c:v>32407</c:v>
                </c:pt>
                <c:pt idx="6">
                  <c:v>53524</c:v>
                </c:pt>
                <c:pt idx="7">
                  <c:v>41189</c:v>
                </c:pt>
                <c:pt idx="8">
                  <c:v>22481</c:v>
                </c:pt>
                <c:pt idx="9">
                  <c:v>20288</c:v>
                </c:pt>
                <c:pt idx="10">
                  <c:v>395843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AF-4C4A-A01F-51F4EA856E2E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2.4322036035581585E-2</c:v>
                </c:pt>
                <c:pt idx="1">
                  <c:v>3.1622932514481228E-2</c:v>
                </c:pt>
                <c:pt idx="2">
                  <c:v>2.3664683940705089E-2</c:v>
                </c:pt>
                <c:pt idx="3">
                  <c:v>5.2775465844414615E-3</c:v>
                </c:pt>
                <c:pt idx="4">
                  <c:v>0.13033414979438662</c:v>
                </c:pt>
                <c:pt idx="5">
                  <c:v>0.11371915595573578</c:v>
                </c:pt>
                <c:pt idx="6">
                  <c:v>-7.5546651006943244E-2</c:v>
                </c:pt>
                <c:pt idx="7">
                  <c:v>-7.7162637510362342E-2</c:v>
                </c:pt>
                <c:pt idx="8">
                  <c:v>1.1791709797920769E-2</c:v>
                </c:pt>
                <c:pt idx="9">
                  <c:v>-0.17978572872447951</c:v>
                </c:pt>
                <c:pt idx="10">
                  <c:v>8.0274978986321965E-2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AF-4C4A-A01F-51F4EA856E2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AF-4C4A-A01F-51F4EA856E2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7AF-4C4A-A01F-51F4EA856E2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7AF-4C4A-A01F-51F4EA856E2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7AF-4C4A-A01F-51F4EA856E2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7AF-4C4A-A01F-51F4EA856E2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7AF-4C4A-A01F-51F4EA856E2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7AF-4C4A-A01F-51F4EA856E2E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8.3188831338209229E-2</c:v>
                </c:pt>
                <c:pt idx="2">
                  <c:v>0.9168111686617908</c:v>
                </c:pt>
                <c:pt idx="3">
                  <c:v>0.48345783367298628</c:v>
                </c:pt>
                <c:pt idx="4">
                  <c:v>3.5384640276205748E-2</c:v>
                </c:pt>
                <c:pt idx="5">
                  <c:v>2.2796963031172335E-2</c:v>
                </c:pt>
                <c:pt idx="6">
                  <c:v>3.7651885372927699E-2</c:v>
                </c:pt>
                <c:pt idx="7">
                  <c:v>2.897473108559747E-2</c:v>
                </c:pt>
                <c:pt idx="8">
                  <c:v>1.5814439037978995E-2</c:v>
                </c:pt>
                <c:pt idx="9">
                  <c:v>1.4271755669343793E-2</c:v>
                </c:pt>
                <c:pt idx="10">
                  <c:v>0.27845892051557841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7AF-4C4A-A01F-51F4EA856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14-4833-BB20-6F8B207385F5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14-4833-BB20-6F8B207385F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14-4833-BB20-6F8B207385F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14-4833-BB20-6F8B207385F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14-4833-BB20-6F8B207385F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14-4833-BB20-6F8B207385F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14-4833-BB20-6F8B207385F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914-4833-BB20-6F8B207385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116586</c:v>
                </c:pt>
                <c:pt idx="1">
                  <c:v>9435</c:v>
                </c:pt>
                <c:pt idx="2">
                  <c:v>3706</c:v>
                </c:pt>
                <c:pt idx="3">
                  <c:v>5729</c:v>
                </c:pt>
                <c:pt idx="4">
                  <c:v>107151</c:v>
                </c:pt>
                <c:pt idx="5">
                  <c:v>66971</c:v>
                </c:pt>
                <c:pt idx="6">
                  <c:v>2702</c:v>
                </c:pt>
                <c:pt idx="7">
                  <c:v>2424</c:v>
                </c:pt>
                <c:pt idx="8">
                  <c:v>3588</c:v>
                </c:pt>
                <c:pt idx="9">
                  <c:v>3239</c:v>
                </c:pt>
                <c:pt idx="10">
                  <c:v>415</c:v>
                </c:pt>
                <c:pt idx="11">
                  <c:v>129</c:v>
                </c:pt>
                <c:pt idx="12">
                  <c:v>27683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14-4833-BB20-6F8B207385F5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5.3913326463090439E-2</c:v>
                </c:pt>
                <c:pt idx="1">
                  <c:v>-1.6777824093372251E-2</c:v>
                </c:pt>
                <c:pt idx="2">
                  <c:v>-0.10461464121768538</c:v>
                </c:pt>
                <c:pt idx="3">
                  <c:v>4.9844236760124616E-2</c:v>
                </c:pt>
                <c:pt idx="4">
                  <c:v>6.0627957159543167E-2</c:v>
                </c:pt>
                <c:pt idx="5">
                  <c:v>8.4111695669769393E-2</c:v>
                </c:pt>
                <c:pt idx="6">
                  <c:v>-9.8937339684865844E-3</c:v>
                </c:pt>
                <c:pt idx="7">
                  <c:v>9.3369418132611681E-2</c:v>
                </c:pt>
                <c:pt idx="8">
                  <c:v>-0.27028676021964615</c:v>
                </c:pt>
                <c:pt idx="9">
                  <c:v>-1.7293689320388328E-2</c:v>
                </c:pt>
                <c:pt idx="10">
                  <c:v>-0.21698113207547165</c:v>
                </c:pt>
                <c:pt idx="11">
                  <c:v>0.22857142857142865</c:v>
                </c:pt>
                <c:pt idx="12">
                  <c:v>8.7441568134501324E-2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14-4833-BB20-6F8B207385F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914-4833-BB20-6F8B207385F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914-4833-BB20-6F8B207385F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914-4833-BB20-6F8B207385F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914-4833-BB20-6F8B207385F5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914-4833-BB20-6F8B207385F5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914-4833-BB20-6F8B207385F5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914-4833-BB20-6F8B207385F5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8.0927384076990377E-2</c:v>
                </c:pt>
                <c:pt idx="2">
                  <c:v>3.1787693205016038E-2</c:v>
                </c:pt>
                <c:pt idx="3">
                  <c:v>4.913969087197434E-2</c:v>
                </c:pt>
                <c:pt idx="4">
                  <c:v>0.91907261592300959</c:v>
                </c:pt>
                <c:pt idx="5">
                  <c:v>0.57443432316058529</c:v>
                </c:pt>
                <c:pt idx="6">
                  <c:v>2.3176024565556758E-2</c:v>
                </c:pt>
                <c:pt idx="7">
                  <c:v>2.079151870722042E-2</c:v>
                </c:pt>
                <c:pt idx="8">
                  <c:v>3.0775564819103495E-2</c:v>
                </c:pt>
                <c:pt idx="9">
                  <c:v>2.7782066457379101E-2</c:v>
                </c:pt>
                <c:pt idx="10">
                  <c:v>3.5596040690992056E-3</c:v>
                </c:pt>
                <c:pt idx="11">
                  <c:v>1.1064793371416807E-3</c:v>
                </c:pt>
                <c:pt idx="12">
                  <c:v>0.23744703480692364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914-4833-BB20-6F8B2073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4C-4FA1-97E1-4D2C7814357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4C-4FA1-97E1-4D2C7814357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F4C-4FA1-97E1-4D2C781435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4C-4FA1-97E1-4D2C781435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4C-4FA1-97E1-4D2C7814357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4C-4FA1-97E1-4D2C7814357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F4C-4FA1-97E1-4D2C7814357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4C-4FA1-97E1-4D2C781435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594690</c:v>
                </c:pt>
                <c:pt idx="1">
                  <c:v>44114</c:v>
                </c:pt>
                <c:pt idx="2">
                  <c:v>550576</c:v>
                </c:pt>
                <c:pt idx="3">
                  <c:v>276975</c:v>
                </c:pt>
                <c:pt idx="4">
                  <c:v>23265</c:v>
                </c:pt>
                <c:pt idx="5">
                  <c:v>15695</c:v>
                </c:pt>
                <c:pt idx="6">
                  <c:v>24012</c:v>
                </c:pt>
                <c:pt idx="7">
                  <c:v>16727</c:v>
                </c:pt>
                <c:pt idx="8">
                  <c:v>11003</c:v>
                </c:pt>
                <c:pt idx="9">
                  <c:v>11611</c:v>
                </c:pt>
                <c:pt idx="10">
                  <c:v>171288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4C-4FA1-97E1-4D2C78143572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2.6956551771776027E-2</c:v>
                </c:pt>
                <c:pt idx="1">
                  <c:v>0.13095421217248626</c:v>
                </c:pt>
                <c:pt idx="2">
                  <c:v>1.9445483396719698E-2</c:v>
                </c:pt>
                <c:pt idx="3">
                  <c:v>2.5799140028665679E-2</c:v>
                </c:pt>
                <c:pt idx="4">
                  <c:v>0.11055420306458541</c:v>
                </c:pt>
                <c:pt idx="5">
                  <c:v>0.17609591607343567</c:v>
                </c:pt>
                <c:pt idx="6">
                  <c:v>0.13596366732898102</c:v>
                </c:pt>
                <c:pt idx="7">
                  <c:v>7.916129032258068E-2</c:v>
                </c:pt>
                <c:pt idx="8">
                  <c:v>-0.15582323154825839</c:v>
                </c:pt>
                <c:pt idx="9">
                  <c:v>1.9134556306503958E-2</c:v>
                </c:pt>
                <c:pt idx="10">
                  <c:v>-1.956429658969927E-2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4C-4FA1-97E1-4D2C7814357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4C-4FA1-97E1-4D2C7814357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4C-4FA1-97E1-4D2C7814357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F4C-4FA1-97E1-4D2C7814357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F4C-4FA1-97E1-4D2C7814357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F4C-4FA1-97E1-4D2C7814357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4C-4FA1-97E1-4D2C7814357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F4C-4FA1-97E1-4D2C78143572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7.4179824782659873E-2</c:v>
                </c:pt>
                <c:pt idx="2">
                  <c:v>0.92582017521734017</c:v>
                </c:pt>
                <c:pt idx="3">
                  <c:v>0.4657468597084195</c:v>
                </c:pt>
                <c:pt idx="4">
                  <c:v>3.9121222821974472E-2</c:v>
                </c:pt>
                <c:pt idx="5">
                  <c:v>2.6391901663051338E-2</c:v>
                </c:pt>
                <c:pt idx="6">
                  <c:v>4.0377339454169402E-2</c:v>
                </c:pt>
                <c:pt idx="7">
                  <c:v>2.8127259580621837E-2</c:v>
                </c:pt>
                <c:pt idx="8">
                  <c:v>1.8502076712236627E-2</c:v>
                </c:pt>
                <c:pt idx="9">
                  <c:v>1.9524458121037851E-2</c:v>
                </c:pt>
                <c:pt idx="10">
                  <c:v>0.2880290571558291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F4C-4FA1-97E1-4D2C7814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F5-4F0D-AD80-FF5A6FA08D6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F5-4F0D-AD80-FF5A6FA08D6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CF5-4F0D-AD80-FF5A6FA08D6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CF5-4F0D-AD80-FF5A6FA08D6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F5-4F0D-AD80-FF5A6FA08D6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F5-4F0D-AD80-FF5A6FA08D6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CF5-4F0D-AD80-FF5A6FA08D6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F5-4F0D-AD80-FF5A6FA08D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366855</c:v>
                </c:pt>
                <c:pt idx="1">
                  <c:v>29397</c:v>
                </c:pt>
                <c:pt idx="2">
                  <c:v>337458</c:v>
                </c:pt>
                <c:pt idx="3">
                  <c:v>166307</c:v>
                </c:pt>
                <c:pt idx="4">
                  <c:v>16243</c:v>
                </c:pt>
                <c:pt idx="5">
                  <c:v>10384</c:v>
                </c:pt>
                <c:pt idx="6">
                  <c:v>12292</c:v>
                </c:pt>
                <c:pt idx="7">
                  <c:v>13274</c:v>
                </c:pt>
                <c:pt idx="8">
                  <c:v>4779</c:v>
                </c:pt>
                <c:pt idx="9">
                  <c:v>4837</c:v>
                </c:pt>
                <c:pt idx="10">
                  <c:v>109342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F5-4F0D-AD80-FF5A6FA08D64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3.2940454335559588E-2</c:v>
                </c:pt>
                <c:pt idx="1">
                  <c:v>6.7196689174471746E-2</c:v>
                </c:pt>
                <c:pt idx="2">
                  <c:v>3.0060132474588608E-2</c:v>
                </c:pt>
                <c:pt idx="3">
                  <c:v>4.3121832505394142E-2</c:v>
                </c:pt>
                <c:pt idx="4">
                  <c:v>0.14242509495006339</c:v>
                </c:pt>
                <c:pt idx="5">
                  <c:v>0.15506117908787531</c:v>
                </c:pt>
                <c:pt idx="6">
                  <c:v>9.5543672014260173E-2</c:v>
                </c:pt>
                <c:pt idx="7">
                  <c:v>0.11865835159278615</c:v>
                </c:pt>
                <c:pt idx="8">
                  <c:v>-0.19558996801885209</c:v>
                </c:pt>
                <c:pt idx="9">
                  <c:v>6.9186560565870803E-2</c:v>
                </c:pt>
                <c:pt idx="10">
                  <c:v>-1.8641344833466467E-2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F5-4F0D-AD80-FF5A6FA08D6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F5-4F0D-AD80-FF5A6FA08D6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CF5-4F0D-AD80-FF5A6FA08D6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CF5-4F0D-AD80-FF5A6FA08D6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CF5-4F0D-AD80-FF5A6FA08D6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CF5-4F0D-AD80-FF5A6FA08D6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CF5-4F0D-AD80-FF5A6FA08D6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CF5-4F0D-AD80-FF5A6FA08D64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8.013247740933066E-2</c:v>
                </c:pt>
                <c:pt idx="2">
                  <c:v>0.91986752259066928</c:v>
                </c:pt>
                <c:pt idx="3">
                  <c:v>0.45333169780976135</c:v>
                </c:pt>
                <c:pt idx="4">
                  <c:v>4.4276348966212811E-2</c:v>
                </c:pt>
                <c:pt idx="5">
                  <c:v>2.8305461285794115E-2</c:v>
                </c:pt>
                <c:pt idx="6">
                  <c:v>3.3506426244701584E-2</c:v>
                </c:pt>
                <c:pt idx="7">
                  <c:v>3.6183233157514552E-2</c:v>
                </c:pt>
                <c:pt idx="8">
                  <c:v>1.3026945250848429E-2</c:v>
                </c:pt>
                <c:pt idx="9">
                  <c:v>1.3185045862806831E-2</c:v>
                </c:pt>
                <c:pt idx="10">
                  <c:v>0.29805236401302965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CF5-4F0D-AD80-FF5A6FA0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BD-4698-8A17-8DCC08FE1CDA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BD-4698-8A17-8DCC08FE1CD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2BD-4698-8A17-8DCC08FE1CD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2BD-4698-8A17-8DCC08FE1CD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2BD-4698-8A17-8DCC08FE1CD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2BD-4698-8A17-8DCC08FE1CD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BD-4698-8A17-8DCC08FE1CD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2BD-4698-8A17-8DCC08FE1C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227835</c:v>
                </c:pt>
                <c:pt idx="1">
                  <c:v>14717</c:v>
                </c:pt>
                <c:pt idx="2">
                  <c:v>213118</c:v>
                </c:pt>
                <c:pt idx="3">
                  <c:v>110668</c:v>
                </c:pt>
                <c:pt idx="4">
                  <c:v>7022</c:v>
                </c:pt>
                <c:pt idx="5">
                  <c:v>5311</c:v>
                </c:pt>
                <c:pt idx="6">
                  <c:v>11720</c:v>
                </c:pt>
                <c:pt idx="7">
                  <c:v>3453</c:v>
                </c:pt>
                <c:pt idx="8">
                  <c:v>6224</c:v>
                </c:pt>
                <c:pt idx="9">
                  <c:v>6774</c:v>
                </c:pt>
                <c:pt idx="10">
                  <c:v>61946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BD-4698-8A17-8DCC08FE1CDA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1.7465747307122026E-2</c:v>
                </c:pt>
                <c:pt idx="1">
                  <c:v>0.28420593368237346</c:v>
                </c:pt>
                <c:pt idx="2">
                  <c:v>3.078168536787329E-3</c:v>
                </c:pt>
                <c:pt idx="3">
                  <c:v>8.2295594924808313E-4</c:v>
                </c:pt>
                <c:pt idx="4">
                  <c:v>4.3232803446739076E-2</c:v>
                </c:pt>
                <c:pt idx="5">
                  <c:v>0.21951779563719853</c:v>
                </c:pt>
                <c:pt idx="6">
                  <c:v>0.18168985682597305</c:v>
                </c:pt>
                <c:pt idx="7">
                  <c:v>-4.9807374793615855E-2</c:v>
                </c:pt>
                <c:pt idx="8">
                  <c:v>-0.12251515578739602</c:v>
                </c:pt>
                <c:pt idx="9">
                  <c:v>-1.3830251856165376E-2</c:v>
                </c:pt>
                <c:pt idx="10">
                  <c:v>-2.118918577274953E-2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BD-4698-8A17-8DCC08FE1CDA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BD-4698-8A17-8DCC08FE1CDA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BD-4698-8A17-8DCC08FE1CDA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BD-4698-8A17-8DCC08FE1CDA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2BD-4698-8A17-8DCC08FE1CDA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2BD-4698-8A17-8DCC08FE1CDA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2BD-4698-8A17-8DCC08FE1CDA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2BD-4698-8A17-8DCC08FE1CDA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6.4594991989817191E-2</c:v>
                </c:pt>
                <c:pt idx="2">
                  <c:v>0.93540500801018278</c:v>
                </c:pt>
                <c:pt idx="3">
                  <c:v>0.48573748546096956</c:v>
                </c:pt>
                <c:pt idx="4">
                  <c:v>3.0820549959400444E-2</c:v>
                </c:pt>
                <c:pt idx="5">
                  <c:v>2.3310729255821099E-2</c:v>
                </c:pt>
                <c:pt idx="6">
                  <c:v>5.1440735620075929E-2</c:v>
                </c:pt>
                <c:pt idx="7">
                  <c:v>1.5155704786358548E-2</c:v>
                </c:pt>
                <c:pt idx="8">
                  <c:v>2.7318015230320188E-2</c:v>
                </c:pt>
                <c:pt idx="9">
                  <c:v>2.9732042925801568E-2</c:v>
                </c:pt>
                <c:pt idx="10">
                  <c:v>0.27188974477143546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2BD-4698-8A17-8DCC08FE1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2-4F7A-BB80-3BDDD0968B7E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2-4F7A-BB80-3BDDD0968B7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52-4F7A-BB80-3BDDD0968B7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52-4F7A-BB80-3BDDD0968B7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52-4F7A-BB80-3BDDD0968B7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52-4F7A-BB80-3BDDD0968B7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52-4F7A-BB80-3BDDD0968B7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052-4F7A-BB80-3BDDD0968B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137806</c:v>
                </c:pt>
                <c:pt idx="1">
                  <c:v>14462</c:v>
                </c:pt>
                <c:pt idx="2">
                  <c:v>123344</c:v>
                </c:pt>
                <c:pt idx="3">
                  <c:v>72803</c:v>
                </c:pt>
                <c:pt idx="4">
                  <c:v>3464</c:v>
                </c:pt>
                <c:pt idx="5">
                  <c:v>3764</c:v>
                </c:pt>
                <c:pt idx="6">
                  <c:v>5634</c:v>
                </c:pt>
                <c:pt idx="7">
                  <c:v>3879</c:v>
                </c:pt>
                <c:pt idx="8">
                  <c:v>395</c:v>
                </c:pt>
                <c:pt idx="9">
                  <c:v>131</c:v>
                </c:pt>
                <c:pt idx="10">
                  <c:v>33274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52-4F7A-BB80-3BDDD0968B7E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1.7551632220573099E-2</c:v>
                </c:pt>
                <c:pt idx="1">
                  <c:v>0.38910767457496886</c:v>
                </c:pt>
                <c:pt idx="2">
                  <c:v>-1.3390071829656569E-2</c:v>
                </c:pt>
                <c:pt idx="3">
                  <c:v>-4.8090375387351059E-2</c:v>
                </c:pt>
                <c:pt idx="4">
                  <c:v>8.2161824429865637E-2</c:v>
                </c:pt>
                <c:pt idx="5">
                  <c:v>0.28201634877384185</c:v>
                </c:pt>
                <c:pt idx="6">
                  <c:v>0.12567432567432557</c:v>
                </c:pt>
                <c:pt idx="7">
                  <c:v>-3.0249999999999999E-2</c:v>
                </c:pt>
                <c:pt idx="8">
                  <c:v>-0.29211469534050183</c:v>
                </c:pt>
                <c:pt idx="9">
                  <c:v>-0.30319148936170215</c:v>
                </c:pt>
                <c:pt idx="10">
                  <c:v>1.91430059113602E-2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52-4F7A-BB80-3BDDD0968B7E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52-4F7A-BB80-3BDDD0968B7E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52-4F7A-BB80-3BDDD0968B7E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52-4F7A-BB80-3BDDD0968B7E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52-4F7A-BB80-3BDDD0968B7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52-4F7A-BB80-3BDDD0968B7E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52-4F7A-BB80-3BDDD0968B7E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52-4F7A-BB80-3BDDD0968B7E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0.10494463230918828</c:v>
                </c:pt>
                <c:pt idx="2">
                  <c:v>0.89505536769081173</c:v>
                </c:pt>
                <c:pt idx="3">
                  <c:v>0.52830065454334352</c:v>
                </c:pt>
                <c:pt idx="4">
                  <c:v>2.5136786496959492E-2</c:v>
                </c:pt>
                <c:pt idx="5">
                  <c:v>2.7313759923370536E-2</c:v>
                </c:pt>
                <c:pt idx="6">
                  <c:v>4.0883560947999359E-2</c:v>
                </c:pt>
                <c:pt idx="7">
                  <c:v>2.8148266403494767E-2</c:v>
                </c:pt>
                <c:pt idx="8">
                  <c:v>2.8663483447745382E-3</c:v>
                </c:pt>
                <c:pt idx="9">
                  <c:v>9.5061172953282149E-4</c:v>
                </c:pt>
                <c:pt idx="10">
                  <c:v>0.24145537930133665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052-4F7A-BB80-3BDDD0968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2D-4DEA-BC82-6A0DC1D90487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2D-4DEA-BC82-6A0DC1D9048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D2D-4DEA-BC82-6A0DC1D9048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D2D-4DEA-BC82-6A0DC1D9048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D2D-4DEA-BC82-6A0DC1D9048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D2D-4DEA-BC82-6A0DC1D9048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D2D-4DEA-BC82-6A0DC1D9048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D2D-4DEA-BC82-6A0DC1D904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710938</c:v>
                </c:pt>
                <c:pt idx="1">
                  <c:v>50722</c:v>
                </c:pt>
                <c:pt idx="2">
                  <c:v>22815</c:v>
                </c:pt>
                <c:pt idx="3">
                  <c:v>27907</c:v>
                </c:pt>
                <c:pt idx="4">
                  <c:v>660216</c:v>
                </c:pt>
                <c:pt idx="5">
                  <c:v>330307</c:v>
                </c:pt>
                <c:pt idx="6">
                  <c:v>27950</c:v>
                </c:pt>
                <c:pt idx="7">
                  <c:v>18671</c:v>
                </c:pt>
                <c:pt idx="8">
                  <c:v>28950</c:v>
                </c:pt>
                <c:pt idx="9">
                  <c:v>20399</c:v>
                </c:pt>
                <c:pt idx="10">
                  <c:v>13620</c:v>
                </c:pt>
                <c:pt idx="11">
                  <c:v>14687</c:v>
                </c:pt>
                <c:pt idx="12">
                  <c:v>205632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2D-4DEA-BC82-6A0DC1D90487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2.6380717951679289E-2</c:v>
                </c:pt>
                <c:pt idx="1">
                  <c:v>0.16050060631020213</c:v>
                </c:pt>
                <c:pt idx="2">
                  <c:v>0.35087927053111501</c:v>
                </c:pt>
                <c:pt idx="3">
                  <c:v>4.0607054963084588E-2</c:v>
                </c:pt>
                <c:pt idx="4">
                  <c:v>1.7347809873674347E-2</c:v>
                </c:pt>
                <c:pt idx="5">
                  <c:v>3.2180344927798865E-2</c:v>
                </c:pt>
                <c:pt idx="6">
                  <c:v>0.11354581673306763</c:v>
                </c:pt>
                <c:pt idx="7">
                  <c:v>0.17103612644254884</c:v>
                </c:pt>
                <c:pt idx="8">
                  <c:v>0.10168201537407717</c:v>
                </c:pt>
                <c:pt idx="9">
                  <c:v>4.1243428104742019E-2</c:v>
                </c:pt>
                <c:pt idx="10">
                  <c:v>-0.17956749593397991</c:v>
                </c:pt>
                <c:pt idx="11">
                  <c:v>-4.8461289277615838E-2</c:v>
                </c:pt>
                <c:pt idx="12">
                  <c:v>-2.0800000000000041E-2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2D-4DEA-BC82-6A0DC1D9048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2D-4DEA-BC82-6A0DC1D9048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D2D-4DEA-BC82-6A0DC1D9048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D2D-4DEA-BC82-6A0DC1D9048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D2D-4DEA-BC82-6A0DC1D90487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D2D-4DEA-BC82-6A0DC1D90487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D2D-4DEA-BC82-6A0DC1D90487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D2D-4DEA-BC82-6A0DC1D90487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7.1345180592400456E-2</c:v>
                </c:pt>
                <c:pt idx="2">
                  <c:v>3.2091406001648524E-2</c:v>
                </c:pt>
                <c:pt idx="3">
                  <c:v>3.9253774590751939E-2</c:v>
                </c:pt>
                <c:pt idx="4">
                  <c:v>0.92865481940759953</c:v>
                </c:pt>
                <c:pt idx="5">
                  <c:v>0.46460732159485074</c:v>
                </c:pt>
                <c:pt idx="6">
                  <c:v>3.9314258064697627E-2</c:v>
                </c:pt>
                <c:pt idx="7">
                  <c:v>2.626248702418495E-2</c:v>
                </c:pt>
                <c:pt idx="8">
                  <c:v>4.0720850482039224E-2</c:v>
                </c:pt>
                <c:pt idx="9">
                  <c:v>2.8693078721351229E-2</c:v>
                </c:pt>
                <c:pt idx="10">
                  <c:v>1.9157788724192545E-2</c:v>
                </c:pt>
                <c:pt idx="11">
                  <c:v>2.0658622833496031E-2</c:v>
                </c:pt>
                <c:pt idx="12">
                  <c:v>0.28924041196278721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D2D-4DEA-BC82-6A0DC1D9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72-486E-A4DA-184B5952F2C2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835098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2-486E-A4DA-184B5952F2C2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72-486E-A4DA-184B5952F2C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8">
                  <c:v>815302</c:v>
                </c:pt>
                <c:pt idx="9">
                  <c:v>899430</c:v>
                </c:pt>
                <c:pt idx="10">
                  <c:v>815614</c:v>
                </c:pt>
                <c:pt idx="11">
                  <c:v>802051</c:v>
                </c:pt>
                <c:pt idx="12">
                  <c:v>9994134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72-486E-A4DA-184B5952F2C2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72-486E-A4DA-184B5952F2C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72-486E-A4DA-184B5952F2C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844964</c:v>
                </c:pt>
                <c:pt idx="1">
                  <c:v>823511</c:v>
                </c:pt>
                <c:pt idx="2">
                  <c:v>831943</c:v>
                </c:pt>
                <c:pt idx="3">
                  <c:v>747087</c:v>
                </c:pt>
                <c:pt idx="4">
                  <c:v>735703</c:v>
                </c:pt>
                <c:pt idx="12">
                  <c:v>3983208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72-486E-A4DA-184B5952F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72-486E-A4DA-184B5952F2C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576461</c:v>
                      </c:pt>
                      <c:pt idx="1">
                        <c:v>608977</c:v>
                      </c:pt>
                      <c:pt idx="2">
                        <c:v>747881</c:v>
                      </c:pt>
                      <c:pt idx="3">
                        <c:v>725227</c:v>
                      </c:pt>
                      <c:pt idx="4">
                        <c:v>653261</c:v>
                      </c:pt>
                      <c:pt idx="5">
                        <c:v>672943</c:v>
                      </c:pt>
                      <c:pt idx="6">
                        <c:v>858220</c:v>
                      </c:pt>
                      <c:pt idx="7">
                        <c:v>895466</c:v>
                      </c:pt>
                      <c:pt idx="8">
                        <c:v>748642</c:v>
                      </c:pt>
                      <c:pt idx="9">
                        <c:v>801936</c:v>
                      </c:pt>
                      <c:pt idx="10">
                        <c:v>785918</c:v>
                      </c:pt>
                      <c:pt idx="11">
                        <c:v>795842</c:v>
                      </c:pt>
                      <c:pt idx="12">
                        <c:v>8870774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72-486E-A4DA-184B5952F2C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72-486E-A4DA-184B5952F2C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72-486E-A4DA-184B5952F2C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72-486E-A4DA-184B5952F2C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72-486E-A4DA-184B5952F2C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72-486E-A4DA-184B5952F2C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72-486E-A4DA-184B5952F2C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72-486E-A4DA-184B5952F2C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72-486E-A4DA-184B5952F2C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72-486E-A4DA-184B5952F2C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72-486E-A4DA-184B5952F2C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72-486E-A4DA-184B5952F2C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72-486E-A4DA-184B5952F2C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72-486E-A4DA-184B5952F2C2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-3.5772647185020823E-2</c:v>
                </c:pt>
                <c:pt idx="1">
                  <c:v>1.4154876067865585E-2</c:v>
                </c:pt>
                <c:pt idx="2">
                  <c:v>3.9448564815596221E-3</c:v>
                </c:pt>
                <c:pt idx="3">
                  <c:v>-9.9838196922693578E-3</c:v>
                </c:pt>
                <c:pt idx="4">
                  <c:v>-7.3199231441801738E-3</c:v>
                </c:pt>
                <c:pt idx="12">
                  <c:v>-7.3625282599074637E-3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72-486E-A4DA-184B5952F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E5-4EB9-A3BD-ACA5FB6280F4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3214</c:v>
                </c:pt>
                <c:pt idx="1">
                  <c:v>3176</c:v>
                </c:pt>
                <c:pt idx="2">
                  <c:v>4814</c:v>
                </c:pt>
                <c:pt idx="3">
                  <c:v>4307</c:v>
                </c:pt>
                <c:pt idx="4">
                  <c:v>5457</c:v>
                </c:pt>
                <c:pt idx="5">
                  <c:v>5557</c:v>
                </c:pt>
                <c:pt idx="6">
                  <c:v>7599</c:v>
                </c:pt>
                <c:pt idx="7">
                  <c:v>9450</c:v>
                </c:pt>
                <c:pt idx="8">
                  <c:v>6082</c:v>
                </c:pt>
                <c:pt idx="9">
                  <c:v>5830</c:v>
                </c:pt>
                <c:pt idx="10">
                  <c:v>4123</c:v>
                </c:pt>
                <c:pt idx="11">
                  <c:v>4801</c:v>
                </c:pt>
                <c:pt idx="12">
                  <c:v>64410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5-4EB9-A3BD-ACA5FB6280F4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E5-4EB9-A3BD-ACA5FB6280F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3737</c:v>
                </c:pt>
                <c:pt idx="1">
                  <c:v>3570</c:v>
                </c:pt>
                <c:pt idx="2">
                  <c:v>3719</c:v>
                </c:pt>
                <c:pt idx="3">
                  <c:v>6553</c:v>
                </c:pt>
                <c:pt idx="4">
                  <c:v>5729</c:v>
                </c:pt>
                <c:pt idx="5">
                  <c:v>6008</c:v>
                </c:pt>
                <c:pt idx="6">
                  <c:v>7565</c:v>
                </c:pt>
                <c:pt idx="7">
                  <c:v>8887</c:v>
                </c:pt>
                <c:pt idx="8">
                  <c:v>6213</c:v>
                </c:pt>
                <c:pt idx="9">
                  <c:v>5793</c:v>
                </c:pt>
                <c:pt idx="10">
                  <c:v>4741</c:v>
                </c:pt>
                <c:pt idx="11">
                  <c:v>4334</c:v>
                </c:pt>
                <c:pt idx="12">
                  <c:v>66849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E5-4EB9-A3BD-ACA5FB6280F4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E5-4EB9-A3BD-ACA5FB6280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E5-4EB9-A3BD-ACA5FB6280F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4126</c:v>
                </c:pt>
                <c:pt idx="1">
                  <c:v>3585</c:v>
                </c:pt>
                <c:pt idx="2">
                  <c:v>4726</c:v>
                </c:pt>
                <c:pt idx="3">
                  <c:v>5387</c:v>
                </c:pt>
                <c:pt idx="4">
                  <c:v>6043</c:v>
                </c:pt>
                <c:pt idx="12">
                  <c:v>23867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E5-4EB9-A3BD-ACA5FB62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9E5-4EB9-A3BD-ACA5FB6280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2603</c:v>
                      </c:pt>
                      <c:pt idx="1">
                        <c:v>3449</c:v>
                      </c:pt>
                      <c:pt idx="2">
                        <c:v>3256</c:v>
                      </c:pt>
                      <c:pt idx="3">
                        <c:v>8246</c:v>
                      </c:pt>
                      <c:pt idx="4">
                        <c:v>5450</c:v>
                      </c:pt>
                      <c:pt idx="5">
                        <c:v>7306</c:v>
                      </c:pt>
                      <c:pt idx="6">
                        <c:v>10472</c:v>
                      </c:pt>
                      <c:pt idx="7">
                        <c:v>11207</c:v>
                      </c:pt>
                      <c:pt idx="8">
                        <c:v>7045</c:v>
                      </c:pt>
                      <c:pt idx="9">
                        <c:v>6519</c:v>
                      </c:pt>
                      <c:pt idx="10">
                        <c:v>4255</c:v>
                      </c:pt>
                      <c:pt idx="11">
                        <c:v>6049</c:v>
                      </c:pt>
                      <c:pt idx="12">
                        <c:v>75857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9E5-4EB9-A3BD-ACA5FB6280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9E5-4EB9-A3BD-ACA5FB6280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9E5-4EB9-A3BD-ACA5FB6280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9E5-4EB9-A3BD-ACA5FB6280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9E5-4EB9-A3BD-ACA5FB6280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9E5-4EB9-A3BD-ACA5FB6280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9E5-4EB9-A3BD-ACA5FB6280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9E5-4EB9-A3BD-ACA5FB6280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9E5-4EB9-A3BD-ACA5FB6280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9E5-4EB9-A3BD-ACA5FB6280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9E5-4EB9-A3BD-ACA5FB6280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9E5-4EB9-A3BD-ACA5FB6280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9E5-4EB9-A3BD-ACA5FB6280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9E5-4EB9-A3BD-ACA5FB6280F4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0.10409419320310409</c:v>
                </c:pt>
                <c:pt idx="1">
                  <c:v>4.2016806722688926E-3</c:v>
                </c:pt>
                <c:pt idx="2">
                  <c:v>0.27077171282602852</c:v>
                </c:pt>
                <c:pt idx="3">
                  <c:v>-0.17793377079200368</c:v>
                </c:pt>
                <c:pt idx="4">
                  <c:v>5.4808867167044806E-2</c:v>
                </c:pt>
                <c:pt idx="12">
                  <c:v>2.3983181740174997E-2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9E5-4EB9-A3BD-ACA5FB62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EC-4F65-BA0E-8191BFC48043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30511</c:v>
                </c:pt>
                <c:pt idx="1">
                  <c:v>26641</c:v>
                </c:pt>
                <c:pt idx="2">
                  <c:v>38910</c:v>
                </c:pt>
                <c:pt idx="3">
                  <c:v>38278</c:v>
                </c:pt>
                <c:pt idx="4">
                  <c:v>41371</c:v>
                </c:pt>
                <c:pt idx="5">
                  <c:v>47095</c:v>
                </c:pt>
                <c:pt idx="6">
                  <c:v>72329</c:v>
                </c:pt>
                <c:pt idx="7">
                  <c:v>90782</c:v>
                </c:pt>
                <c:pt idx="8">
                  <c:v>51020</c:v>
                </c:pt>
                <c:pt idx="9">
                  <c:v>43620</c:v>
                </c:pt>
                <c:pt idx="10">
                  <c:v>27880</c:v>
                </c:pt>
                <c:pt idx="11">
                  <c:v>41448</c:v>
                </c:pt>
                <c:pt idx="12">
                  <c:v>549885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C-4F65-BA0E-8191BFC48043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CEC-4F65-BA0E-8191BFC4804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34050</c:v>
                </c:pt>
                <c:pt idx="1">
                  <c:v>30506</c:v>
                </c:pt>
                <c:pt idx="2">
                  <c:v>29803</c:v>
                </c:pt>
                <c:pt idx="3">
                  <c:v>53611</c:v>
                </c:pt>
                <c:pt idx="4">
                  <c:v>35251</c:v>
                </c:pt>
                <c:pt idx="5">
                  <c:v>48568</c:v>
                </c:pt>
                <c:pt idx="6">
                  <c:v>73349</c:v>
                </c:pt>
                <c:pt idx="7">
                  <c:v>85490</c:v>
                </c:pt>
                <c:pt idx="8">
                  <c:v>57217</c:v>
                </c:pt>
                <c:pt idx="9">
                  <c:v>48318</c:v>
                </c:pt>
                <c:pt idx="10">
                  <c:v>37623</c:v>
                </c:pt>
                <c:pt idx="11">
                  <c:v>40323</c:v>
                </c:pt>
                <c:pt idx="12">
                  <c:v>574109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EC-4F65-BA0E-8191BFC48043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EC-4F65-BA0E-8191BFC4804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EC-4F65-BA0E-8191BFC4804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37427</c:v>
                </c:pt>
                <c:pt idx="1">
                  <c:v>32888</c:v>
                </c:pt>
                <c:pt idx="2">
                  <c:v>33497</c:v>
                </c:pt>
                <c:pt idx="3">
                  <c:v>53412</c:v>
                </c:pt>
                <c:pt idx="4">
                  <c:v>46620</c:v>
                </c:pt>
                <c:pt idx="12">
                  <c:v>203844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EC-4F65-BA0E-8191BFC4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CEC-4F65-BA0E-8191BFC4804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23050</c:v>
                      </c:pt>
                      <c:pt idx="1">
                        <c:v>23773</c:v>
                      </c:pt>
                      <c:pt idx="2">
                        <c:v>26880</c:v>
                      </c:pt>
                      <c:pt idx="3">
                        <c:v>48682</c:v>
                      </c:pt>
                      <c:pt idx="4">
                        <c:v>35593</c:v>
                      </c:pt>
                      <c:pt idx="5">
                        <c:v>44483</c:v>
                      </c:pt>
                      <c:pt idx="6">
                        <c:v>72292</c:v>
                      </c:pt>
                      <c:pt idx="7">
                        <c:v>87149</c:v>
                      </c:pt>
                      <c:pt idx="8">
                        <c:v>45509</c:v>
                      </c:pt>
                      <c:pt idx="9">
                        <c:v>38548</c:v>
                      </c:pt>
                      <c:pt idx="10">
                        <c:v>30570</c:v>
                      </c:pt>
                      <c:pt idx="11">
                        <c:v>37237</c:v>
                      </c:pt>
                      <c:pt idx="12">
                        <c:v>513766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CEC-4F65-BA0E-8191BFC4804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CEC-4F65-BA0E-8191BFC4804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CEC-4F65-BA0E-8191BFC4804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CEC-4F65-BA0E-8191BFC4804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EC-4F65-BA0E-8191BFC4804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CEC-4F65-BA0E-8191BFC4804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CEC-4F65-BA0E-8191BFC4804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CEC-4F65-BA0E-8191BFC4804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CEC-4F65-BA0E-8191BFC4804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CEC-4F65-BA0E-8191BFC4804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CEC-4F65-BA0E-8191BFC4804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CEC-4F65-BA0E-8191BFC4804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CEC-4F65-BA0E-8191BFC4804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CEC-4F65-BA0E-8191BFC48043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9.9177679882525682E-2</c:v>
                </c:pt>
                <c:pt idx="1">
                  <c:v>7.8083000065560793E-2</c:v>
                </c:pt>
                <c:pt idx="2">
                  <c:v>0.12394725363218462</c:v>
                </c:pt>
                <c:pt idx="3">
                  <c:v>-3.7119247915540221E-3</c:v>
                </c:pt>
                <c:pt idx="4">
                  <c:v>0.32251567331423225</c:v>
                </c:pt>
                <c:pt idx="12">
                  <c:v>0.11255805830117738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CEC-4F65-BA0E-8191BFC4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D9-40C8-B355-D9F0F6FD6C5E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18584</c:v>
                </c:pt>
                <c:pt idx="1">
                  <c:v>16643</c:v>
                </c:pt>
                <c:pt idx="2">
                  <c:v>20604</c:v>
                </c:pt>
                <c:pt idx="3">
                  <c:v>18824</c:v>
                </c:pt>
                <c:pt idx="4">
                  <c:v>22446</c:v>
                </c:pt>
                <c:pt idx="5">
                  <c:v>24937</c:v>
                </c:pt>
                <c:pt idx="6">
                  <c:v>39454</c:v>
                </c:pt>
                <c:pt idx="7">
                  <c:v>50144</c:v>
                </c:pt>
                <c:pt idx="8">
                  <c:v>29348</c:v>
                </c:pt>
                <c:pt idx="9">
                  <c:v>26632</c:v>
                </c:pt>
                <c:pt idx="10">
                  <c:v>20242</c:v>
                </c:pt>
                <c:pt idx="11">
                  <c:v>24796</c:v>
                </c:pt>
                <c:pt idx="12">
                  <c:v>312654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9-40C8-B355-D9F0F6FD6C5E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D9-40C8-B355-D9F0F6FD6C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21537</c:v>
                </c:pt>
                <c:pt idx="1">
                  <c:v>19156</c:v>
                </c:pt>
                <c:pt idx="2">
                  <c:v>18642</c:v>
                </c:pt>
                <c:pt idx="3">
                  <c:v>29526</c:v>
                </c:pt>
                <c:pt idx="4">
                  <c:v>26725</c:v>
                </c:pt>
                <c:pt idx="5">
                  <c:v>29537</c:v>
                </c:pt>
                <c:pt idx="6">
                  <c:v>42725</c:v>
                </c:pt>
                <c:pt idx="7">
                  <c:v>52238</c:v>
                </c:pt>
                <c:pt idx="8">
                  <c:v>34263</c:v>
                </c:pt>
                <c:pt idx="9">
                  <c:v>30433</c:v>
                </c:pt>
                <c:pt idx="10">
                  <c:v>23771</c:v>
                </c:pt>
                <c:pt idx="11">
                  <c:v>23905</c:v>
                </c:pt>
                <c:pt idx="12">
                  <c:v>352458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D9-40C8-B355-D9F0F6FD6C5E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D9-40C8-B355-D9F0F6FD6C5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D9-40C8-B355-D9F0F6FD6C5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23973</c:v>
                </c:pt>
                <c:pt idx="1">
                  <c:v>19877</c:v>
                </c:pt>
                <c:pt idx="2">
                  <c:v>20963</c:v>
                </c:pt>
                <c:pt idx="3">
                  <c:v>25744</c:v>
                </c:pt>
                <c:pt idx="4">
                  <c:v>26035</c:v>
                </c:pt>
                <c:pt idx="12">
                  <c:v>116592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D9-40C8-B355-D9F0F6FD6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CD9-40C8-B355-D9F0F6FD6C5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16394</c:v>
                      </c:pt>
                      <c:pt idx="1">
                        <c:v>16294</c:v>
                      </c:pt>
                      <c:pt idx="2">
                        <c:v>18322</c:v>
                      </c:pt>
                      <c:pt idx="3">
                        <c:v>33602</c:v>
                      </c:pt>
                      <c:pt idx="4">
                        <c:v>21960</c:v>
                      </c:pt>
                      <c:pt idx="5">
                        <c:v>29605</c:v>
                      </c:pt>
                      <c:pt idx="6">
                        <c:v>45742</c:v>
                      </c:pt>
                      <c:pt idx="7">
                        <c:v>58778</c:v>
                      </c:pt>
                      <c:pt idx="8">
                        <c:v>34328</c:v>
                      </c:pt>
                      <c:pt idx="9">
                        <c:v>28657</c:v>
                      </c:pt>
                      <c:pt idx="10">
                        <c:v>24068</c:v>
                      </c:pt>
                      <c:pt idx="11">
                        <c:v>30360</c:v>
                      </c:pt>
                      <c:pt idx="12">
                        <c:v>358110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CD9-40C8-B355-D9F0F6FD6C5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D9-40C8-B355-D9F0F6FD6C5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CD9-40C8-B355-D9F0F6FD6C5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CD9-40C8-B355-D9F0F6FD6C5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CD9-40C8-B355-D9F0F6FD6C5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CD9-40C8-B355-D9F0F6FD6C5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CD9-40C8-B355-D9F0F6FD6C5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CD9-40C8-B355-D9F0F6FD6C5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CD9-40C8-B355-D9F0F6FD6C5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CD9-40C8-B355-D9F0F6FD6C5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CD9-40C8-B355-D9F0F6FD6C5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CD9-40C8-B355-D9F0F6FD6C5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CD9-40C8-B355-D9F0F6FD6C5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CD9-40C8-B355-D9F0F6FD6C5E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0.11310767516367193</c:v>
                </c:pt>
                <c:pt idx="1">
                  <c:v>3.7638337857590409E-2</c:v>
                </c:pt>
                <c:pt idx="2">
                  <c:v>0.12450380860422694</c:v>
                </c:pt>
                <c:pt idx="3">
                  <c:v>-0.12809049651154913</c:v>
                </c:pt>
                <c:pt idx="4">
                  <c:v>-2.5818521983161813E-2</c:v>
                </c:pt>
                <c:pt idx="12">
                  <c:v>8.7034761995397059E-3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D9-40C8-B355-D9F0F6FD6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09-4818-A6F9-EC689B68272E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11927</c:v>
                </c:pt>
                <c:pt idx="1">
                  <c:v>9998</c:v>
                </c:pt>
                <c:pt idx="2">
                  <c:v>18306</c:v>
                </c:pt>
                <c:pt idx="3">
                  <c:v>19454</c:v>
                </c:pt>
                <c:pt idx="4">
                  <c:v>18925</c:v>
                </c:pt>
                <c:pt idx="5">
                  <c:v>22158</c:v>
                </c:pt>
                <c:pt idx="6">
                  <c:v>32875</c:v>
                </c:pt>
                <c:pt idx="7">
                  <c:v>40638</c:v>
                </c:pt>
                <c:pt idx="8">
                  <c:v>21672</c:v>
                </c:pt>
                <c:pt idx="9">
                  <c:v>16988</c:v>
                </c:pt>
                <c:pt idx="10">
                  <c:v>7638</c:v>
                </c:pt>
                <c:pt idx="11">
                  <c:v>16652</c:v>
                </c:pt>
                <c:pt idx="12">
                  <c:v>237231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9-4818-A6F9-EC689B68272E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309-4818-A6F9-EC689B6827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12513</c:v>
                </c:pt>
                <c:pt idx="1">
                  <c:v>11350</c:v>
                </c:pt>
                <c:pt idx="2">
                  <c:v>11161</c:v>
                </c:pt>
                <c:pt idx="3">
                  <c:v>24085</c:v>
                </c:pt>
                <c:pt idx="4">
                  <c:v>8526</c:v>
                </c:pt>
                <c:pt idx="5">
                  <c:v>19031</c:v>
                </c:pt>
                <c:pt idx="6">
                  <c:v>30624</c:v>
                </c:pt>
                <c:pt idx="7">
                  <c:v>33252</c:v>
                </c:pt>
                <c:pt idx="8">
                  <c:v>22954</c:v>
                </c:pt>
                <c:pt idx="9">
                  <c:v>17885</c:v>
                </c:pt>
                <c:pt idx="10">
                  <c:v>13852</c:v>
                </c:pt>
                <c:pt idx="11">
                  <c:v>16418</c:v>
                </c:pt>
                <c:pt idx="12">
                  <c:v>221651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309-4818-A6F9-EC689B68272E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09-4818-A6F9-EC689B6827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09-4818-A6F9-EC689B6827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13454</c:v>
                </c:pt>
                <c:pt idx="1">
                  <c:v>13011</c:v>
                </c:pt>
                <c:pt idx="2">
                  <c:v>12534</c:v>
                </c:pt>
                <c:pt idx="3">
                  <c:v>27668</c:v>
                </c:pt>
                <c:pt idx="4">
                  <c:v>20585</c:v>
                </c:pt>
                <c:pt idx="12">
                  <c:v>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309-4818-A6F9-EC689B68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309-4818-A6F9-EC689B6827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6656</c:v>
                      </c:pt>
                      <c:pt idx="1">
                        <c:v>7479</c:v>
                      </c:pt>
                      <c:pt idx="2">
                        <c:v>8558</c:v>
                      </c:pt>
                      <c:pt idx="3">
                        <c:v>15080</c:v>
                      </c:pt>
                      <c:pt idx="4">
                        <c:v>13633</c:v>
                      </c:pt>
                      <c:pt idx="5">
                        <c:v>14878</c:v>
                      </c:pt>
                      <c:pt idx="6">
                        <c:v>26550</c:v>
                      </c:pt>
                      <c:pt idx="7">
                        <c:v>28371</c:v>
                      </c:pt>
                      <c:pt idx="8">
                        <c:v>11181</c:v>
                      </c:pt>
                      <c:pt idx="9">
                        <c:v>9891</c:v>
                      </c:pt>
                      <c:pt idx="10">
                        <c:v>6502</c:v>
                      </c:pt>
                      <c:pt idx="11">
                        <c:v>6877</c:v>
                      </c:pt>
                      <c:pt idx="12">
                        <c:v>155656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309-4818-A6F9-EC689B6827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309-4818-A6F9-EC689B6827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309-4818-A6F9-EC689B6827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309-4818-A6F9-EC689B6827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309-4818-A6F9-EC689B6827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309-4818-A6F9-EC689B6827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309-4818-A6F9-EC689B6827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309-4818-A6F9-EC689B6827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309-4818-A6F9-EC689B6827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309-4818-A6F9-EC689B6827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309-4818-A6F9-EC689B6827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309-4818-A6F9-EC689B6827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309-4818-A6F9-EC689B6827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309-4818-A6F9-EC689B68272E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7.520179013825623E-2</c:v>
                </c:pt>
                <c:pt idx="1">
                  <c:v>0.14634361233480186</c:v>
                </c:pt>
                <c:pt idx="2">
                  <c:v>0.12301765074814086</c:v>
                </c:pt>
                <c:pt idx="3">
                  <c:v>0.1487647913639194</c:v>
                </c:pt>
                <c:pt idx="4">
                  <c:v>1.4143795449214167</c:v>
                </c:pt>
                <c:pt idx="12">
                  <c:v>0.2900421379463296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309-4818-A6F9-EC689B68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47-4927-BEC0-7C207A52DDE7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804587</c:v>
                </c:pt>
                <c:pt idx="1">
                  <c:v>798120</c:v>
                </c:pt>
                <c:pt idx="2">
                  <c:v>827758</c:v>
                </c:pt>
                <c:pt idx="3">
                  <c:v>751517</c:v>
                </c:pt>
                <c:pt idx="4">
                  <c:v>705456</c:v>
                </c:pt>
                <c:pt idx="5">
                  <c:v>740595</c:v>
                </c:pt>
                <c:pt idx="6">
                  <c:v>823259</c:v>
                </c:pt>
                <c:pt idx="7">
                  <c:v>845497</c:v>
                </c:pt>
                <c:pt idx="8">
                  <c:v>756660</c:v>
                </c:pt>
                <c:pt idx="9">
                  <c:v>826701</c:v>
                </c:pt>
                <c:pt idx="10">
                  <c:v>789577</c:v>
                </c:pt>
                <c:pt idx="11">
                  <c:v>793507</c:v>
                </c:pt>
                <c:pt idx="12">
                  <c:v>9463234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7-4927-BEC0-7C207A52DDE7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47-4927-BEC0-7C207A52DDE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842262</c:v>
                </c:pt>
                <c:pt idx="1">
                  <c:v>781511</c:v>
                </c:pt>
                <c:pt idx="2">
                  <c:v>798871</c:v>
                </c:pt>
                <c:pt idx="3">
                  <c:v>701010</c:v>
                </c:pt>
                <c:pt idx="4">
                  <c:v>705877</c:v>
                </c:pt>
                <c:pt idx="5">
                  <c:v>760299</c:v>
                </c:pt>
                <c:pt idx="6">
                  <c:v>858135</c:v>
                </c:pt>
                <c:pt idx="7">
                  <c:v>823144</c:v>
                </c:pt>
                <c:pt idx="8">
                  <c:v>758085</c:v>
                </c:pt>
                <c:pt idx="9">
                  <c:v>851112</c:v>
                </c:pt>
                <c:pt idx="10">
                  <c:v>777991</c:v>
                </c:pt>
                <c:pt idx="11">
                  <c:v>761728</c:v>
                </c:pt>
                <c:pt idx="12">
                  <c:v>9420025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47-4927-BEC0-7C207A52DDE7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47-4927-BEC0-7C207A52DDE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47-4927-BEC0-7C207A52DDE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807537</c:v>
                </c:pt>
                <c:pt idx="1">
                  <c:v>790623</c:v>
                </c:pt>
                <c:pt idx="2">
                  <c:v>798446</c:v>
                </c:pt>
                <c:pt idx="3">
                  <c:v>693675</c:v>
                </c:pt>
                <c:pt idx="4">
                  <c:v>689083</c:v>
                </c:pt>
                <c:pt idx="12">
                  <c:v>3779364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47-4927-BEC0-7C207A52D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47-4927-BEC0-7C207A52DDE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553411</c:v>
                      </c:pt>
                      <c:pt idx="1">
                        <c:v>585204</c:v>
                      </c:pt>
                      <c:pt idx="2">
                        <c:v>721001</c:v>
                      </c:pt>
                      <c:pt idx="3">
                        <c:v>676545</c:v>
                      </c:pt>
                      <c:pt idx="4">
                        <c:v>617668</c:v>
                      </c:pt>
                      <c:pt idx="5">
                        <c:v>628460</c:v>
                      </c:pt>
                      <c:pt idx="6">
                        <c:v>785928</c:v>
                      </c:pt>
                      <c:pt idx="7">
                        <c:v>808317</c:v>
                      </c:pt>
                      <c:pt idx="8">
                        <c:v>703133</c:v>
                      </c:pt>
                      <c:pt idx="9">
                        <c:v>763388</c:v>
                      </c:pt>
                      <c:pt idx="10">
                        <c:v>755348</c:v>
                      </c:pt>
                      <c:pt idx="11">
                        <c:v>758605</c:v>
                      </c:pt>
                      <c:pt idx="12">
                        <c:v>8357008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47-4927-BEC0-7C207A52DDE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47-4927-BEC0-7C207A52DDE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47-4927-BEC0-7C207A52DDE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47-4927-BEC0-7C207A52DDE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47-4927-BEC0-7C207A52DDE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47-4927-BEC0-7C207A52DDE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47-4927-BEC0-7C207A52DDE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47-4927-BEC0-7C207A52DDE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47-4927-BEC0-7C207A52DDE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47-4927-BEC0-7C207A52DDE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47-4927-BEC0-7C207A52DDE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47-4927-BEC0-7C207A52DDE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47-4927-BEC0-7C207A52DDE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47-4927-BEC0-7C207A52DDE7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-4.122826388938361E-2</c:v>
                </c:pt>
                <c:pt idx="1">
                  <c:v>1.1659464805997555E-2</c:v>
                </c:pt>
                <c:pt idx="2">
                  <c:v>-5.3200078610937673E-4</c:v>
                </c:pt>
                <c:pt idx="3">
                  <c:v>-1.0463474130183559E-2</c:v>
                </c:pt>
                <c:pt idx="4">
                  <c:v>-2.3791680420243155E-2</c:v>
                </c:pt>
                <c:pt idx="12">
                  <c:v>-1.310003757640299E-2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47-4927-BEC0-7C207A52D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9E-4161-8A6F-CEA99C9DC0C7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337479</c:v>
                </c:pt>
                <c:pt idx="1">
                  <c:v>317505</c:v>
                </c:pt>
                <c:pt idx="2">
                  <c:v>366554</c:v>
                </c:pt>
                <c:pt idx="3">
                  <c:v>387552</c:v>
                </c:pt>
                <c:pt idx="4">
                  <c:v>422996</c:v>
                </c:pt>
                <c:pt idx="5">
                  <c:v>458450</c:v>
                </c:pt>
                <c:pt idx="6">
                  <c:v>490081</c:v>
                </c:pt>
                <c:pt idx="7">
                  <c:v>482673</c:v>
                </c:pt>
                <c:pt idx="8">
                  <c:v>457809</c:v>
                </c:pt>
                <c:pt idx="9">
                  <c:v>440688</c:v>
                </c:pt>
                <c:pt idx="10">
                  <c:v>349166</c:v>
                </c:pt>
                <c:pt idx="11">
                  <c:v>347949</c:v>
                </c:pt>
                <c:pt idx="12">
                  <c:v>4858902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E-4161-8A6F-CEA99C9DC0C7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9E-4161-8A6F-CEA99C9DC0C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359614</c:v>
                </c:pt>
                <c:pt idx="1">
                  <c:v>313821</c:v>
                </c:pt>
                <c:pt idx="2">
                  <c:v>362426</c:v>
                </c:pt>
                <c:pt idx="3">
                  <c:v>350010</c:v>
                </c:pt>
                <c:pt idx="4">
                  <c:v>432268</c:v>
                </c:pt>
                <c:pt idx="5">
                  <c:v>466474</c:v>
                </c:pt>
                <c:pt idx="6">
                  <c:v>493997</c:v>
                </c:pt>
                <c:pt idx="7">
                  <c:v>471034</c:v>
                </c:pt>
                <c:pt idx="8">
                  <c:v>449547</c:v>
                </c:pt>
                <c:pt idx="9">
                  <c:v>467410</c:v>
                </c:pt>
                <c:pt idx="10">
                  <c:v>345916</c:v>
                </c:pt>
                <c:pt idx="11">
                  <c:v>338110</c:v>
                </c:pt>
                <c:pt idx="12">
                  <c:v>4850627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9E-4161-8A6F-CEA99C9DC0C7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9E-4161-8A6F-CEA99C9DC0C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9E-4161-8A6F-CEA99C9DC0C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359893</c:v>
                </c:pt>
                <c:pt idx="1">
                  <c:v>324349</c:v>
                </c:pt>
                <c:pt idx="2">
                  <c:v>370914</c:v>
                </c:pt>
                <c:pt idx="3">
                  <c:v>363515</c:v>
                </c:pt>
                <c:pt idx="4">
                  <c:v>410924</c:v>
                </c:pt>
                <c:pt idx="12">
                  <c:v>1829595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9E-4161-8A6F-CEA99C9D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89E-4161-8A6F-CEA99C9DC0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194152</c:v>
                      </c:pt>
                      <c:pt idx="1">
                        <c:v>236389</c:v>
                      </c:pt>
                      <c:pt idx="2">
                        <c:v>322218</c:v>
                      </c:pt>
                      <c:pt idx="3">
                        <c:v>336250</c:v>
                      </c:pt>
                      <c:pt idx="4">
                        <c:v>366440</c:v>
                      </c:pt>
                      <c:pt idx="5">
                        <c:v>382090</c:v>
                      </c:pt>
                      <c:pt idx="6">
                        <c:v>453306</c:v>
                      </c:pt>
                      <c:pt idx="7">
                        <c:v>453711</c:v>
                      </c:pt>
                      <c:pt idx="8">
                        <c:v>420455</c:v>
                      </c:pt>
                      <c:pt idx="9">
                        <c:v>411383</c:v>
                      </c:pt>
                      <c:pt idx="10">
                        <c:v>344832</c:v>
                      </c:pt>
                      <c:pt idx="11">
                        <c:v>335204</c:v>
                      </c:pt>
                      <c:pt idx="12">
                        <c:v>4256430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89E-4161-8A6F-CEA99C9DC0C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89E-4161-8A6F-CEA99C9DC0C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89E-4161-8A6F-CEA99C9DC0C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89E-4161-8A6F-CEA99C9DC0C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89E-4161-8A6F-CEA99C9DC0C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89E-4161-8A6F-CEA99C9DC0C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89E-4161-8A6F-CEA99C9DC0C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89E-4161-8A6F-CEA99C9DC0C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89E-4161-8A6F-CEA99C9DC0C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89E-4161-8A6F-CEA99C9DC0C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89E-4161-8A6F-CEA99C9DC0C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89E-4161-8A6F-CEA99C9DC0C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89E-4161-8A6F-CEA99C9DC0C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89E-4161-8A6F-CEA99C9DC0C7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7.7583186416552152E-4</c:v>
                </c:pt>
                <c:pt idx="1">
                  <c:v>3.3547786795657286E-2</c:v>
                </c:pt>
                <c:pt idx="2">
                  <c:v>2.3419953314607778E-2</c:v>
                </c:pt>
                <c:pt idx="3">
                  <c:v>3.8584611868232255E-2</c:v>
                </c:pt>
                <c:pt idx="4">
                  <c:v>-4.9376775518891081E-2</c:v>
                </c:pt>
                <c:pt idx="12">
                  <c:v>6.3009483873344152E-3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9E-4161-8A6F-CEA99C9D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A-482C-B1C5-CDDCF70CD80E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33149</c:v>
                </c:pt>
                <c:pt idx="1">
                  <c:v>38403</c:v>
                </c:pt>
                <c:pt idx="2">
                  <c:v>36177</c:v>
                </c:pt>
                <c:pt idx="3">
                  <c:v>30259</c:v>
                </c:pt>
                <c:pt idx="4">
                  <c:v>18366</c:v>
                </c:pt>
                <c:pt idx="5">
                  <c:v>18611</c:v>
                </c:pt>
                <c:pt idx="6">
                  <c:v>21458</c:v>
                </c:pt>
                <c:pt idx="7">
                  <c:v>25592</c:v>
                </c:pt>
                <c:pt idx="8">
                  <c:v>23085</c:v>
                </c:pt>
                <c:pt idx="9">
                  <c:v>30463</c:v>
                </c:pt>
                <c:pt idx="10">
                  <c:v>40648</c:v>
                </c:pt>
                <c:pt idx="11">
                  <c:v>41905</c:v>
                </c:pt>
                <c:pt idx="12">
                  <c:v>358116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A-482C-B1C5-CDDCF70CD80E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8A-482C-B1C5-CDDCF70CD80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33405</c:v>
                </c:pt>
                <c:pt idx="1">
                  <c:v>32430</c:v>
                </c:pt>
                <c:pt idx="2">
                  <c:v>34895</c:v>
                </c:pt>
                <c:pt idx="3">
                  <c:v>32073</c:v>
                </c:pt>
                <c:pt idx="4">
                  <c:v>19038</c:v>
                </c:pt>
                <c:pt idx="5">
                  <c:v>24240</c:v>
                </c:pt>
                <c:pt idx="6">
                  <c:v>24820</c:v>
                </c:pt>
                <c:pt idx="7">
                  <c:v>28794</c:v>
                </c:pt>
                <c:pt idx="8">
                  <c:v>27143</c:v>
                </c:pt>
                <c:pt idx="9">
                  <c:v>33053</c:v>
                </c:pt>
                <c:pt idx="10">
                  <c:v>43964</c:v>
                </c:pt>
                <c:pt idx="11">
                  <c:v>42165</c:v>
                </c:pt>
                <c:pt idx="12">
                  <c:v>376020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8A-482C-B1C5-CDDCF70CD80E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8A-482C-B1C5-CDDCF70CD8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8A-482C-B1C5-CDDCF70CD80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35329</c:v>
                </c:pt>
                <c:pt idx="1">
                  <c:v>38704</c:v>
                </c:pt>
                <c:pt idx="2">
                  <c:v>41105</c:v>
                </c:pt>
                <c:pt idx="3">
                  <c:v>27608</c:v>
                </c:pt>
                <c:pt idx="4">
                  <c:v>20184</c:v>
                </c:pt>
                <c:pt idx="12">
                  <c:v>162930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8A-482C-B1C5-CDDCF70C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68A-482C-B1C5-CDDCF70CD8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24948</c:v>
                      </c:pt>
                      <c:pt idx="1">
                        <c:v>24167</c:v>
                      </c:pt>
                      <c:pt idx="2">
                        <c:v>30216</c:v>
                      </c:pt>
                      <c:pt idx="3">
                        <c:v>29557</c:v>
                      </c:pt>
                      <c:pt idx="4">
                        <c:v>16808</c:v>
                      </c:pt>
                      <c:pt idx="5">
                        <c:v>19444</c:v>
                      </c:pt>
                      <c:pt idx="6">
                        <c:v>25892</c:v>
                      </c:pt>
                      <c:pt idx="7">
                        <c:v>23834</c:v>
                      </c:pt>
                      <c:pt idx="8">
                        <c:v>20951</c:v>
                      </c:pt>
                      <c:pt idx="9">
                        <c:v>22674</c:v>
                      </c:pt>
                      <c:pt idx="10">
                        <c:v>37132</c:v>
                      </c:pt>
                      <c:pt idx="11">
                        <c:v>35573</c:v>
                      </c:pt>
                      <c:pt idx="12">
                        <c:v>311196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68A-482C-B1C5-CDDCF70CD8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68A-482C-B1C5-CDDCF70CD8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68A-482C-B1C5-CDDCF70CD8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68A-482C-B1C5-CDDCF70CD8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68A-482C-B1C5-CDDCF70CD8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68A-482C-B1C5-CDDCF70CD8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68A-482C-B1C5-CDDCF70CD8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68A-482C-B1C5-CDDCF70CD8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68A-482C-B1C5-CDDCF70CD8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68A-482C-B1C5-CDDCF70CD8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68A-482C-B1C5-CDDCF70CD8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68A-482C-B1C5-CDDCF70CD8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68A-482C-B1C5-CDDCF70CD8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68A-482C-B1C5-CDDCF70CD80E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5.7596168238287726E-2</c:v>
                </c:pt>
                <c:pt idx="1">
                  <c:v>0.19346284304656192</c:v>
                </c:pt>
                <c:pt idx="2">
                  <c:v>0.1779624588049864</c:v>
                </c:pt>
                <c:pt idx="3">
                  <c:v>-0.1392136688180089</c:v>
                </c:pt>
                <c:pt idx="4">
                  <c:v>6.0195398676331502E-2</c:v>
                </c:pt>
                <c:pt idx="12">
                  <c:v>7.3030340948755601E-2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68A-482C-B1C5-CDDCF70C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BE-4D48-BD94-0B387646AC1C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18969</c:v>
                </c:pt>
                <c:pt idx="1">
                  <c:v>19532</c:v>
                </c:pt>
                <c:pt idx="2">
                  <c:v>19164</c:v>
                </c:pt>
                <c:pt idx="3">
                  <c:v>23046</c:v>
                </c:pt>
                <c:pt idx="4">
                  <c:v>18795</c:v>
                </c:pt>
                <c:pt idx="5">
                  <c:v>18025</c:v>
                </c:pt>
                <c:pt idx="6">
                  <c:v>21516</c:v>
                </c:pt>
                <c:pt idx="7">
                  <c:v>28603</c:v>
                </c:pt>
                <c:pt idx="8">
                  <c:v>18074</c:v>
                </c:pt>
                <c:pt idx="9">
                  <c:v>21587</c:v>
                </c:pt>
                <c:pt idx="10">
                  <c:v>18655</c:v>
                </c:pt>
                <c:pt idx="11">
                  <c:v>19682</c:v>
                </c:pt>
                <c:pt idx="12">
                  <c:v>245648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BE-4D48-BD94-0B387646AC1C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BE-4D48-BD94-0B387646AC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20765</c:v>
                </c:pt>
                <c:pt idx="1">
                  <c:v>23537</c:v>
                </c:pt>
                <c:pt idx="2">
                  <c:v>20641</c:v>
                </c:pt>
                <c:pt idx="3">
                  <c:v>18693</c:v>
                </c:pt>
                <c:pt idx="4">
                  <c:v>17212</c:v>
                </c:pt>
                <c:pt idx="5">
                  <c:v>15950</c:v>
                </c:pt>
                <c:pt idx="6">
                  <c:v>22140</c:v>
                </c:pt>
                <c:pt idx="7">
                  <c:v>31303</c:v>
                </c:pt>
                <c:pt idx="8">
                  <c:v>17557</c:v>
                </c:pt>
                <c:pt idx="9">
                  <c:v>21510</c:v>
                </c:pt>
                <c:pt idx="10">
                  <c:v>18302</c:v>
                </c:pt>
                <c:pt idx="11">
                  <c:v>19820</c:v>
                </c:pt>
                <c:pt idx="12">
                  <c:v>247430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BE-4D48-BD94-0B387646AC1C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BE-4D48-BD94-0B387646AC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BE-4D48-BD94-0B387646AC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17962</c:v>
                </c:pt>
                <c:pt idx="1">
                  <c:v>25049</c:v>
                </c:pt>
                <c:pt idx="2">
                  <c:v>20239</c:v>
                </c:pt>
                <c:pt idx="3">
                  <c:v>24515</c:v>
                </c:pt>
                <c:pt idx="4">
                  <c:v>20661</c:v>
                </c:pt>
                <c:pt idx="12">
                  <c:v>108426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BE-4D48-BD94-0B387646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BE-4D48-BD94-0B387646AC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13267</c:v>
                      </c:pt>
                      <c:pt idx="1">
                        <c:v>18071</c:v>
                      </c:pt>
                      <c:pt idx="2">
                        <c:v>15881</c:v>
                      </c:pt>
                      <c:pt idx="3">
                        <c:v>15425</c:v>
                      </c:pt>
                      <c:pt idx="4">
                        <c:v>14464</c:v>
                      </c:pt>
                      <c:pt idx="5">
                        <c:v>11078</c:v>
                      </c:pt>
                      <c:pt idx="6">
                        <c:v>14696</c:v>
                      </c:pt>
                      <c:pt idx="7">
                        <c:v>26445</c:v>
                      </c:pt>
                      <c:pt idx="8">
                        <c:v>15077</c:v>
                      </c:pt>
                      <c:pt idx="9">
                        <c:v>19469</c:v>
                      </c:pt>
                      <c:pt idx="10">
                        <c:v>14978</c:v>
                      </c:pt>
                      <c:pt idx="11">
                        <c:v>20052</c:v>
                      </c:pt>
                      <c:pt idx="12">
                        <c:v>198903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BE-4D48-BD94-0B387646AC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BE-4D48-BD94-0B387646AC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BE-4D48-BD94-0B387646AC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BE-4D48-BD94-0B387646AC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BE-4D48-BD94-0B387646AC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BE-4D48-BD94-0B387646AC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BE-4D48-BD94-0B387646AC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BE-4D48-BD94-0B387646AC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BE-4D48-BD94-0B387646AC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BE-4D48-BD94-0B387646AC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BE-4D48-BD94-0B387646AC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BE-4D48-BD94-0B387646AC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BE-4D48-BD94-0B387646AC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BE-4D48-BD94-0B387646AC1C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-0.13498675656152181</c:v>
                </c:pt>
                <c:pt idx="1">
                  <c:v>6.4239282831286992E-2</c:v>
                </c:pt>
                <c:pt idx="2">
                  <c:v>-1.947580059105658E-2</c:v>
                </c:pt>
                <c:pt idx="3">
                  <c:v>0.31145348526186267</c:v>
                </c:pt>
                <c:pt idx="4">
                  <c:v>0.2003834534046014</c:v>
                </c:pt>
                <c:pt idx="12">
                  <c:v>7.5142789148024747E-2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BE-4D48-BD94-0B387646A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AA-4E9B-8C1C-3724CBF24842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36621</c:v>
                </c:pt>
                <c:pt idx="1">
                  <c:v>31556</c:v>
                </c:pt>
                <c:pt idx="2">
                  <c:v>29418</c:v>
                </c:pt>
                <c:pt idx="3">
                  <c:v>34774</c:v>
                </c:pt>
                <c:pt idx="4">
                  <c:v>25349</c:v>
                </c:pt>
                <c:pt idx="5">
                  <c:v>22751</c:v>
                </c:pt>
                <c:pt idx="6">
                  <c:v>32743</c:v>
                </c:pt>
                <c:pt idx="7">
                  <c:v>29115</c:v>
                </c:pt>
                <c:pt idx="8">
                  <c:v>26955</c:v>
                </c:pt>
                <c:pt idx="9">
                  <c:v>32149</c:v>
                </c:pt>
                <c:pt idx="10">
                  <c:v>30599</c:v>
                </c:pt>
                <c:pt idx="11">
                  <c:v>40752</c:v>
                </c:pt>
                <c:pt idx="12">
                  <c:v>372782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E9B-8C1C-3724CBF24842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7AA-4E9B-8C1C-3724CBF2484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29962</c:v>
                </c:pt>
                <c:pt idx="1">
                  <c:v>26211</c:v>
                </c:pt>
                <c:pt idx="2">
                  <c:v>28764</c:v>
                </c:pt>
                <c:pt idx="3">
                  <c:v>20575</c:v>
                </c:pt>
                <c:pt idx="4">
                  <c:v>25287</c:v>
                </c:pt>
                <c:pt idx="5">
                  <c:v>24911</c:v>
                </c:pt>
                <c:pt idx="6">
                  <c:v>30696</c:v>
                </c:pt>
                <c:pt idx="7">
                  <c:v>26398</c:v>
                </c:pt>
                <c:pt idx="8">
                  <c:v>29961</c:v>
                </c:pt>
                <c:pt idx="9">
                  <c:v>31437</c:v>
                </c:pt>
                <c:pt idx="10">
                  <c:v>29879</c:v>
                </c:pt>
                <c:pt idx="11">
                  <c:v>34793</c:v>
                </c:pt>
                <c:pt idx="12">
                  <c:v>338874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E9B-8C1C-3724CBF24842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AA-4E9B-8C1C-3724CBF2484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AA-4E9B-8C1C-3724CBF2484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30629</c:v>
                </c:pt>
                <c:pt idx="1">
                  <c:v>31371</c:v>
                </c:pt>
                <c:pt idx="2">
                  <c:v>23971</c:v>
                </c:pt>
                <c:pt idx="3">
                  <c:v>24448</c:v>
                </c:pt>
                <c:pt idx="4">
                  <c:v>26511</c:v>
                </c:pt>
                <c:pt idx="12">
                  <c:v>136930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E9B-8C1C-3724CBF2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7AA-4E9B-8C1C-3724CBF2484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24134</c:v>
                      </c:pt>
                      <c:pt idx="1">
                        <c:v>23097</c:v>
                      </c:pt>
                      <c:pt idx="2">
                        <c:v>26029</c:v>
                      </c:pt>
                      <c:pt idx="3">
                        <c:v>26786</c:v>
                      </c:pt>
                      <c:pt idx="4">
                        <c:v>22076</c:v>
                      </c:pt>
                      <c:pt idx="5">
                        <c:v>22144</c:v>
                      </c:pt>
                      <c:pt idx="6">
                        <c:v>30251</c:v>
                      </c:pt>
                      <c:pt idx="7">
                        <c:v>21835</c:v>
                      </c:pt>
                      <c:pt idx="8">
                        <c:v>28789</c:v>
                      </c:pt>
                      <c:pt idx="9">
                        <c:v>28129</c:v>
                      </c:pt>
                      <c:pt idx="10">
                        <c:v>29244</c:v>
                      </c:pt>
                      <c:pt idx="11">
                        <c:v>36172</c:v>
                      </c:pt>
                      <c:pt idx="12">
                        <c:v>318686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7AA-4E9B-8C1C-3724CBF2484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AA-4E9B-8C1C-3724CBF2484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7AA-4E9B-8C1C-3724CBF2484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7AA-4E9B-8C1C-3724CBF2484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7AA-4E9B-8C1C-3724CBF2484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7AA-4E9B-8C1C-3724CBF2484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7AA-4E9B-8C1C-3724CBF2484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7AA-4E9B-8C1C-3724CBF2484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7AA-4E9B-8C1C-3724CBF2484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7AA-4E9B-8C1C-3724CBF2484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7AA-4E9B-8C1C-3724CBF2484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7AA-4E9B-8C1C-3724CBF2484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7AA-4E9B-8C1C-3724CBF2484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7AA-4E9B-8C1C-3724CBF24842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2.2261531272945723E-2</c:v>
                </c:pt>
                <c:pt idx="1">
                  <c:v>0.19686391209797405</c:v>
                </c:pt>
                <c:pt idx="2">
                  <c:v>-0.16663190098734526</c:v>
                </c:pt>
                <c:pt idx="3">
                  <c:v>0.18823815309842051</c:v>
                </c:pt>
                <c:pt idx="4">
                  <c:v>4.8404318424486892E-2</c:v>
                </c:pt>
                <c:pt idx="12">
                  <c:v>4.6873447044702088E-2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AA-4E9B-8C1C-3724CBF24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E0-4A29-9DA9-FC9182619F9F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41040</c:v>
                </c:pt>
                <c:pt idx="1">
                  <c:v>40584</c:v>
                </c:pt>
                <c:pt idx="2">
                  <c:v>33027</c:v>
                </c:pt>
                <c:pt idx="3">
                  <c:v>40882</c:v>
                </c:pt>
                <c:pt idx="4">
                  <c:v>41406</c:v>
                </c:pt>
                <c:pt idx="5">
                  <c:v>35459</c:v>
                </c:pt>
                <c:pt idx="6">
                  <c:v>44935</c:v>
                </c:pt>
                <c:pt idx="7">
                  <c:v>53292</c:v>
                </c:pt>
                <c:pt idx="8">
                  <c:v>42045</c:v>
                </c:pt>
                <c:pt idx="9">
                  <c:v>49338</c:v>
                </c:pt>
                <c:pt idx="10">
                  <c:v>38626</c:v>
                </c:pt>
                <c:pt idx="11">
                  <c:v>39037</c:v>
                </c:pt>
                <c:pt idx="12">
                  <c:v>499671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0-4A29-9DA9-FC9182619F9F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E0-4A29-9DA9-FC9182619F9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35525</c:v>
                </c:pt>
                <c:pt idx="1">
                  <c:v>39705</c:v>
                </c:pt>
                <c:pt idx="2">
                  <c:v>35886</c:v>
                </c:pt>
                <c:pt idx="3">
                  <c:v>34317</c:v>
                </c:pt>
                <c:pt idx="4">
                  <c:v>32381</c:v>
                </c:pt>
                <c:pt idx="5">
                  <c:v>31460</c:v>
                </c:pt>
                <c:pt idx="6">
                  <c:v>45115</c:v>
                </c:pt>
                <c:pt idx="7">
                  <c:v>51944</c:v>
                </c:pt>
                <c:pt idx="8">
                  <c:v>43076</c:v>
                </c:pt>
                <c:pt idx="9">
                  <c:v>42491</c:v>
                </c:pt>
                <c:pt idx="10">
                  <c:v>36805</c:v>
                </c:pt>
                <c:pt idx="11">
                  <c:v>35841</c:v>
                </c:pt>
                <c:pt idx="12">
                  <c:v>464546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E0-4A29-9DA9-FC9182619F9F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E0-4A29-9DA9-FC9182619F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E0-4A29-9DA9-FC9182619F9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35882</c:v>
                </c:pt>
                <c:pt idx="1">
                  <c:v>42378</c:v>
                </c:pt>
                <c:pt idx="2">
                  <c:v>34862</c:v>
                </c:pt>
                <c:pt idx="3">
                  <c:v>40453</c:v>
                </c:pt>
                <c:pt idx="4">
                  <c:v>32507</c:v>
                </c:pt>
                <c:pt idx="12">
                  <c:v>186082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E0-4A29-9DA9-FC9182619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E0-4A29-9DA9-FC9182619F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33158</c:v>
                      </c:pt>
                      <c:pt idx="1">
                        <c:v>31142</c:v>
                      </c:pt>
                      <c:pt idx="2">
                        <c:v>37658</c:v>
                      </c:pt>
                      <c:pt idx="3">
                        <c:v>39062</c:v>
                      </c:pt>
                      <c:pt idx="4">
                        <c:v>47122</c:v>
                      </c:pt>
                      <c:pt idx="5">
                        <c:v>34341</c:v>
                      </c:pt>
                      <c:pt idx="6">
                        <c:v>47180</c:v>
                      </c:pt>
                      <c:pt idx="7">
                        <c:v>56250</c:v>
                      </c:pt>
                      <c:pt idx="8">
                        <c:v>48135</c:v>
                      </c:pt>
                      <c:pt idx="9">
                        <c:v>37257</c:v>
                      </c:pt>
                      <c:pt idx="10">
                        <c:v>31131</c:v>
                      </c:pt>
                      <c:pt idx="11">
                        <c:v>34614</c:v>
                      </c:pt>
                      <c:pt idx="12">
                        <c:v>477050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E0-4A29-9DA9-FC9182619F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E0-4A29-9DA9-FC9182619F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E0-4A29-9DA9-FC9182619F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E0-4A29-9DA9-FC9182619F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E0-4A29-9DA9-FC9182619F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E0-4A29-9DA9-FC9182619F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E0-4A29-9DA9-FC9182619F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E0-4A29-9DA9-FC9182619F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E0-4A29-9DA9-FC9182619F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E0-4A29-9DA9-FC9182619F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E0-4A29-9DA9-FC9182619F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E0-4A29-9DA9-FC9182619F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E0-4A29-9DA9-FC9182619F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E0-4A29-9DA9-FC9182619F9F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1.0049261083743932E-2</c:v>
                </c:pt>
                <c:pt idx="1">
                  <c:v>6.732149603324511E-2</c:v>
                </c:pt>
                <c:pt idx="2">
                  <c:v>-2.8534804659198554E-2</c:v>
                </c:pt>
                <c:pt idx="3">
                  <c:v>0.17880350846519222</c:v>
                </c:pt>
                <c:pt idx="4">
                  <c:v>3.891170748278272E-3</c:v>
                </c:pt>
                <c:pt idx="12">
                  <c:v>4.6498026027196993E-2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E0-4A29-9DA9-FC9182619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E9-4457-ADFE-62EBB747BE81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29190</c:v>
                </c:pt>
                <c:pt idx="1">
                  <c:v>31973</c:v>
                </c:pt>
                <c:pt idx="2">
                  <c:v>30472</c:v>
                </c:pt>
                <c:pt idx="3">
                  <c:v>12896</c:v>
                </c:pt>
                <c:pt idx="4">
                  <c:v>4569</c:v>
                </c:pt>
                <c:pt idx="5">
                  <c:v>3883</c:v>
                </c:pt>
                <c:pt idx="6">
                  <c:v>4602</c:v>
                </c:pt>
                <c:pt idx="7">
                  <c:v>3794</c:v>
                </c:pt>
                <c:pt idx="8">
                  <c:v>4211</c:v>
                </c:pt>
                <c:pt idx="9">
                  <c:v>11574</c:v>
                </c:pt>
                <c:pt idx="10">
                  <c:v>24371</c:v>
                </c:pt>
                <c:pt idx="11">
                  <c:v>25573</c:v>
                </c:pt>
                <c:pt idx="12">
                  <c:v>187108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9-4457-ADFE-62EBB747BE81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E9-4457-ADFE-62EBB747BE8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32181</c:v>
                </c:pt>
                <c:pt idx="1">
                  <c:v>30102</c:v>
                </c:pt>
                <c:pt idx="2">
                  <c:v>31474</c:v>
                </c:pt>
                <c:pt idx="3">
                  <c:v>18959</c:v>
                </c:pt>
                <c:pt idx="4">
                  <c:v>4021</c:v>
                </c:pt>
                <c:pt idx="5">
                  <c:v>3158</c:v>
                </c:pt>
                <c:pt idx="6">
                  <c:v>4771</c:v>
                </c:pt>
                <c:pt idx="7">
                  <c:v>3288</c:v>
                </c:pt>
                <c:pt idx="8">
                  <c:v>3500</c:v>
                </c:pt>
                <c:pt idx="9">
                  <c:v>12468</c:v>
                </c:pt>
                <c:pt idx="10">
                  <c:v>23703</c:v>
                </c:pt>
                <c:pt idx="11">
                  <c:v>20916</c:v>
                </c:pt>
                <c:pt idx="12">
                  <c:v>188541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9-4457-ADFE-62EBB747BE81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E9-4457-ADFE-62EBB747BE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E9-4457-ADFE-62EBB747BE81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24901</c:v>
                </c:pt>
                <c:pt idx="1">
                  <c:v>25161</c:v>
                </c:pt>
                <c:pt idx="2">
                  <c:v>25884</c:v>
                </c:pt>
                <c:pt idx="3">
                  <c:v>11515</c:v>
                </c:pt>
                <c:pt idx="4">
                  <c:v>2431</c:v>
                </c:pt>
                <c:pt idx="12">
                  <c:v>89892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E9-4457-ADFE-62EBB747B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E9-4457-ADFE-62EBB747BE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27584</c:v>
                      </c:pt>
                      <c:pt idx="1">
                        <c:v>28945</c:v>
                      </c:pt>
                      <c:pt idx="2">
                        <c:v>27402</c:v>
                      </c:pt>
                      <c:pt idx="3">
                        <c:v>14540</c:v>
                      </c:pt>
                      <c:pt idx="4">
                        <c:v>3257</c:v>
                      </c:pt>
                      <c:pt idx="5">
                        <c:v>2257</c:v>
                      </c:pt>
                      <c:pt idx="6">
                        <c:v>7344</c:v>
                      </c:pt>
                      <c:pt idx="7">
                        <c:v>6474</c:v>
                      </c:pt>
                      <c:pt idx="8">
                        <c:v>4878</c:v>
                      </c:pt>
                      <c:pt idx="9">
                        <c:v>14250</c:v>
                      </c:pt>
                      <c:pt idx="10">
                        <c:v>25858</c:v>
                      </c:pt>
                      <c:pt idx="11">
                        <c:v>22841</c:v>
                      </c:pt>
                      <c:pt idx="12">
                        <c:v>185630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E9-4457-ADFE-62EBB747BE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E9-4457-ADFE-62EBB747BE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E9-4457-ADFE-62EBB747BE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E9-4457-ADFE-62EBB747BE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E9-4457-ADFE-62EBB747BE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E9-4457-ADFE-62EBB747BE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E9-4457-ADFE-62EBB747BE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E9-4457-ADFE-62EBB747BE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E9-4457-ADFE-62EBB747BE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E9-4457-ADFE-62EBB747BE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E9-4457-ADFE-62EBB747BE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E9-4457-ADFE-62EBB747BE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E9-4457-ADFE-62EBB747BE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E9-4457-ADFE-62EBB747BE81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-0.22622044063267144</c:v>
                </c:pt>
                <c:pt idx="1">
                  <c:v>-0.16414191748056606</c:v>
                </c:pt>
                <c:pt idx="2">
                  <c:v>-0.17760691364300696</c:v>
                </c:pt>
                <c:pt idx="3">
                  <c:v>-0.39263674244422175</c:v>
                </c:pt>
                <c:pt idx="4">
                  <c:v>-0.39542402387465803</c:v>
                </c:pt>
                <c:pt idx="12">
                  <c:v>-0.22996136614783658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E9-4457-ADFE-62EBB747B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6A-4A92-BE20-645E045583FA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1161</c:v>
                </c:pt>
                <c:pt idx="1">
                  <c:v>1755</c:v>
                </c:pt>
                <c:pt idx="2">
                  <c:v>3915</c:v>
                </c:pt>
                <c:pt idx="3">
                  <c:v>3939</c:v>
                </c:pt>
                <c:pt idx="4">
                  <c:v>4139</c:v>
                </c:pt>
                <c:pt idx="5">
                  <c:v>5107</c:v>
                </c:pt>
                <c:pt idx="6">
                  <c:v>6983</c:v>
                </c:pt>
                <c:pt idx="7">
                  <c:v>9751</c:v>
                </c:pt>
                <c:pt idx="8">
                  <c:v>4675</c:v>
                </c:pt>
                <c:pt idx="9">
                  <c:v>4003</c:v>
                </c:pt>
                <c:pt idx="10">
                  <c:v>2054</c:v>
                </c:pt>
                <c:pt idx="11">
                  <c:v>2740</c:v>
                </c:pt>
                <c:pt idx="12">
                  <c:v>50222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A-4A92-BE20-645E045583FA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6A-4A92-BE20-645E045583F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1783</c:v>
                </c:pt>
                <c:pt idx="1">
                  <c:v>2075</c:v>
                </c:pt>
                <c:pt idx="2">
                  <c:v>1959</c:v>
                </c:pt>
                <c:pt idx="3">
                  <c:v>6175</c:v>
                </c:pt>
                <c:pt idx="4">
                  <c:v>3706</c:v>
                </c:pt>
                <c:pt idx="5">
                  <c:v>4663</c:v>
                </c:pt>
                <c:pt idx="6">
                  <c:v>6163</c:v>
                </c:pt>
                <c:pt idx="7">
                  <c:v>8770</c:v>
                </c:pt>
                <c:pt idx="8">
                  <c:v>5969</c:v>
                </c:pt>
                <c:pt idx="9">
                  <c:v>4792</c:v>
                </c:pt>
                <c:pt idx="10">
                  <c:v>2135</c:v>
                </c:pt>
                <c:pt idx="11">
                  <c:v>3218</c:v>
                </c:pt>
                <c:pt idx="12">
                  <c:v>51408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6A-4A92-BE20-645E045583FA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6A-4A92-BE20-645E045583F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6A-4A92-BE20-645E045583F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1451</c:v>
                </c:pt>
                <c:pt idx="1">
                  <c:v>1991</c:v>
                </c:pt>
                <c:pt idx="2">
                  <c:v>3002</c:v>
                </c:pt>
                <c:pt idx="3">
                  <c:v>6802</c:v>
                </c:pt>
                <c:pt idx="4">
                  <c:v>7001</c:v>
                </c:pt>
                <c:pt idx="12">
                  <c:v>20247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6A-4A92-BE20-645E0455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6A-4A92-BE20-645E045583F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1546</c:v>
                      </c:pt>
                      <c:pt idx="1">
                        <c:v>2491</c:v>
                      </c:pt>
                      <c:pt idx="2">
                        <c:v>2421</c:v>
                      </c:pt>
                      <c:pt idx="3">
                        <c:v>5124</c:v>
                      </c:pt>
                      <c:pt idx="4">
                        <c:v>4779</c:v>
                      </c:pt>
                      <c:pt idx="5">
                        <c:v>4614</c:v>
                      </c:pt>
                      <c:pt idx="6">
                        <c:v>8149</c:v>
                      </c:pt>
                      <c:pt idx="7">
                        <c:v>8353</c:v>
                      </c:pt>
                      <c:pt idx="8">
                        <c:v>3964</c:v>
                      </c:pt>
                      <c:pt idx="9">
                        <c:v>3029</c:v>
                      </c:pt>
                      <c:pt idx="10">
                        <c:v>1650</c:v>
                      </c:pt>
                      <c:pt idx="11">
                        <c:v>2114</c:v>
                      </c:pt>
                      <c:pt idx="12">
                        <c:v>48234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6A-4A92-BE20-645E045583F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6A-4A92-BE20-645E045583F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6A-4A92-BE20-645E045583F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6A-4A92-BE20-645E045583F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6A-4A92-BE20-645E045583F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6A-4A92-BE20-645E045583F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6A-4A92-BE20-645E045583F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6A-4A92-BE20-645E045583F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6A-4A92-BE20-645E045583F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6A-4A92-BE20-645E045583F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6A-4A92-BE20-645E045583F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6A-4A92-BE20-645E045583F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6A-4A92-BE20-645E045583F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6A-4A92-BE20-645E045583FA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-0.18620302860347726</c:v>
                </c:pt>
                <c:pt idx="1">
                  <c:v>-4.0481927710843357E-2</c:v>
                </c:pt>
                <c:pt idx="2">
                  <c:v>0.53241449719244516</c:v>
                </c:pt>
                <c:pt idx="3">
                  <c:v>0.10153846153846158</c:v>
                </c:pt>
                <c:pt idx="4">
                  <c:v>0.8890987587695629</c:v>
                </c:pt>
                <c:pt idx="12">
                  <c:v>0.28978213785195561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6A-4A92-BE20-645E0455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8F-4865-904A-C738A0E68A36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42817</c:v>
                </c:pt>
                <c:pt idx="1">
                  <c:v>37402</c:v>
                </c:pt>
                <c:pt idx="2">
                  <c:v>37795</c:v>
                </c:pt>
                <c:pt idx="3">
                  <c:v>16401</c:v>
                </c:pt>
                <c:pt idx="4">
                  <c:v>973</c:v>
                </c:pt>
                <c:pt idx="5">
                  <c:v>1043</c:v>
                </c:pt>
                <c:pt idx="6">
                  <c:v>781</c:v>
                </c:pt>
                <c:pt idx="7">
                  <c:v>381</c:v>
                </c:pt>
                <c:pt idx="8">
                  <c:v>805</c:v>
                </c:pt>
                <c:pt idx="9">
                  <c:v>12474</c:v>
                </c:pt>
                <c:pt idx="10">
                  <c:v>32066</c:v>
                </c:pt>
                <c:pt idx="11">
                  <c:v>34431</c:v>
                </c:pt>
                <c:pt idx="12">
                  <c:v>217369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F-4865-904A-C738A0E68A36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8F-4865-904A-C738A0E68A3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40225</c:v>
                </c:pt>
                <c:pt idx="1">
                  <c:v>32015</c:v>
                </c:pt>
                <c:pt idx="2">
                  <c:v>28398</c:v>
                </c:pt>
                <c:pt idx="3">
                  <c:v>14573</c:v>
                </c:pt>
                <c:pt idx="4">
                  <c:v>912</c:v>
                </c:pt>
                <c:pt idx="5">
                  <c:v>962</c:v>
                </c:pt>
                <c:pt idx="6">
                  <c:v>911</c:v>
                </c:pt>
                <c:pt idx="7">
                  <c:v>578</c:v>
                </c:pt>
                <c:pt idx="8">
                  <c:v>984</c:v>
                </c:pt>
                <c:pt idx="9">
                  <c:v>11925</c:v>
                </c:pt>
                <c:pt idx="10">
                  <c:v>26814</c:v>
                </c:pt>
                <c:pt idx="11">
                  <c:v>29558</c:v>
                </c:pt>
                <c:pt idx="12">
                  <c:v>187855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8F-4865-904A-C738A0E68A36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8F-4865-904A-C738A0E68A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8F-4865-904A-C738A0E68A3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29532</c:v>
                </c:pt>
                <c:pt idx="1">
                  <c:v>28229</c:v>
                </c:pt>
                <c:pt idx="2">
                  <c:v>27054</c:v>
                </c:pt>
                <c:pt idx="3">
                  <c:v>14555</c:v>
                </c:pt>
                <c:pt idx="4">
                  <c:v>742</c:v>
                </c:pt>
                <c:pt idx="12">
                  <c:v>100112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8F-4865-904A-C738A0E68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B8F-4865-904A-C738A0E68A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32167</c:v>
                      </c:pt>
                      <c:pt idx="1">
                        <c:v>21001</c:v>
                      </c:pt>
                      <c:pt idx="2">
                        <c:v>28576</c:v>
                      </c:pt>
                      <c:pt idx="3">
                        <c:v>14762</c:v>
                      </c:pt>
                      <c:pt idx="4">
                        <c:v>724</c:v>
                      </c:pt>
                      <c:pt idx="5">
                        <c:v>1267</c:v>
                      </c:pt>
                      <c:pt idx="6">
                        <c:v>1278</c:v>
                      </c:pt>
                      <c:pt idx="7">
                        <c:v>989</c:v>
                      </c:pt>
                      <c:pt idx="8">
                        <c:v>881</c:v>
                      </c:pt>
                      <c:pt idx="9">
                        <c:v>12144</c:v>
                      </c:pt>
                      <c:pt idx="10">
                        <c:v>39258</c:v>
                      </c:pt>
                      <c:pt idx="11">
                        <c:v>34677</c:v>
                      </c:pt>
                      <c:pt idx="12">
                        <c:v>187724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B8F-4865-904A-C738A0E68A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B8F-4865-904A-C738A0E68A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8F-4865-904A-C738A0E68A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B8F-4865-904A-C738A0E68A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8F-4865-904A-C738A0E68A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B8F-4865-904A-C738A0E68A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8F-4865-904A-C738A0E68A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B8F-4865-904A-C738A0E68A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8F-4865-904A-C738A0E68A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B8F-4865-904A-C738A0E68A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8F-4865-904A-C738A0E68A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B8F-4865-904A-C738A0E68A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8F-4865-904A-C738A0E68A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B8F-4865-904A-C738A0E68A36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-0.26582970789310134</c:v>
                </c:pt>
                <c:pt idx="1">
                  <c:v>-0.11825706699984384</c:v>
                </c:pt>
                <c:pt idx="2">
                  <c:v>-4.7327276568772447E-2</c:v>
                </c:pt>
                <c:pt idx="3">
                  <c:v>-1.2351609140190956E-3</c:v>
                </c:pt>
                <c:pt idx="4">
                  <c:v>-0.18640350877192979</c:v>
                </c:pt>
                <c:pt idx="12">
                  <c:v>-0.13787966208244706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8F-4865-904A-C738A0E68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1-40C6-A0E1-1C0424362DE8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835098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1-40C6-A0E1-1C0424362DE8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461-40C6-A0E1-1C0424362DE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8">
                  <c:v>815302</c:v>
                </c:pt>
                <c:pt idx="9">
                  <c:v>899430</c:v>
                </c:pt>
                <c:pt idx="10">
                  <c:v>815614</c:v>
                </c:pt>
                <c:pt idx="11">
                  <c:v>802051</c:v>
                </c:pt>
                <c:pt idx="12">
                  <c:v>9994134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61-40C6-A0E1-1C0424362DE8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1-40C6-A0E1-1C0424362D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61-40C6-A0E1-1C0424362DE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844964</c:v>
                </c:pt>
                <c:pt idx="1">
                  <c:v>823511</c:v>
                </c:pt>
                <c:pt idx="2">
                  <c:v>831943</c:v>
                </c:pt>
                <c:pt idx="3">
                  <c:v>747087</c:v>
                </c:pt>
                <c:pt idx="4">
                  <c:v>735703</c:v>
                </c:pt>
                <c:pt idx="12">
                  <c:v>3983208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61-40C6-A0E1-1C042436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461-40C6-A0E1-1C0424362D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51667</c:v>
                      </c:pt>
                      <c:pt idx="1">
                        <c:v>53867</c:v>
                      </c:pt>
                      <c:pt idx="2">
                        <c:v>73467</c:v>
                      </c:pt>
                      <c:pt idx="3">
                        <c:v>71140</c:v>
                      </c:pt>
                      <c:pt idx="4">
                        <c:v>71284</c:v>
                      </c:pt>
                      <c:pt idx="5">
                        <c:v>113899</c:v>
                      </c:pt>
                      <c:pt idx="6">
                        <c:v>254312</c:v>
                      </c:pt>
                      <c:pt idx="7">
                        <c:v>386772</c:v>
                      </c:pt>
                      <c:pt idx="8">
                        <c:v>422869</c:v>
                      </c:pt>
                      <c:pt idx="9">
                        <c:v>627412</c:v>
                      </c:pt>
                      <c:pt idx="10">
                        <c:v>660916</c:v>
                      </c:pt>
                      <c:pt idx="11">
                        <c:v>579557</c:v>
                      </c:pt>
                      <c:pt idx="12">
                        <c:v>3367162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461-40C6-A0E1-1C0424362D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461-40C6-A0E1-1C0424362D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461-40C6-A0E1-1C0424362D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461-40C6-A0E1-1C0424362D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461-40C6-A0E1-1C0424362D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461-40C6-A0E1-1C0424362D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461-40C6-A0E1-1C0424362D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461-40C6-A0E1-1C0424362D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461-40C6-A0E1-1C0424362D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461-40C6-A0E1-1C0424362D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461-40C6-A0E1-1C0424362D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461-40C6-A0E1-1C0424362D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461-40C6-A0E1-1C0424362D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461-40C6-A0E1-1C0424362DE8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-3.5772647185020823E-2</c:v>
                </c:pt>
                <c:pt idx="1">
                  <c:v>1.4154876067865585E-2</c:v>
                </c:pt>
                <c:pt idx="2">
                  <c:v>3.9448564815596221E-3</c:v>
                </c:pt>
                <c:pt idx="3">
                  <c:v>-9.9838196922693578E-3</c:v>
                </c:pt>
                <c:pt idx="4">
                  <c:v>-7.3199231441801738E-3</c:v>
                </c:pt>
                <c:pt idx="12">
                  <c:v>-7.3625282599074637E-3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461-40C6-A0E1-1C042436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AF-4BD3-9CE6-009D57FBFC70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462517</c:v>
                </c:pt>
                <c:pt idx="1">
                  <c:v>463066</c:v>
                </c:pt>
                <c:pt idx="2">
                  <c:v>495607</c:v>
                </c:pt>
                <c:pt idx="3">
                  <c:v>447408</c:v>
                </c:pt>
                <c:pt idx="4">
                  <c:v>435777</c:v>
                </c:pt>
                <c:pt idx="5">
                  <c:v>465333</c:v>
                </c:pt>
                <c:pt idx="6">
                  <c:v>531003</c:v>
                </c:pt>
                <c:pt idx="7">
                  <c:v>553021</c:v>
                </c:pt>
                <c:pt idx="8">
                  <c:v>500247</c:v>
                </c:pt>
                <c:pt idx="9">
                  <c:v>527606</c:v>
                </c:pt>
                <c:pt idx="10">
                  <c:v>484662</c:v>
                </c:pt>
                <c:pt idx="11">
                  <c:v>488662</c:v>
                </c:pt>
                <c:pt idx="12">
                  <c:v>5854909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F-4BD3-9CE6-009D57FBFC70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6AF-4BD3-9CE6-009D57FBFC7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516029</c:v>
                </c:pt>
                <c:pt idx="1">
                  <c:v>474785</c:v>
                </c:pt>
                <c:pt idx="2">
                  <c:v>477683</c:v>
                </c:pt>
                <c:pt idx="3">
                  <c:v>414511</c:v>
                </c:pt>
                <c:pt idx="4">
                  <c:v>441733</c:v>
                </c:pt>
                <c:pt idx="5">
                  <c:v>483562</c:v>
                </c:pt>
                <c:pt idx="6">
                  <c:v>544194</c:v>
                </c:pt>
                <c:pt idx="7">
                  <c:v>547385</c:v>
                </c:pt>
                <c:pt idx="8">
                  <c:v>486120</c:v>
                </c:pt>
                <c:pt idx="9">
                  <c:v>545299</c:v>
                </c:pt>
                <c:pt idx="10">
                  <c:v>490539</c:v>
                </c:pt>
                <c:pt idx="11">
                  <c:v>463246</c:v>
                </c:pt>
                <c:pt idx="12">
                  <c:v>5885086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AF-4BD3-9CE6-009D57FBFC70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AF-4BD3-9CE6-009D57FBFC7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AF-4BD3-9CE6-009D57FBFC70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491482</c:v>
                </c:pt>
                <c:pt idx="1">
                  <c:v>491797</c:v>
                </c:pt>
                <c:pt idx="2">
                  <c:v>499945</c:v>
                </c:pt>
                <c:pt idx="3">
                  <c:v>438630</c:v>
                </c:pt>
                <c:pt idx="4">
                  <c:v>446029</c:v>
                </c:pt>
                <c:pt idx="12">
                  <c:v>2367883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AF-4BD3-9CE6-009D57FB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6AF-4BD3-9CE6-009D57FBFC7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303205</c:v>
                      </c:pt>
                      <c:pt idx="1">
                        <c:v>330152</c:v>
                      </c:pt>
                      <c:pt idx="2">
                        <c:v>426904</c:v>
                      </c:pt>
                      <c:pt idx="3">
                        <c:v>425285</c:v>
                      </c:pt>
                      <c:pt idx="4">
                        <c:v>388948</c:v>
                      </c:pt>
                      <c:pt idx="5">
                        <c:v>408804</c:v>
                      </c:pt>
                      <c:pt idx="6">
                        <c:v>491736</c:v>
                      </c:pt>
                      <c:pt idx="7">
                        <c:v>530698</c:v>
                      </c:pt>
                      <c:pt idx="8">
                        <c:v>466212</c:v>
                      </c:pt>
                      <c:pt idx="9">
                        <c:v>492206</c:v>
                      </c:pt>
                      <c:pt idx="10">
                        <c:v>471403</c:v>
                      </c:pt>
                      <c:pt idx="11">
                        <c:v>481522</c:v>
                      </c:pt>
                      <c:pt idx="12">
                        <c:v>5217075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6AF-4BD3-9CE6-009D57FBFC7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6AF-4BD3-9CE6-009D57FBFC7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6AF-4BD3-9CE6-009D57FBFC7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6AF-4BD3-9CE6-009D57FBFC7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6AF-4BD3-9CE6-009D57FBFC7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AF-4BD3-9CE6-009D57FBFC7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6AF-4BD3-9CE6-009D57FBFC7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AF-4BD3-9CE6-009D57FBFC7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6AF-4BD3-9CE6-009D57FBFC7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AF-4BD3-9CE6-009D57FBFC7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6AF-4BD3-9CE6-009D57FBFC7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AF-4BD3-9CE6-009D57FBFC7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6AF-4BD3-9CE6-009D57FBFC7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AF-4BD3-9CE6-009D57FBFC70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-4.7569031973009324E-2</c:v>
                </c:pt>
                <c:pt idx="1">
                  <c:v>3.5830955063870906E-2</c:v>
                </c:pt>
                <c:pt idx="2">
                  <c:v>4.6604128679479828E-2</c:v>
                </c:pt>
                <c:pt idx="3">
                  <c:v>5.8186634371584889E-2</c:v>
                </c:pt>
                <c:pt idx="4">
                  <c:v>9.7253318180892112E-3</c:v>
                </c:pt>
                <c:pt idx="12">
                  <c:v>1.8557766219978955E-2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6AF-4BD3-9CE6-009D57FB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6D-46F5-AF99-543F5EECF11C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373792</c:v>
                </c:pt>
                <c:pt idx="1">
                  <c:v>353865</c:v>
                </c:pt>
                <c:pt idx="2">
                  <c:v>376224</c:v>
                </c:pt>
                <c:pt idx="3">
                  <c:v>344040</c:v>
                </c:pt>
                <c:pt idx="4">
                  <c:v>344685</c:v>
                </c:pt>
                <c:pt idx="5">
                  <c:v>354898</c:v>
                </c:pt>
                <c:pt idx="6">
                  <c:v>405625</c:v>
                </c:pt>
                <c:pt idx="7">
                  <c:v>423978</c:v>
                </c:pt>
                <c:pt idx="8">
                  <c:v>385672</c:v>
                </c:pt>
                <c:pt idx="9">
                  <c:v>410112</c:v>
                </c:pt>
                <c:pt idx="10">
                  <c:v>367251</c:v>
                </c:pt>
                <c:pt idx="11">
                  <c:v>369112</c:v>
                </c:pt>
                <c:pt idx="12">
                  <c:v>4509254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D-46F5-AF99-543F5EECF11C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6D-46F5-AF99-543F5EECF11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392816</c:v>
                </c:pt>
                <c:pt idx="1">
                  <c:v>362809</c:v>
                </c:pt>
                <c:pt idx="2">
                  <c:v>376628</c:v>
                </c:pt>
                <c:pt idx="3">
                  <c:v>325436</c:v>
                </c:pt>
                <c:pt idx="4">
                  <c:v>365014</c:v>
                </c:pt>
                <c:pt idx="5">
                  <c:v>391870</c:v>
                </c:pt>
                <c:pt idx="6">
                  <c:v>442861</c:v>
                </c:pt>
                <c:pt idx="7">
                  <c:v>453389</c:v>
                </c:pt>
                <c:pt idx="8">
                  <c:v>389377</c:v>
                </c:pt>
                <c:pt idx="9">
                  <c:v>442644</c:v>
                </c:pt>
                <c:pt idx="10">
                  <c:v>389496</c:v>
                </c:pt>
                <c:pt idx="11">
                  <c:v>364902</c:v>
                </c:pt>
                <c:pt idx="12">
                  <c:v>4697242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6D-46F5-AF99-543F5EECF11C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6D-46F5-AF99-543F5EECF1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6D-46F5-AF99-543F5EECF11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387406</c:v>
                </c:pt>
                <c:pt idx="1">
                  <c:v>374458</c:v>
                </c:pt>
                <c:pt idx="2">
                  <c:v>385702</c:v>
                </c:pt>
                <c:pt idx="3">
                  <c:v>357619</c:v>
                </c:pt>
                <c:pt idx="4">
                  <c:v>372075</c:v>
                </c:pt>
                <c:pt idx="12">
                  <c:v>1877260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6D-46F5-AF99-543F5EEC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6D-46F5-AF99-543F5EECF1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234995</c:v>
                      </c:pt>
                      <c:pt idx="1">
                        <c:v>256339</c:v>
                      </c:pt>
                      <c:pt idx="2">
                        <c:v>322615</c:v>
                      </c:pt>
                      <c:pt idx="3">
                        <c:v>326468</c:v>
                      </c:pt>
                      <c:pt idx="4">
                        <c:v>316077</c:v>
                      </c:pt>
                      <c:pt idx="5">
                        <c:v>318832</c:v>
                      </c:pt>
                      <c:pt idx="6">
                        <c:v>380812</c:v>
                      </c:pt>
                      <c:pt idx="7">
                        <c:v>408951</c:v>
                      </c:pt>
                      <c:pt idx="8">
                        <c:v>364342</c:v>
                      </c:pt>
                      <c:pt idx="9">
                        <c:v>388751</c:v>
                      </c:pt>
                      <c:pt idx="10">
                        <c:v>371295</c:v>
                      </c:pt>
                      <c:pt idx="11">
                        <c:v>375961</c:v>
                      </c:pt>
                      <c:pt idx="12">
                        <c:v>4065438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6D-46F5-AF99-543F5EECF1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6D-46F5-AF99-543F5EECF1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6D-46F5-AF99-543F5EECF1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6D-46F5-AF99-543F5EECF1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6D-46F5-AF99-543F5EECF1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6D-46F5-AF99-543F5EECF1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6D-46F5-AF99-543F5EECF1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6D-46F5-AF99-543F5EECF1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6D-46F5-AF99-543F5EECF1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6D-46F5-AF99-543F5EECF1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6D-46F5-AF99-543F5EECF1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6D-46F5-AF99-543F5EECF1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6D-46F5-AF99-543F5EECF1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6D-46F5-AF99-543F5EECF11C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-1.3772351431713625E-2</c:v>
                </c:pt>
                <c:pt idx="1">
                  <c:v>3.210780327941154E-2</c:v>
                </c:pt>
                <c:pt idx="2">
                  <c:v>2.4092738723621165E-2</c:v>
                </c:pt>
                <c:pt idx="3">
                  <c:v>9.8891948032792998E-2</c:v>
                </c:pt>
                <c:pt idx="4">
                  <c:v>1.9344463500030162E-2</c:v>
                </c:pt>
                <c:pt idx="12">
                  <c:v>2.9931919791650108E-2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6D-46F5-AF99-543F5EEC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B-4408-8E7B-2E4D4D871572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88725</c:v>
                </c:pt>
                <c:pt idx="1">
                  <c:v>109201</c:v>
                </c:pt>
                <c:pt idx="2">
                  <c:v>119383</c:v>
                </c:pt>
                <c:pt idx="3">
                  <c:v>103368</c:v>
                </c:pt>
                <c:pt idx="4">
                  <c:v>91092</c:v>
                </c:pt>
                <c:pt idx="5">
                  <c:v>110435</c:v>
                </c:pt>
                <c:pt idx="6">
                  <c:v>125378</c:v>
                </c:pt>
                <c:pt idx="7">
                  <c:v>129043</c:v>
                </c:pt>
                <c:pt idx="8">
                  <c:v>114575</c:v>
                </c:pt>
                <c:pt idx="9">
                  <c:v>117494</c:v>
                </c:pt>
                <c:pt idx="10">
                  <c:v>117411</c:v>
                </c:pt>
                <c:pt idx="11">
                  <c:v>119550</c:v>
                </c:pt>
                <c:pt idx="12">
                  <c:v>1345655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B-4408-8E7B-2E4D4D871572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4B-4408-8E7B-2E4D4D87157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123213</c:v>
                </c:pt>
                <c:pt idx="1">
                  <c:v>111976</c:v>
                </c:pt>
                <c:pt idx="2">
                  <c:v>101055</c:v>
                </c:pt>
                <c:pt idx="3">
                  <c:v>89075</c:v>
                </c:pt>
                <c:pt idx="4">
                  <c:v>76719</c:v>
                </c:pt>
                <c:pt idx="5">
                  <c:v>91692</c:v>
                </c:pt>
                <c:pt idx="6">
                  <c:v>101333</c:v>
                </c:pt>
                <c:pt idx="7">
                  <c:v>93996</c:v>
                </c:pt>
                <c:pt idx="8">
                  <c:v>96743</c:v>
                </c:pt>
                <c:pt idx="9">
                  <c:v>102655</c:v>
                </c:pt>
                <c:pt idx="10">
                  <c:v>101043</c:v>
                </c:pt>
                <c:pt idx="11">
                  <c:v>98344</c:v>
                </c:pt>
                <c:pt idx="12">
                  <c:v>1187844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4B-4408-8E7B-2E4D4D871572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B-4408-8E7B-2E4D4D87157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B-4408-8E7B-2E4D4D871572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104076</c:v>
                </c:pt>
                <c:pt idx="1">
                  <c:v>117339</c:v>
                </c:pt>
                <c:pt idx="2">
                  <c:v>114243</c:v>
                </c:pt>
                <c:pt idx="3">
                  <c:v>81011</c:v>
                </c:pt>
                <c:pt idx="4">
                  <c:v>73954</c:v>
                </c:pt>
                <c:pt idx="12">
                  <c:v>490623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4B-4408-8E7B-2E4D4D87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4B-4408-8E7B-2E4D4D87157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68210</c:v>
                      </c:pt>
                      <c:pt idx="1">
                        <c:v>73813</c:v>
                      </c:pt>
                      <c:pt idx="2">
                        <c:v>104289</c:v>
                      </c:pt>
                      <c:pt idx="3">
                        <c:v>98817</c:v>
                      </c:pt>
                      <c:pt idx="4">
                        <c:v>72871</c:v>
                      </c:pt>
                      <c:pt idx="5">
                        <c:v>89972</c:v>
                      </c:pt>
                      <c:pt idx="6">
                        <c:v>110924</c:v>
                      </c:pt>
                      <c:pt idx="7">
                        <c:v>121747</c:v>
                      </c:pt>
                      <c:pt idx="8">
                        <c:v>101870</c:v>
                      </c:pt>
                      <c:pt idx="9">
                        <c:v>103455</c:v>
                      </c:pt>
                      <c:pt idx="10">
                        <c:v>100108</c:v>
                      </c:pt>
                      <c:pt idx="11">
                        <c:v>105561</c:v>
                      </c:pt>
                      <c:pt idx="12">
                        <c:v>1151637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4B-4408-8E7B-2E4D4D87157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4B-4408-8E7B-2E4D4D87157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4B-4408-8E7B-2E4D4D87157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4B-4408-8E7B-2E4D4D87157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4B-4408-8E7B-2E4D4D87157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4B-4408-8E7B-2E4D4D87157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4B-4408-8E7B-2E4D4D87157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4B-4408-8E7B-2E4D4D87157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4B-4408-8E7B-2E4D4D87157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4B-4408-8E7B-2E4D4D87157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4B-4408-8E7B-2E4D4D87157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4B-4408-8E7B-2E4D4D87157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4B-4408-8E7B-2E4D4D87157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4B-4408-8E7B-2E4D4D871572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-0.15531640330159968</c:v>
                </c:pt>
                <c:pt idx="1">
                  <c:v>4.7894191612488424E-2</c:v>
                </c:pt>
                <c:pt idx="2">
                  <c:v>0.13050319133145316</c:v>
                </c:pt>
                <c:pt idx="3">
                  <c:v>-9.0530451866404738E-2</c:v>
                </c:pt>
                <c:pt idx="4">
                  <c:v>-3.6040615753594296E-2</c:v>
                </c:pt>
                <c:pt idx="12">
                  <c:v>-2.273732267278572E-2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4B-4408-8E7B-2E4D4D87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10-4103-B4BF-2719AD9C00EF}"/>
              </c:ext>
            </c:extLst>
          </c:dPt>
          <c:val>
            <c:numRef>
              <c:f>'Pernocta evol mensu TF cat'!$G$97:$G$109</c:f>
              <c:numCache>
                <c:formatCode>#,##0</c:formatCode>
                <c:ptCount val="13"/>
                <c:pt idx="0">
                  <c:v>372581</c:v>
                </c:pt>
                <c:pt idx="1">
                  <c:v>361695</c:v>
                </c:pt>
                <c:pt idx="2">
                  <c:v>371061</c:v>
                </c:pt>
                <c:pt idx="3">
                  <c:v>342387</c:v>
                </c:pt>
                <c:pt idx="4">
                  <c:v>311050</c:v>
                </c:pt>
                <c:pt idx="5">
                  <c:v>322357</c:v>
                </c:pt>
                <c:pt idx="6">
                  <c:v>364585</c:v>
                </c:pt>
                <c:pt idx="7">
                  <c:v>383258</c:v>
                </c:pt>
                <c:pt idx="8">
                  <c:v>307433</c:v>
                </c:pt>
                <c:pt idx="9">
                  <c:v>342715</c:v>
                </c:pt>
                <c:pt idx="10">
                  <c:v>332795</c:v>
                </c:pt>
                <c:pt idx="11">
                  <c:v>346293</c:v>
                </c:pt>
                <c:pt idx="12">
                  <c:v>4158210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0-4103-B4BF-2719AD9C00EF}"/>
            </c:ext>
          </c:extLst>
        </c:ser>
        <c:ser>
          <c:idx val="0"/>
          <c:order val="2"/>
          <c:tx>
            <c:strRef>
              <c:f>'Pernocta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D10-4103-B4BF-2719AD9C00E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360283</c:v>
                </c:pt>
                <c:pt idx="1">
                  <c:v>337232</c:v>
                </c:pt>
                <c:pt idx="2">
                  <c:v>350991</c:v>
                </c:pt>
                <c:pt idx="3">
                  <c:v>340110</c:v>
                </c:pt>
                <c:pt idx="4">
                  <c:v>299395</c:v>
                </c:pt>
                <c:pt idx="5">
                  <c:v>325305</c:v>
                </c:pt>
                <c:pt idx="6">
                  <c:v>387290</c:v>
                </c:pt>
                <c:pt idx="7">
                  <c:v>361249</c:v>
                </c:pt>
                <c:pt idx="8">
                  <c:v>329182</c:v>
                </c:pt>
                <c:pt idx="9">
                  <c:v>354131</c:v>
                </c:pt>
                <c:pt idx="10">
                  <c:v>325075</c:v>
                </c:pt>
                <c:pt idx="11">
                  <c:v>338805</c:v>
                </c:pt>
                <c:pt idx="12">
                  <c:v>4109048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10-4103-B4BF-2719AD9C00EF}"/>
            </c:ext>
          </c:extLst>
        </c:ser>
        <c:ser>
          <c:idx val="1"/>
          <c:order val="3"/>
          <c:tx>
            <c:strRef>
              <c:f>'Pernocta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10-4103-B4BF-2719AD9C00E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10-4103-B4BF-2719AD9C00E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353482</c:v>
                </c:pt>
                <c:pt idx="1">
                  <c:v>331714</c:v>
                </c:pt>
                <c:pt idx="2">
                  <c:v>331998</c:v>
                </c:pt>
                <c:pt idx="3">
                  <c:v>308457</c:v>
                </c:pt>
                <c:pt idx="4">
                  <c:v>289674</c:v>
                </c:pt>
                <c:pt idx="12">
                  <c:v>1615325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10-4103-B4BF-2719AD9C0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D10-4103-B4BF-2719AD9C00E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273256</c:v>
                      </c:pt>
                      <c:pt idx="1">
                        <c:v>278825</c:v>
                      </c:pt>
                      <c:pt idx="2">
                        <c:v>320977</c:v>
                      </c:pt>
                      <c:pt idx="3">
                        <c:v>299942</c:v>
                      </c:pt>
                      <c:pt idx="4">
                        <c:v>264313</c:v>
                      </c:pt>
                      <c:pt idx="5">
                        <c:v>264139</c:v>
                      </c:pt>
                      <c:pt idx="6">
                        <c:v>366484</c:v>
                      </c:pt>
                      <c:pt idx="7">
                        <c:v>364768</c:v>
                      </c:pt>
                      <c:pt idx="8">
                        <c:v>282430</c:v>
                      </c:pt>
                      <c:pt idx="9">
                        <c:v>309730</c:v>
                      </c:pt>
                      <c:pt idx="10">
                        <c:v>314515</c:v>
                      </c:pt>
                      <c:pt idx="11">
                        <c:v>314320</c:v>
                      </c:pt>
                      <c:pt idx="12">
                        <c:v>3653699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D10-4103-B4BF-2719AD9C00E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D10-4103-B4BF-2719AD9C00E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D10-4103-B4BF-2719AD9C00E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D10-4103-B4BF-2719AD9C00E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D10-4103-B4BF-2719AD9C00E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D10-4103-B4BF-2719AD9C00E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D10-4103-B4BF-2719AD9C00E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D10-4103-B4BF-2719AD9C00E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D10-4103-B4BF-2719AD9C00E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D10-4103-B4BF-2719AD9C00E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D10-4103-B4BF-2719AD9C00E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D10-4103-B4BF-2719AD9C00E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D10-4103-B4BF-2719AD9C00E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D10-4103-B4BF-2719AD9C00EF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cat'!$L$97:$L$109</c:f>
              <c:numCache>
                <c:formatCode>0.0%</c:formatCode>
                <c:ptCount val="13"/>
                <c:pt idx="0">
                  <c:v>-1.8876827382918404E-2</c:v>
                </c:pt>
                <c:pt idx="1">
                  <c:v>-1.6362622764150458E-2</c:v>
                </c:pt>
                <c:pt idx="2">
                  <c:v>-5.4112498611075477E-2</c:v>
                </c:pt>
                <c:pt idx="3">
                  <c:v>-9.3066948928287929E-2</c:v>
                </c:pt>
                <c:pt idx="4">
                  <c:v>-3.2468812104410549E-2</c:v>
                </c:pt>
                <c:pt idx="12">
                  <c:v>-4.3060145935067906E-2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D10-4103-B4BF-2719AD9C0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C2-4496-8F48-D8B0D5C9B5F9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8.1765736833344764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7.2151283150609418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2-4496-8F48-D8B0D5C9B5F9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C2-4496-8F48-D8B0D5C9B5F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8">
                  <c:v>7.0362903573801896</c:v>
                </c:pt>
                <c:pt idx="9">
                  <c:v>6.896675995859372</c:v>
                </c:pt>
                <c:pt idx="10">
                  <c:v>6.8719741841987751</c:v>
                </c:pt>
                <c:pt idx="11">
                  <c:v>7.2433035311117129</c:v>
                </c:pt>
                <c:pt idx="12">
                  <c:v>7.0304533997772856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C2-4496-8F48-D8B0D5C9B5F9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C2-4496-8F48-D8B0D5C9B5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C2-4496-8F48-D8B0D5C9B5F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7.5194802883331846</c:v>
                </c:pt>
                <c:pt idx="1">
                  <c:v>7.0070537583173085</c:v>
                </c:pt>
                <c:pt idx="2">
                  <c:v>6.586830187484165</c:v>
                </c:pt>
                <c:pt idx="3">
                  <c:v>6.2770925406241069</c:v>
                </c:pt>
                <c:pt idx="4">
                  <c:v>6.15795332797643</c:v>
                </c:pt>
                <c:pt idx="12">
                  <c:v>6.6979569187307675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EC2-4496-8F48-D8B0D5C9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EC2-4496-8F48-D8B0D5C9B5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7.8975915168785624</c:v>
                      </c:pt>
                      <c:pt idx="1">
                        <c:v>6.9120244256787435</c:v>
                      </c:pt>
                      <c:pt idx="2">
                        <c:v>7.1458150200649726</c:v>
                      </c:pt>
                      <c:pt idx="3">
                        <c:v>6.5430669710120082</c:v>
                      </c:pt>
                      <c:pt idx="4">
                        <c:v>6.7084381642859343</c:v>
                      </c:pt>
                      <c:pt idx="5">
                        <c:v>6.7874628069998488</c:v>
                      </c:pt>
                      <c:pt idx="6">
                        <c:v>7.167841512711723</c:v>
                      </c:pt>
                      <c:pt idx="7">
                        <c:v>7.5955180077018341</c:v>
                      </c:pt>
                      <c:pt idx="8">
                        <c:v>7.2474007241185694</c:v>
                      </c:pt>
                      <c:pt idx="9">
                        <c:v>7.0836770928106425</c:v>
                      </c:pt>
                      <c:pt idx="10">
                        <c:v>7.319989568392228</c:v>
                      </c:pt>
                      <c:pt idx="11">
                        <c:v>7.1883338000054193</c:v>
                      </c:pt>
                      <c:pt idx="12">
                        <c:v>7.1232258732818821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EC2-4496-8F48-D8B0D5C9B5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EC2-4496-8F48-D8B0D5C9B5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EC2-4496-8F48-D8B0D5C9B5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EC2-4496-8F48-D8B0D5C9B5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EC2-4496-8F48-D8B0D5C9B5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EC2-4496-8F48-D8B0D5C9B5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EC2-4496-8F48-D8B0D5C9B5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EC2-4496-8F48-D8B0D5C9B5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EC2-4496-8F48-D8B0D5C9B5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EC2-4496-8F48-D8B0D5C9B5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EC2-4496-8F48-D8B0D5C9B5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EC2-4496-8F48-D8B0D5C9B5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EC2-4496-8F48-D8B0D5C9B5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EC2-4496-8F48-D8B0D5C9B5F9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-0.53796835912263496</c:v>
                </c:pt>
                <c:pt idx="1">
                  <c:v>-5.2797222824937151E-2</c:v>
                </c:pt>
                <c:pt idx="2">
                  <c:v>-0.1395290066585968</c:v>
                </c:pt>
                <c:pt idx="3">
                  <c:v>-0.25534801028093934</c:v>
                </c:pt>
                <c:pt idx="4">
                  <c:v>-0.19896774316418764</c:v>
                </c:pt>
                <c:pt idx="12">
                  <c:v>-0.23157267994299069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EC2-4496-8F48-D8B0D5C9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C0-4AE6-BFB6-8582BBD51FF3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6.9739428571428572</c:v>
                </c:pt>
                <c:pt idx="1">
                  <c:v>5.4027580612451835</c:v>
                </c:pt>
                <c:pt idx="2">
                  <c:v>4.4575552755183869</c:v>
                </c:pt>
                <c:pt idx="3">
                  <c:v>4.6420082464225079</c:v>
                </c:pt>
                <c:pt idx="4">
                  <c:v>4.3112755314714466</c:v>
                </c:pt>
                <c:pt idx="5">
                  <c:v>4.4162603150787696</c:v>
                </c:pt>
                <c:pt idx="6">
                  <c:v>4.9601563571526537</c:v>
                </c:pt>
                <c:pt idx="7">
                  <c:v>4.7279829175563775</c:v>
                </c:pt>
                <c:pt idx="8">
                  <c:v>4.7429580738124013</c:v>
                </c:pt>
                <c:pt idx="9">
                  <c:v>4.4360825790704768</c:v>
                </c:pt>
                <c:pt idx="10">
                  <c:v>4.5135178889428529</c:v>
                </c:pt>
                <c:pt idx="11">
                  <c:v>5.4963532687972414</c:v>
                </c:pt>
                <c:pt idx="12">
                  <c:v>4.7969589643380557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0-4AE6-BFB6-8582BBD51FF3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C0-4AE6-BFB6-8582BBD51F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6.1684782608695654</c:v>
                </c:pt>
                <c:pt idx="1">
                  <c:v>5.4040744021257749</c:v>
                </c:pt>
                <c:pt idx="2">
                  <c:v>5.2488552307150407</c:v>
                </c:pt>
                <c:pt idx="3">
                  <c:v>4.2120521684475172</c:v>
                </c:pt>
                <c:pt idx="4">
                  <c:v>3.7361950185479595</c:v>
                </c:pt>
                <c:pt idx="5">
                  <c:v>4.5514009933464532</c:v>
                </c:pt>
                <c:pt idx="6">
                  <c:v>5.343021561771562</c:v>
                </c:pt>
                <c:pt idx="7">
                  <c:v>4.8417058390440051</c:v>
                </c:pt>
                <c:pt idx="8">
                  <c:v>4.6968478082416683</c:v>
                </c:pt>
                <c:pt idx="9">
                  <c:v>4.5647614548889939</c:v>
                </c:pt>
                <c:pt idx="10">
                  <c:v>5.4716404886561953</c:v>
                </c:pt>
                <c:pt idx="11">
                  <c:v>5.3393802966101696</c:v>
                </c:pt>
                <c:pt idx="12">
                  <c:v>4.8547570122698867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C0-4AE6-BFB6-8582BBD51FF3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C0-4AE6-BFB6-8582BBD51F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C0-4AE6-BFB6-8582BBD51F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6.7109557109557105</c:v>
                </c:pt>
                <c:pt idx="1">
                  <c:v>5.8981348637015785</c:v>
                </c:pt>
                <c:pt idx="2">
                  <c:v>4.3344979296066253</c:v>
                </c:pt>
                <c:pt idx="3">
                  <c:v>4.3819837558454342</c:v>
                </c:pt>
                <c:pt idx="4">
                  <c:v>3.5740570377184913</c:v>
                </c:pt>
                <c:pt idx="12">
                  <c:v>4.6208459899351677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C0-4AE6-BFB6-8582BBD5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9C0-4AE6-BFB6-8582BBD51F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5.5555555555555554</c:v>
                      </c:pt>
                      <c:pt idx="1">
                        <c:v>4.0021885521885521</c:v>
                      </c:pt>
                      <c:pt idx="2">
                        <c:v>4.7348951911220718</c:v>
                      </c:pt>
                      <c:pt idx="3">
                        <c:v>3.6411368735976066</c:v>
                      </c:pt>
                      <c:pt idx="4">
                        <c:v>3.4796167758334149</c:v>
                      </c:pt>
                      <c:pt idx="5">
                        <c:v>3.7317953020134227</c:v>
                      </c:pt>
                      <c:pt idx="6">
                        <c:v>3.8822834434240909</c:v>
                      </c:pt>
                      <c:pt idx="7">
                        <c:v>4.4554703476482613</c:v>
                      </c:pt>
                      <c:pt idx="8">
                        <c:v>4.1337996184939598</c:v>
                      </c:pt>
                      <c:pt idx="9">
                        <c:v>4.0372852953498111</c:v>
                      </c:pt>
                      <c:pt idx="10">
                        <c:v>5.1769686706181206</c:v>
                      </c:pt>
                      <c:pt idx="11">
                        <c:v>4.5616807546245255</c:v>
                      </c:pt>
                      <c:pt idx="12">
                        <c:v>4.1402357946990511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9C0-4AE6-BFB6-8582BBD51F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9C0-4AE6-BFB6-8582BBD51F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9C0-4AE6-BFB6-8582BBD51F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9C0-4AE6-BFB6-8582BBD51F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9C0-4AE6-BFB6-8582BBD51F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9C0-4AE6-BFB6-8582BBD51F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9C0-4AE6-BFB6-8582BBD51F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9C0-4AE6-BFB6-8582BBD51F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9C0-4AE6-BFB6-8582BBD51F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C0-4AE6-BFB6-8582BBD51F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9C0-4AE6-BFB6-8582BBD51F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9C0-4AE6-BFB6-8582BBD51F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9C0-4AE6-BFB6-8582BBD51F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9C0-4AE6-BFB6-8582BBD51FF3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0.54247745008614512</c:v>
                </c:pt>
                <c:pt idx="1">
                  <c:v>0.49406046157580352</c:v>
                </c:pt>
                <c:pt idx="2">
                  <c:v>-0.9143573011084154</c:v>
                </c:pt>
                <c:pt idx="3">
                  <c:v>0.16993158739791703</c:v>
                </c:pt>
                <c:pt idx="4">
                  <c:v>-0.16213798082946829</c:v>
                </c:pt>
                <c:pt idx="12">
                  <c:v>-7.6405714930750435E-2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9C0-4AE6-BFB6-8582BBD5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4-42A3-93E1-A423B7C11E67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5.7822028624766642</c:v>
                </c:pt>
                <c:pt idx="1">
                  <c:v>5.2402392947103271</c:v>
                </c:pt>
                <c:pt idx="2">
                  <c:v>4.2800166181969255</c:v>
                </c:pt>
                <c:pt idx="3">
                  <c:v>4.3705595542140703</c:v>
                </c:pt>
                <c:pt idx="4">
                  <c:v>4.1132490379329303</c:v>
                </c:pt>
                <c:pt idx="5">
                  <c:v>4.4874932517545441</c:v>
                </c:pt>
                <c:pt idx="6">
                  <c:v>5.1919989472298989</c:v>
                </c:pt>
                <c:pt idx="7">
                  <c:v>5.306243386243386</c:v>
                </c:pt>
                <c:pt idx="8">
                  <c:v>4.8253863860572181</c:v>
                </c:pt>
                <c:pt idx="9">
                  <c:v>4.5680960548885077</c:v>
                </c:pt>
                <c:pt idx="10">
                  <c:v>4.9095318942517583</c:v>
                </c:pt>
                <c:pt idx="11">
                  <c:v>5.164757342220371</c:v>
                </c:pt>
                <c:pt idx="12">
                  <c:v>4.8541220307405686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4-42A3-93E1-A423B7C11E67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F4-42A3-93E1-A423B7C11E6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5.7631790206047633</c:v>
                </c:pt>
                <c:pt idx="1">
                  <c:v>5.3658263305322125</c:v>
                </c:pt>
                <c:pt idx="2">
                  <c:v>5.0126378058617904</c:v>
                </c:pt>
                <c:pt idx="3">
                  <c:v>4.5057225698153518</c:v>
                </c:pt>
                <c:pt idx="4">
                  <c:v>4.6648629778320823</c:v>
                </c:pt>
                <c:pt idx="5">
                  <c:v>4.916278295605859</c:v>
                </c:pt>
                <c:pt idx="6">
                  <c:v>5.6477197620621284</c:v>
                </c:pt>
                <c:pt idx="7">
                  <c:v>5.8780240801170249</c:v>
                </c:pt>
                <c:pt idx="8">
                  <c:v>5.5147271849348138</c:v>
                </c:pt>
                <c:pt idx="9">
                  <c:v>5.2534092870706024</c:v>
                </c:pt>
                <c:pt idx="10">
                  <c:v>5.0139211136890953</c:v>
                </c:pt>
                <c:pt idx="11">
                  <c:v>5.5156898938624828</c:v>
                </c:pt>
                <c:pt idx="12">
                  <c:v>5.2724498496611769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F4-42A3-93E1-A423B7C11E67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F4-42A3-93E1-A423B7C11E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F4-42A3-93E1-A423B7C11E6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5.8102278235579252</c:v>
                </c:pt>
                <c:pt idx="1">
                  <c:v>5.5444909344490938</c:v>
                </c:pt>
                <c:pt idx="2">
                  <c:v>4.4356749894202281</c:v>
                </c:pt>
                <c:pt idx="3">
                  <c:v>4.7789121960274734</c:v>
                </c:pt>
                <c:pt idx="4">
                  <c:v>4.3082905841469472</c:v>
                </c:pt>
                <c:pt idx="12">
                  <c:v>4.8850714375497546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F4-42A3-93E1-A423B7C1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0F4-42A3-93E1-A423B7C11E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6.2981175566653862</c:v>
                      </c:pt>
                      <c:pt idx="1">
                        <c:v>4.7242679037402144</c:v>
                      </c:pt>
                      <c:pt idx="2">
                        <c:v>5.6271498771498774</c:v>
                      </c:pt>
                      <c:pt idx="3">
                        <c:v>4.0749454280863446</c:v>
                      </c:pt>
                      <c:pt idx="4">
                        <c:v>4.0293577981651376</c:v>
                      </c:pt>
                      <c:pt idx="5">
                        <c:v>4.052148918696961</c:v>
                      </c:pt>
                      <c:pt idx="6">
                        <c:v>4.3680290297937354</c:v>
                      </c:pt>
                      <c:pt idx="7">
                        <c:v>5.2447577406977786</c:v>
                      </c:pt>
                      <c:pt idx="8">
                        <c:v>4.8726756564939677</c:v>
                      </c:pt>
                      <c:pt idx="9">
                        <c:v>4.3959196195735544</c:v>
                      </c:pt>
                      <c:pt idx="10">
                        <c:v>5.6564042303172739</c:v>
                      </c:pt>
                      <c:pt idx="11">
                        <c:v>5.0190114068441067</c:v>
                      </c:pt>
                      <c:pt idx="12">
                        <c:v>4.7208563481287156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0F4-42A3-93E1-A423B7C11E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0F4-42A3-93E1-A423B7C11E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F4-42A3-93E1-A423B7C11E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0F4-42A3-93E1-A423B7C11E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0F4-42A3-93E1-A423B7C11E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F4-42A3-93E1-A423B7C11E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0F4-42A3-93E1-A423B7C11E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0F4-42A3-93E1-A423B7C11E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0F4-42A3-93E1-A423B7C11E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0F4-42A3-93E1-A423B7C11E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0F4-42A3-93E1-A423B7C11E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0F4-42A3-93E1-A423B7C11E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0F4-42A3-93E1-A423B7C11E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0F4-42A3-93E1-A423B7C11E67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4.7048802953161939E-2</c:v>
                </c:pt>
                <c:pt idx="1">
                  <c:v>0.17866460391688133</c:v>
                </c:pt>
                <c:pt idx="2">
                  <c:v>-0.57696281644156233</c:v>
                </c:pt>
                <c:pt idx="3">
                  <c:v>0.27318962621212162</c:v>
                </c:pt>
                <c:pt idx="4">
                  <c:v>-0.35657239368513505</c:v>
                </c:pt>
                <c:pt idx="12">
                  <c:v>-7.3998409712987545E-2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F4-42A3-93E1-A423B7C1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7A-4684-9E8E-AC43A2DCA4ED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10.273040482342807</c:v>
                </c:pt>
                <c:pt idx="1">
                  <c:v>5.6968660968660965</c:v>
                </c:pt>
                <c:pt idx="2">
                  <c:v>4.6758620689655173</c:v>
                </c:pt>
                <c:pt idx="3">
                  <c:v>4.938816958618939</c:v>
                </c:pt>
                <c:pt idx="4">
                  <c:v>4.5723604735443342</c:v>
                </c:pt>
                <c:pt idx="5">
                  <c:v>4.3387507342862737</c:v>
                </c:pt>
                <c:pt idx="6">
                  <c:v>4.7078619504510959</c:v>
                </c:pt>
                <c:pt idx="7">
                  <c:v>4.167572556660855</c:v>
                </c:pt>
                <c:pt idx="8">
                  <c:v>4.6357219251336899</c:v>
                </c:pt>
                <c:pt idx="9">
                  <c:v>4.2438171371471398</c:v>
                </c:pt>
                <c:pt idx="10">
                  <c:v>3.7185978578383643</c:v>
                </c:pt>
                <c:pt idx="11">
                  <c:v>6.0773722627737223</c:v>
                </c:pt>
                <c:pt idx="12">
                  <c:v>4.7236470072876431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A-4684-9E8E-AC43A2DCA4ED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7A-4684-9E8E-AC43A2DCA4E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7.0179472798653952</c:v>
                </c:pt>
                <c:pt idx="1">
                  <c:v>5.4698795180722888</c:v>
                </c:pt>
                <c:pt idx="2">
                  <c:v>5.6972945380296069</c:v>
                </c:pt>
                <c:pt idx="3">
                  <c:v>3.9004048582995949</c:v>
                </c:pt>
                <c:pt idx="4">
                  <c:v>2.3005936319481921</c:v>
                </c:pt>
                <c:pt idx="5">
                  <c:v>4.081278147115591</c:v>
                </c:pt>
                <c:pt idx="6">
                  <c:v>4.9690085997079345</c:v>
                </c:pt>
                <c:pt idx="7">
                  <c:v>3.7915621436716078</c:v>
                </c:pt>
                <c:pt idx="8">
                  <c:v>3.8455352655386164</c:v>
                </c:pt>
                <c:pt idx="9">
                  <c:v>3.732262103505843</c:v>
                </c:pt>
                <c:pt idx="10">
                  <c:v>6.4880562060889932</c:v>
                </c:pt>
                <c:pt idx="11">
                  <c:v>5.1019266625233062</c:v>
                </c:pt>
                <c:pt idx="12">
                  <c:v>4.3116051976346093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A-4684-9E8E-AC43A2DCA4ED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7A-4684-9E8E-AC43A2DCA4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7A-4684-9E8E-AC43A2DCA4E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9.2722260509993113</c:v>
                </c:pt>
                <c:pt idx="1">
                  <c:v>6.5349070818684076</c:v>
                </c:pt>
                <c:pt idx="2">
                  <c:v>4.1752165223184541</c:v>
                </c:pt>
                <c:pt idx="3">
                  <c:v>4.0676271684798593</c:v>
                </c:pt>
                <c:pt idx="4">
                  <c:v>2.9402942436794746</c:v>
                </c:pt>
                <c:pt idx="12">
                  <c:v>4.3093791672840425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A-4684-9E8E-AC43A2DCA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7A-4684-9E8E-AC43A2DCA4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4.3053040103492881</c:v>
                      </c:pt>
                      <c:pt idx="1">
                        <c:v>3.0024086712163789</c:v>
                      </c:pt>
                      <c:pt idx="2">
                        <c:v>3.5349029326724493</c:v>
                      </c:pt>
                      <c:pt idx="3">
                        <c:v>2.9430132708821235</c:v>
                      </c:pt>
                      <c:pt idx="4">
                        <c:v>2.8526888470391296</c:v>
                      </c:pt>
                      <c:pt idx="5">
                        <c:v>3.2245340268747289</c:v>
                      </c:pt>
                      <c:pt idx="6">
                        <c:v>3.2580684746594675</c:v>
                      </c:pt>
                      <c:pt idx="7">
                        <c:v>3.3965042499700706</c:v>
                      </c:pt>
                      <c:pt idx="8">
                        <c:v>2.8206357214934408</c:v>
                      </c:pt>
                      <c:pt idx="9">
                        <c:v>3.2654341366787718</c:v>
                      </c:pt>
                      <c:pt idx="10">
                        <c:v>3.9406060606060604</c:v>
                      </c:pt>
                      <c:pt idx="11">
                        <c:v>3.2530747398297066</c:v>
                      </c:pt>
                      <c:pt idx="12">
                        <c:v>3.2271012149106437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7A-4684-9E8E-AC43A2DCA4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7A-4684-9E8E-AC43A2DCA4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7A-4684-9E8E-AC43A2DCA4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7A-4684-9E8E-AC43A2DCA4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7A-4684-9E8E-AC43A2DCA4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7A-4684-9E8E-AC43A2DCA4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7A-4684-9E8E-AC43A2DCA4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7A-4684-9E8E-AC43A2DCA4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7A-4684-9E8E-AC43A2DCA4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7A-4684-9E8E-AC43A2DCA4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7A-4684-9E8E-AC43A2DCA4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7A-4684-9E8E-AC43A2DCA4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7A-4684-9E8E-AC43A2DCA4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7A-4684-9E8E-AC43A2DCA4ED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2.2542787711339161</c:v>
                </c:pt>
                <c:pt idx="1">
                  <c:v>1.0650275637961188</c:v>
                </c:pt>
                <c:pt idx="2">
                  <c:v>-1.5220780157111529</c:v>
                </c:pt>
                <c:pt idx="3">
                  <c:v>0.16722231018026434</c:v>
                </c:pt>
                <c:pt idx="4">
                  <c:v>0.63970061173128245</c:v>
                </c:pt>
                <c:pt idx="12">
                  <c:v>8.6852898617006957E-4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7A-4684-9E8E-AC43A2DCA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A-4C99-B443-287479D6E29F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97758</c:v>
                </c:pt>
                <c:pt idx="1">
                  <c:v>107315</c:v>
                </c:pt>
                <c:pt idx="2">
                  <c:v>114208</c:v>
                </c:pt>
                <c:pt idx="3">
                  <c:v>105296</c:v>
                </c:pt>
                <c:pt idx="4">
                  <c:v>101026</c:v>
                </c:pt>
                <c:pt idx="5">
                  <c:v>102726</c:v>
                </c:pt>
                <c:pt idx="6">
                  <c:v>106566</c:v>
                </c:pt>
                <c:pt idx="7">
                  <c:v>106980</c:v>
                </c:pt>
                <c:pt idx="8">
                  <c:v>100393</c:v>
                </c:pt>
                <c:pt idx="9">
                  <c:v>115247</c:v>
                </c:pt>
                <c:pt idx="10">
                  <c:v>107739</c:v>
                </c:pt>
                <c:pt idx="11">
                  <c:v>107909</c:v>
                </c:pt>
                <c:pt idx="12">
                  <c:v>1273163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A-4C99-B443-287479D6E29F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A-4C99-B443-287479D6E29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103238</c:v>
                </c:pt>
                <c:pt idx="1">
                  <c:v>109374</c:v>
                </c:pt>
                <c:pt idx="2">
                  <c:v>117520</c:v>
                </c:pt>
                <c:pt idx="3">
                  <c:v>102791</c:v>
                </c:pt>
                <c:pt idx="4">
                  <c:v>107151</c:v>
                </c:pt>
                <c:pt idx="5">
                  <c:v>106493</c:v>
                </c:pt>
                <c:pt idx="6">
                  <c:v>112286</c:v>
                </c:pt>
                <c:pt idx="7">
                  <c:v>105931</c:v>
                </c:pt>
                <c:pt idx="8">
                  <c:v>103689</c:v>
                </c:pt>
                <c:pt idx="9">
                  <c:v>119830</c:v>
                </c:pt>
                <c:pt idx="10">
                  <c:v>111811</c:v>
                </c:pt>
                <c:pt idx="11">
                  <c:v>103178</c:v>
                </c:pt>
                <c:pt idx="12">
                  <c:v>1303292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6A-4C99-B443-287479D6E29F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6A-4C99-B443-287479D6E2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6A-4C99-B443-287479D6E29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106793</c:v>
                </c:pt>
                <c:pt idx="1">
                  <c:v>111950</c:v>
                </c:pt>
                <c:pt idx="2">
                  <c:v>118576</c:v>
                </c:pt>
                <c:pt idx="3">
                  <c:v>106829</c:v>
                </c:pt>
                <c:pt idx="4">
                  <c:v>106428</c:v>
                </c:pt>
                <c:pt idx="12">
                  <c:v>550576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6A-4C99-B443-287479D6E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46A-4C99-B443-287479D6E2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68843</c:v>
                      </c:pt>
                      <c:pt idx="1">
                        <c:v>82164</c:v>
                      </c:pt>
                      <c:pt idx="2">
                        <c:v>98983</c:v>
                      </c:pt>
                      <c:pt idx="3">
                        <c:v>97469</c:v>
                      </c:pt>
                      <c:pt idx="4">
                        <c:v>87150</c:v>
                      </c:pt>
                      <c:pt idx="5">
                        <c:v>87225</c:v>
                      </c:pt>
                      <c:pt idx="6">
                        <c:v>101111</c:v>
                      </c:pt>
                      <c:pt idx="7">
                        <c:v>98334</c:v>
                      </c:pt>
                      <c:pt idx="8">
                        <c:v>92289</c:v>
                      </c:pt>
                      <c:pt idx="9">
                        <c:v>103661</c:v>
                      </c:pt>
                      <c:pt idx="10">
                        <c:v>101461</c:v>
                      </c:pt>
                      <c:pt idx="11">
                        <c:v>102550</c:v>
                      </c:pt>
                      <c:pt idx="12">
                        <c:v>1121240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46A-4C99-B443-287479D6E2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46A-4C99-B443-287479D6E2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46A-4C99-B443-287479D6E2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46A-4C99-B443-287479D6E2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46A-4C99-B443-287479D6E2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46A-4C99-B443-287479D6E2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46A-4C99-B443-287479D6E2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46A-4C99-B443-287479D6E2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46A-4C99-B443-287479D6E2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46A-4C99-B443-287479D6E2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46A-4C99-B443-287479D6E2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46A-4C99-B443-287479D6E2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46A-4C99-B443-287479D6E2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46A-4C99-B443-287479D6E29F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3.4434994866231472E-2</c:v>
                </c:pt>
                <c:pt idx="1">
                  <c:v>2.3552215334540216E-2</c:v>
                </c:pt>
                <c:pt idx="2">
                  <c:v>8.9857045609258446E-3</c:v>
                </c:pt>
                <c:pt idx="3">
                  <c:v>3.9283594867254967E-2</c:v>
                </c:pt>
                <c:pt idx="4">
                  <c:v>-6.7474871909735112E-3</c:v>
                </c:pt>
                <c:pt idx="12">
                  <c:v>1.9445483396719698E-2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6A-4C99-B443-287479D6E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D2-4976-AE9A-4BE12C85FE6A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8.2303954663556951</c:v>
                </c:pt>
                <c:pt idx="1">
                  <c:v>7.4371709453478081</c:v>
                </c:pt>
                <c:pt idx="2">
                  <c:v>7.247811011487812</c:v>
                </c:pt>
                <c:pt idx="3">
                  <c:v>7.1371846983741074</c:v>
                </c:pt>
                <c:pt idx="4">
                  <c:v>6.9829152891334907</c:v>
                </c:pt>
                <c:pt idx="5">
                  <c:v>7.2094211786694702</c:v>
                </c:pt>
                <c:pt idx="6">
                  <c:v>7.7253439183229169</c:v>
                </c:pt>
                <c:pt idx="7">
                  <c:v>7.9033183772667792</c:v>
                </c:pt>
                <c:pt idx="8">
                  <c:v>7.5369796698973035</c:v>
                </c:pt>
                <c:pt idx="9">
                  <c:v>7.1732973526425852</c:v>
                </c:pt>
                <c:pt idx="10">
                  <c:v>7.3286089531181835</c:v>
                </c:pt>
                <c:pt idx="11">
                  <c:v>7.3534830273656508</c:v>
                </c:pt>
                <c:pt idx="12">
                  <c:v>7.432853452385908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2-4976-AE9A-4BE12C85FE6A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D2-4976-AE9A-4BE12C85FE6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8.1584494081636603</c:v>
                </c:pt>
                <c:pt idx="1">
                  <c:v>7.1453087571086362</c:v>
                </c:pt>
                <c:pt idx="2">
                  <c:v>6.7977450646698436</c:v>
                </c:pt>
                <c:pt idx="3">
                  <c:v>6.8197604848673521</c:v>
                </c:pt>
                <c:pt idx="4">
                  <c:v>6.5876846692984667</c:v>
                </c:pt>
                <c:pt idx="5">
                  <c:v>7.1394270045918509</c:v>
                </c:pt>
                <c:pt idx="6">
                  <c:v>7.6424042178009728</c:v>
                </c:pt>
                <c:pt idx="7">
                  <c:v>7.7705676336483185</c:v>
                </c:pt>
                <c:pt idx="8">
                  <c:v>7.3111419726296907</c:v>
                </c:pt>
                <c:pt idx="9">
                  <c:v>7.1026621046482514</c:v>
                </c:pt>
                <c:pt idx="10">
                  <c:v>6.9580899911457728</c:v>
                </c:pt>
                <c:pt idx="11">
                  <c:v>7.3826590939929053</c:v>
                </c:pt>
                <c:pt idx="12">
                  <c:v>7.22786988641072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D2-4976-AE9A-4BE12C85FE6A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D2-4976-AE9A-4BE12C85FE6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D2-4976-AE9A-4BE12C85FE6A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7.5617034824379878</c:v>
                </c:pt>
                <c:pt idx="1">
                  <c:v>7.0622867351496206</c:v>
                </c:pt>
                <c:pt idx="2">
                  <c:v>6.7336223181756845</c:v>
                </c:pt>
                <c:pt idx="3">
                  <c:v>6.4933211019479726</c:v>
                </c:pt>
                <c:pt idx="4">
                  <c:v>6.4746401322960123</c:v>
                </c:pt>
                <c:pt idx="12">
                  <c:v>6.8643820290023543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D2-4976-AE9A-4BE12C85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D2-4976-AE9A-4BE12C85FE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7.5142624286878563</c:v>
                      </c:pt>
                      <c:pt idx="1">
                        <c:v>6.4283309957924262</c:v>
                      </c:pt>
                      <c:pt idx="2">
                        <c:v>7.1092631092631091</c:v>
                      </c:pt>
                      <c:pt idx="3">
                        <c:v>6.6948441247002402</c:v>
                      </c:pt>
                      <c:pt idx="4">
                        <c:v>5.6652285567539806</c:v>
                      </c:pt>
                      <c:pt idx="5">
                        <c:v>6.1660284463894968</c:v>
                      </c:pt>
                      <c:pt idx="6">
                        <c:v>6.9288217653647433</c:v>
                      </c:pt>
                      <c:pt idx="7">
                        <c:v>7.8653993334156276</c:v>
                      </c:pt>
                      <c:pt idx="8">
                        <c:v>7.5428242806433063</c:v>
                      </c:pt>
                      <c:pt idx="9">
                        <c:v>7.2200422688346748</c:v>
                      </c:pt>
                      <c:pt idx="10">
                        <c:v>7.6835052797669618</c:v>
                      </c:pt>
                      <c:pt idx="11">
                        <c:v>7.6686953107471396</c:v>
                      </c:pt>
                      <c:pt idx="12">
                        <c:v>7.3785757968639158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D2-4976-AE9A-4BE12C85FE6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D2-4976-AE9A-4BE12C85FE6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D2-4976-AE9A-4BE12C85FE6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D2-4976-AE9A-4BE12C85FE6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D2-4976-AE9A-4BE12C85FE6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D2-4976-AE9A-4BE12C85FE6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D2-4976-AE9A-4BE12C85FE6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D2-4976-AE9A-4BE12C85FE6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D2-4976-AE9A-4BE12C85FE6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D2-4976-AE9A-4BE12C85FE6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D2-4976-AE9A-4BE12C85FE6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D2-4976-AE9A-4BE12C85FE6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D2-4976-AE9A-4BE12C85FE6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D2-4976-AE9A-4BE12C85FE6A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-0.59674592572567242</c:v>
                </c:pt>
                <c:pt idx="1">
                  <c:v>-8.3022021959015646E-2</c:v>
                </c:pt>
                <c:pt idx="2">
                  <c:v>-6.4122746494159166E-2</c:v>
                </c:pt>
                <c:pt idx="3">
                  <c:v>-0.32643938291937946</c:v>
                </c:pt>
                <c:pt idx="4">
                  <c:v>-0.11304453700245443</c:v>
                </c:pt>
                <c:pt idx="12">
                  <c:v>-0.22637034937542388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D2-4976-AE9A-4BE12C85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4B-4E24-8608-A407FCD6EB92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8.0684486097496837</c:v>
                </c:pt>
                <c:pt idx="1">
                  <c:v>6.8962858384013899</c:v>
                </c:pt>
                <c:pt idx="2">
                  <c:v>6.5950701691255844</c:v>
                </c:pt>
                <c:pt idx="3">
                  <c:v>6.7122518964979738</c:v>
                </c:pt>
                <c:pt idx="4">
                  <c:v>6.8473654390934842</c:v>
                </c:pt>
                <c:pt idx="5">
                  <c:v>6.9228213762590034</c:v>
                </c:pt>
                <c:pt idx="6">
                  <c:v>7.6405631255651523</c:v>
                </c:pt>
                <c:pt idx="7">
                  <c:v>7.6770740552233105</c:v>
                </c:pt>
                <c:pt idx="8">
                  <c:v>7.2730435611476505</c:v>
                </c:pt>
                <c:pt idx="9">
                  <c:v>7.0879788979316114</c:v>
                </c:pt>
                <c:pt idx="10">
                  <c:v>6.6929785888171134</c:v>
                </c:pt>
                <c:pt idx="11">
                  <c:v>6.9360909000299014</c:v>
                </c:pt>
                <c:pt idx="12">
                  <c:v>7.1072842722383207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B-4E24-8608-A407FCD6EB92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4B-4E24-8608-A407FCD6EB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7.8521769509585573</c:v>
                </c:pt>
                <c:pt idx="1">
                  <c:v>6.6720739874561499</c:v>
                </c:pt>
                <c:pt idx="2">
                  <c:v>6.3184449093444908</c:v>
                </c:pt>
                <c:pt idx="3">
                  <c:v>6.6233323871700254</c:v>
                </c:pt>
                <c:pt idx="4">
                  <c:v>6.4545549566230163</c:v>
                </c:pt>
                <c:pt idx="5">
                  <c:v>7.0121159280861045</c:v>
                </c:pt>
                <c:pt idx="6">
                  <c:v>7.5539329622606886</c:v>
                </c:pt>
                <c:pt idx="7">
                  <c:v>7.6345100327401214</c:v>
                </c:pt>
                <c:pt idx="8">
                  <c:v>7.2775205594767858</c:v>
                </c:pt>
                <c:pt idx="9">
                  <c:v>7.1671062315996075</c:v>
                </c:pt>
                <c:pt idx="10">
                  <c:v>6.9335738624974947</c:v>
                </c:pt>
                <c:pt idx="11">
                  <c:v>7.2316807118107542</c:v>
                </c:pt>
                <c:pt idx="12">
                  <c:v>7.0579315803794493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B-4E24-8608-A407FCD6EB92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4B-4E24-8608-A407FCD6EB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4B-4E24-8608-A407FCD6EB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7.6501360428534992</c:v>
                </c:pt>
                <c:pt idx="1">
                  <c:v>6.7003181292348373</c:v>
                </c:pt>
                <c:pt idx="2">
                  <c:v>6.3212843192392247</c:v>
                </c:pt>
                <c:pt idx="3">
                  <c:v>6.1530323803720446</c:v>
                </c:pt>
                <c:pt idx="4">
                  <c:v>6.4441482271394293</c:v>
                </c:pt>
                <c:pt idx="12">
                  <c:v>6.6056322772813427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4B-4E24-8608-A407FCD6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4B-4E24-8608-A407FCD6EB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12.152892561983471</c:v>
                      </c:pt>
                      <c:pt idx="1">
                        <c:v>9.7859922178988334</c:v>
                      </c:pt>
                      <c:pt idx="2">
                        <c:v>10.099264705882353</c:v>
                      </c:pt>
                      <c:pt idx="3">
                        <c:v>9.9811320754716988</c:v>
                      </c:pt>
                      <c:pt idx="4">
                        <c:v>8.518518518518519</c:v>
                      </c:pt>
                      <c:pt idx="5">
                        <c:v>7.2287145242070121</c:v>
                      </c:pt>
                      <c:pt idx="6">
                        <c:v>6.4239951030401956</c:v>
                      </c:pt>
                      <c:pt idx="7">
                        <c:v>7.9384951387910387</c:v>
                      </c:pt>
                      <c:pt idx="8">
                        <c:v>7.5752586206896551</c:v>
                      </c:pt>
                      <c:pt idx="9">
                        <c:v>7.3358822305451516</c:v>
                      </c:pt>
                      <c:pt idx="10">
                        <c:v>7.2370156754132999</c:v>
                      </c:pt>
                      <c:pt idx="11">
                        <c:v>7.7394258885548375</c:v>
                      </c:pt>
                      <c:pt idx="12">
                        <c:v>7.4775465267941037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4B-4E24-8608-A407FCD6EB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4B-4E24-8608-A407FCD6EB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4B-4E24-8608-A407FCD6EB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4B-4E24-8608-A407FCD6EB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4B-4E24-8608-A407FCD6EB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4B-4E24-8608-A407FCD6EB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4B-4E24-8608-A407FCD6EB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4B-4E24-8608-A407FCD6EB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4B-4E24-8608-A407FCD6EB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4B-4E24-8608-A407FCD6EB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4B-4E24-8608-A407FCD6EB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4B-4E24-8608-A407FCD6EB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4B-4E24-8608-A407FCD6EB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4B-4E24-8608-A407FCD6EB92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-0.20204090810505804</c:v>
                </c:pt>
                <c:pt idx="1">
                  <c:v>2.8244141778687393E-2</c:v>
                </c:pt>
                <c:pt idx="2">
                  <c:v>2.8394098947339685E-3</c:v>
                </c:pt>
                <c:pt idx="3">
                  <c:v>-0.47030000679798079</c:v>
                </c:pt>
                <c:pt idx="4">
                  <c:v>-1.0406729483587007E-2</c:v>
                </c:pt>
                <c:pt idx="12">
                  <c:v>-0.12799141674367132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4B-4E24-8608-A407FCD6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51-40F5-8D2F-31DE053D9D0C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8.2255583126550871</c:v>
                </c:pt>
                <c:pt idx="1">
                  <c:v>7.8953536184210522</c:v>
                </c:pt>
                <c:pt idx="2">
                  <c:v>7.061682607846965</c:v>
                </c:pt>
                <c:pt idx="3">
                  <c:v>8.7732676138011012</c:v>
                </c:pt>
                <c:pt idx="4">
                  <c:v>6.7299377061194576</c:v>
                </c:pt>
                <c:pt idx="5">
                  <c:v>8.5098308184727944</c:v>
                </c:pt>
                <c:pt idx="6">
                  <c:v>8.7405295315682281</c:v>
                </c:pt>
                <c:pt idx="7">
                  <c:v>8.2956239870340358</c:v>
                </c:pt>
                <c:pt idx="8">
                  <c:v>8.4622434017595314</c:v>
                </c:pt>
                <c:pt idx="9">
                  <c:v>7.5347514222112295</c:v>
                </c:pt>
                <c:pt idx="10">
                  <c:v>8.7660125080871261</c:v>
                </c:pt>
                <c:pt idx="11">
                  <c:v>8.1038483852252945</c:v>
                </c:pt>
                <c:pt idx="12">
                  <c:v>8.0473697220287193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1-40F5-8D2F-31DE053D9D0C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51-40F5-8D2F-31DE053D9D0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7.8507638072855466</c:v>
                </c:pt>
                <c:pt idx="1">
                  <c:v>7.3172382671480145</c:v>
                </c:pt>
                <c:pt idx="2">
                  <c:v>7.015480498592682</c:v>
                </c:pt>
                <c:pt idx="3">
                  <c:v>6.9936764064544263</c:v>
                </c:pt>
                <c:pt idx="4">
                  <c:v>7.045891931902295</c:v>
                </c:pt>
                <c:pt idx="5">
                  <c:v>7.7001270648030493</c:v>
                </c:pt>
                <c:pt idx="6">
                  <c:v>8.2076719576719572</c:v>
                </c:pt>
                <c:pt idx="7">
                  <c:v>8.2979827089337181</c:v>
                </c:pt>
                <c:pt idx="8">
                  <c:v>8.442612752721617</c:v>
                </c:pt>
                <c:pt idx="9">
                  <c:v>7.1342542628966115</c:v>
                </c:pt>
                <c:pt idx="10">
                  <c:v>7.0274936061381075</c:v>
                </c:pt>
                <c:pt idx="11">
                  <c:v>7.5214056368176951</c:v>
                </c:pt>
                <c:pt idx="12">
                  <c:v>7.4753981034174268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51-40F5-8D2F-31DE053D9D0C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51-40F5-8D2F-31DE053D9D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51-40F5-8D2F-31DE053D9D0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6.9778787280268615</c:v>
                </c:pt>
                <c:pt idx="1">
                  <c:v>7.2074487895716945</c:v>
                </c:pt>
                <c:pt idx="2">
                  <c:v>6.8371590153027277</c:v>
                </c:pt>
                <c:pt idx="3">
                  <c:v>7.2671755725190836</c:v>
                </c:pt>
                <c:pt idx="4">
                  <c:v>6.6812313803376364</c:v>
                </c:pt>
                <c:pt idx="12">
                  <c:v>7.003223726627982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51-40F5-8D2F-31DE053D9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251-40F5-8D2F-31DE053D9D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7.4402985074626864</c:v>
                      </c:pt>
                      <c:pt idx="1">
                        <c:v>7.4991482112436119</c:v>
                      </c:pt>
                      <c:pt idx="2">
                        <c:v>8.8174386920980918</c:v>
                      </c:pt>
                      <c:pt idx="3">
                        <c:v>6.8098720292504566</c:v>
                      </c:pt>
                      <c:pt idx="4">
                        <c:v>6.4708171206225682</c:v>
                      </c:pt>
                      <c:pt idx="5">
                        <c:v>8.1428571428571423</c:v>
                      </c:pt>
                      <c:pt idx="6">
                        <c:v>8.5867530597552193</c:v>
                      </c:pt>
                      <c:pt idx="7">
                        <c:v>9.3118971061093241</c:v>
                      </c:pt>
                      <c:pt idx="8">
                        <c:v>7.0184448462929474</c:v>
                      </c:pt>
                      <c:pt idx="9">
                        <c:v>7.649340770791075</c:v>
                      </c:pt>
                      <c:pt idx="10">
                        <c:v>8.677560868611538</c:v>
                      </c:pt>
                      <c:pt idx="11">
                        <c:v>8.1219634360130222</c:v>
                      </c:pt>
                      <c:pt idx="12">
                        <c:v>8.0097500686624556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251-40F5-8D2F-31DE053D9D0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251-40F5-8D2F-31DE053D9D0C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8.3375719769673697</c:v>
                      </c:pt>
                      <c:pt idx="1">
                        <c:v>8.6180293501048215</c:v>
                      </c:pt>
                      <c:pt idx="2">
                        <c:v>6.9426764585883314</c:v>
                      </c:pt>
                      <c:pt idx="3">
                        <c:v>7.6405925155925152</c:v>
                      </c:pt>
                      <c:pt idx="4">
                        <c:v>8.4921241050119338</c:v>
                      </c:pt>
                      <c:pt idx="5">
                        <c:v>7.9044607190412783</c:v>
                      </c:pt>
                      <c:pt idx="6">
                        <c:v>8.3269841269841276</c:v>
                      </c:pt>
                      <c:pt idx="7">
                        <c:v>7.833650190114068</c:v>
                      </c:pt>
                      <c:pt idx="8">
                        <c:v>9.021781534460338</c:v>
                      </c:pt>
                      <c:pt idx="9">
                        <c:v>7.6678996036988112</c:v>
                      </c:pt>
                      <c:pt idx="10">
                        <c:v>7.7531120331950207</c:v>
                      </c:pt>
                      <c:pt idx="11">
                        <c:v>7.5746733668341708</c:v>
                      </c:pt>
                      <c:pt idx="12">
                        <c:v>7.9426405727077283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251-40F5-8D2F-31DE053D9D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251-40F5-8D2F-31DE053D9D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251-40F5-8D2F-31DE053D9D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251-40F5-8D2F-31DE053D9D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251-40F5-8D2F-31DE053D9D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251-40F5-8D2F-31DE053D9D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251-40F5-8D2F-31DE053D9D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251-40F5-8D2F-31DE053D9D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251-40F5-8D2F-31DE053D9D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251-40F5-8D2F-31DE053D9D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251-40F5-8D2F-31DE053D9D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251-40F5-8D2F-31DE053D9D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251-40F5-8D2F-31DE053D9D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251-40F5-8D2F-31DE053D9D0C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-0.87288507925868508</c:v>
                </c:pt>
                <c:pt idx="1">
                  <c:v>-0.10978947757631996</c:v>
                </c:pt>
                <c:pt idx="2">
                  <c:v>-0.17832148328995423</c:v>
                </c:pt>
                <c:pt idx="3">
                  <c:v>0.2734991660646573</c:v>
                </c:pt>
                <c:pt idx="4">
                  <c:v>-0.3646605515646586</c:v>
                </c:pt>
                <c:pt idx="12">
                  <c:v>-0.24490267558692125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51-40F5-8D2F-31DE053D9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5-4DEF-A387-7D6DCAAA1D32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8.8268962308050263</c:v>
                </c:pt>
                <c:pt idx="1">
                  <c:v>6.7028140013726834</c:v>
                </c:pt>
                <c:pt idx="2">
                  <c:v>8.3068920676202858</c:v>
                </c:pt>
                <c:pt idx="3">
                  <c:v>7.6285998013902683</c:v>
                </c:pt>
                <c:pt idx="4">
                  <c:v>8.477672530446549</c:v>
                </c:pt>
                <c:pt idx="5">
                  <c:v>8.6951278340569225</c:v>
                </c:pt>
                <c:pt idx="6">
                  <c:v>9.6268456375838927</c:v>
                </c:pt>
                <c:pt idx="7">
                  <c:v>8.7766185946609383</c:v>
                </c:pt>
                <c:pt idx="8">
                  <c:v>9.769729729729729</c:v>
                </c:pt>
                <c:pt idx="9">
                  <c:v>7.9131231671554252</c:v>
                </c:pt>
                <c:pt idx="10">
                  <c:v>8.7458977965307074</c:v>
                </c:pt>
                <c:pt idx="11">
                  <c:v>8.897830018083182</c:v>
                </c:pt>
                <c:pt idx="12">
                  <c:v>8.4420922400164962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5-4DEF-A387-7D6DCAAA1D32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55-4DEF-A387-7D6DCAAA1D3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8.8061916878710775</c:v>
                </c:pt>
                <c:pt idx="1">
                  <c:v>7.1715417428397314</c:v>
                </c:pt>
                <c:pt idx="2">
                  <c:v>7.7336080929186961</c:v>
                </c:pt>
                <c:pt idx="3">
                  <c:v>7.1565849923430322</c:v>
                </c:pt>
                <c:pt idx="4">
                  <c:v>7.1006600660066006</c:v>
                </c:pt>
                <c:pt idx="5">
                  <c:v>7.7918905715681488</c:v>
                </c:pt>
                <c:pt idx="6">
                  <c:v>8.1757754800590838</c:v>
                </c:pt>
                <c:pt idx="7">
                  <c:v>8.492403689636463</c:v>
                </c:pt>
                <c:pt idx="8">
                  <c:v>8.0982472324723247</c:v>
                </c:pt>
                <c:pt idx="9">
                  <c:v>7.094327176781003</c:v>
                </c:pt>
                <c:pt idx="10">
                  <c:v>6.8214685054043978</c:v>
                </c:pt>
                <c:pt idx="11">
                  <c:v>7.2388604821037257</c:v>
                </c:pt>
                <c:pt idx="12">
                  <c:v>7.6350788409911443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5-4DEF-A387-7D6DCAAA1D32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5-4DEF-A387-7D6DCAAA1D3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55-4DEF-A387-7D6DCAAA1D3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7.3314285714285718</c:v>
                </c:pt>
                <c:pt idx="1">
                  <c:v>6.9119757174392937</c:v>
                </c:pt>
                <c:pt idx="2">
                  <c:v>7.1264084507042256</c:v>
                </c:pt>
                <c:pt idx="3">
                  <c:v>6.5443139348638546</c:v>
                </c:pt>
                <c:pt idx="4">
                  <c:v>6.8075782537067546</c:v>
                </c:pt>
                <c:pt idx="12">
                  <c:v>6.9083147499203568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55-4DEF-A387-7D6DCAAA1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55-4DEF-A387-7D6DCAAA1D3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5.3532684283727399</c:v>
                      </c:pt>
                      <c:pt idx="1">
                        <c:v>5.2528409090909092</c:v>
                      </c:pt>
                      <c:pt idx="2">
                        <c:v>6.3903548680618742</c:v>
                      </c:pt>
                      <c:pt idx="3">
                        <c:v>5.1320987654320991</c:v>
                      </c:pt>
                      <c:pt idx="4">
                        <c:v>5.4194139194139197</c:v>
                      </c:pt>
                      <c:pt idx="5">
                        <c:v>6.1223491027732466</c:v>
                      </c:pt>
                      <c:pt idx="6">
                        <c:v>7.2056772908366531</c:v>
                      </c:pt>
                      <c:pt idx="7">
                        <c:v>8.1553235908141968</c:v>
                      </c:pt>
                      <c:pt idx="8">
                        <c:v>6.6915278783490226</c:v>
                      </c:pt>
                      <c:pt idx="9">
                        <c:v>5.5348399246704334</c:v>
                      </c:pt>
                      <c:pt idx="10">
                        <c:v>6.7884700665188467</c:v>
                      </c:pt>
                      <c:pt idx="11">
                        <c:v>6.5944086021505379</c:v>
                      </c:pt>
                      <c:pt idx="12">
                        <c:v>6.3951503589537628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55-4DEF-A387-7D6DCAAA1D3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55-4DEF-A387-7D6DCAAA1D3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55-4DEF-A387-7D6DCAAA1D3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55-4DEF-A387-7D6DCAAA1D3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55-4DEF-A387-7D6DCAAA1D3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55-4DEF-A387-7D6DCAAA1D3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55-4DEF-A387-7D6DCAAA1D3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55-4DEF-A387-7D6DCAAA1D3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55-4DEF-A387-7D6DCAAA1D3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55-4DEF-A387-7D6DCAAA1D3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55-4DEF-A387-7D6DCAAA1D3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55-4DEF-A387-7D6DCAAA1D3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55-4DEF-A387-7D6DCAAA1D3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55-4DEF-A387-7D6DCAAA1D32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-1.4747631164425057</c:v>
                </c:pt>
                <c:pt idx="1">
                  <c:v>-0.25956602540043772</c:v>
                </c:pt>
                <c:pt idx="2">
                  <c:v>-0.60719964221447054</c:v>
                </c:pt>
                <c:pt idx="3">
                  <c:v>-0.61227105747917765</c:v>
                </c:pt>
                <c:pt idx="4">
                  <c:v>-0.29308181229984598</c:v>
                </c:pt>
                <c:pt idx="12">
                  <c:v>-0.64867288589830174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55-4DEF-A387-7D6DCAAA1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27-4ACE-BB67-BFCAAB1831BB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7-4ACE-BB67-BFCAAB1831BB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27-4ACE-BB67-BFCAAB1831B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8">
                  <c:v>8.4611691612538831</c:v>
                </c:pt>
                <c:pt idx="9">
                  <c:v>7.9728633020542734</c:v>
                </c:pt>
                <c:pt idx="10">
                  <c:v>7.2119237267680427</c:v>
                </c:pt>
                <c:pt idx="11">
                  <c:v>9.4623334239869461</c:v>
                </c:pt>
                <c:pt idx="12">
                  <c:v>8.2272936949185453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27-4ACE-BB67-BFCAAB1831BB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27-4ACE-BB67-BFCAAB1831B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27-4ACE-BB67-BFCAAB1831B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8.7038931514634843</c:v>
                </c:pt>
                <c:pt idx="1">
                  <c:v>8.4466882067851365</c:v>
                </c:pt>
                <c:pt idx="2">
                  <c:v>9.2982932505818461</c:v>
                </c:pt>
                <c:pt idx="3">
                  <c:v>6.5897574123989218</c:v>
                </c:pt>
                <c:pt idx="4">
                  <c:v>8.2691827822832185</c:v>
                </c:pt>
                <c:pt idx="12">
                  <c:v>8.1861660787947628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27-4ACE-BB67-BFCAAB18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27-4ACE-BB67-BFCAAB1831B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8.28169014084507</c:v>
                      </c:pt>
                      <c:pt idx="1">
                        <c:v>11.728813559322035</c:v>
                      </c:pt>
                      <c:pt idx="2">
                        <c:v>9.907692307692308</c:v>
                      </c:pt>
                      <c:pt idx="3">
                        <c:v>5.2430939226519335</c:v>
                      </c:pt>
                      <c:pt idx="4">
                        <c:v>6.009615384615385</c:v>
                      </c:pt>
                      <c:pt idx="5">
                        <c:v>7.8949447077409163</c:v>
                      </c:pt>
                      <c:pt idx="6">
                        <c:v>8.1141917293233075</c:v>
                      </c:pt>
                      <c:pt idx="7">
                        <c:v>7.6948376353039132</c:v>
                      </c:pt>
                      <c:pt idx="8">
                        <c:v>8.5449999999999999</c:v>
                      </c:pt>
                      <c:pt idx="9">
                        <c:v>7.0247342156650037</c:v>
                      </c:pt>
                      <c:pt idx="10">
                        <c:v>9.0463992266795561</c:v>
                      </c:pt>
                      <c:pt idx="11">
                        <c:v>8.4801517067003793</c:v>
                      </c:pt>
                      <c:pt idx="12">
                        <c:v>8.0765115973166139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27-4ACE-BB67-BFCAAB1831B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27-4ACE-BB67-BFCAAB1831B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27-4ACE-BB67-BFCAAB1831B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27-4ACE-BB67-BFCAAB1831B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27-4ACE-BB67-BFCAAB1831B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27-4ACE-BB67-BFCAAB1831B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27-4ACE-BB67-BFCAAB1831B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27-4ACE-BB67-BFCAAB1831B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27-4ACE-BB67-BFCAAB1831B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27-4ACE-BB67-BFCAAB1831B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27-4ACE-BB67-BFCAAB1831B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27-4ACE-BB67-BFCAAB1831B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27-4ACE-BB67-BFCAAB1831B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27-4ACE-BB67-BFCAAB1831BB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-1.223873581472235</c:v>
                </c:pt>
                <c:pt idx="1">
                  <c:v>-3.8582107232345564E-2</c:v>
                </c:pt>
                <c:pt idx="2">
                  <c:v>0.71458689427029753</c:v>
                </c:pt>
                <c:pt idx="3">
                  <c:v>-0.75059221300243362</c:v>
                </c:pt>
                <c:pt idx="4">
                  <c:v>0.46214357265061601</c:v>
                </c:pt>
                <c:pt idx="12">
                  <c:v>-0.25247908249555984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27-4ACE-BB67-BFCAAB18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D-4C91-BB2A-214B6C9476E3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9.5242515664887453</c:v>
                </c:pt>
                <c:pt idx="1">
                  <c:v>8.3471822295351714</c:v>
                </c:pt>
                <c:pt idx="2">
                  <c:v>8.9576891781936538</c:v>
                </c:pt>
                <c:pt idx="3">
                  <c:v>7.0147563486616331</c:v>
                </c:pt>
                <c:pt idx="4">
                  <c:v>8.4209884075655896</c:v>
                </c:pt>
                <c:pt idx="5">
                  <c:v>8.9339884101788858</c:v>
                </c:pt>
                <c:pt idx="6">
                  <c:v>8.0485402113559026</c:v>
                </c:pt>
                <c:pt idx="7">
                  <c:v>9.3494736842105262</c:v>
                </c:pt>
                <c:pt idx="8">
                  <c:v>9.4313593539703895</c:v>
                </c:pt>
                <c:pt idx="9">
                  <c:v>8.3060606060606066</c:v>
                </c:pt>
                <c:pt idx="10">
                  <c:v>9.2076281287246715</c:v>
                </c:pt>
                <c:pt idx="11">
                  <c:v>8.7723595505617986</c:v>
                </c:pt>
                <c:pt idx="12">
                  <c:v>8.6301944799474946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D-4C91-BB2A-214B6C9476E3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6D-4C91-BB2A-214B6C9476E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9.2827279853671278</c:v>
                </c:pt>
                <c:pt idx="1">
                  <c:v>8.2874139010644967</c:v>
                </c:pt>
                <c:pt idx="2">
                  <c:v>8.0678956834532372</c:v>
                </c:pt>
                <c:pt idx="3">
                  <c:v>7.6532114183764497</c:v>
                </c:pt>
                <c:pt idx="4">
                  <c:v>9.0248049052396873</c:v>
                </c:pt>
                <c:pt idx="5">
                  <c:v>8.8895168126589432</c:v>
                </c:pt>
                <c:pt idx="6">
                  <c:v>8.074995525326651</c:v>
                </c:pt>
                <c:pt idx="7">
                  <c:v>9.5100695715855004</c:v>
                </c:pt>
                <c:pt idx="8">
                  <c:v>9.6952509565608818</c:v>
                </c:pt>
                <c:pt idx="9">
                  <c:v>8.6769450684092302</c:v>
                </c:pt>
                <c:pt idx="10">
                  <c:v>8.1643744454303455</c:v>
                </c:pt>
                <c:pt idx="11">
                  <c:v>9.0736708860759485</c:v>
                </c:pt>
                <c:pt idx="12">
                  <c:v>8.679209326657201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D-4C91-BB2A-214B6C9476E3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6D-4C91-BB2A-214B6C9476E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6D-4C91-BB2A-214B6C9476E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8.066996402877697</c:v>
                </c:pt>
                <c:pt idx="1">
                  <c:v>8.246351430239347</c:v>
                </c:pt>
                <c:pt idx="2">
                  <c:v>8.340191387559809</c:v>
                </c:pt>
                <c:pt idx="3">
                  <c:v>6.7119628339140531</c:v>
                </c:pt>
                <c:pt idx="4">
                  <c:v>7.7067330488383119</c:v>
                </c:pt>
                <c:pt idx="12">
                  <c:v>7.7495418957188074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6D-4C91-BB2A-214B6C94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6D-4C91-BB2A-214B6C9476E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5.144385026737968</c:v>
                      </c:pt>
                      <c:pt idx="1">
                        <c:v>4.6582278481012658</c:v>
                      </c:pt>
                      <c:pt idx="2">
                        <c:v>5.5</c:v>
                      </c:pt>
                      <c:pt idx="3">
                        <c:v>5.8469387755102042</c:v>
                      </c:pt>
                      <c:pt idx="4">
                        <c:v>5.6867167919799497</c:v>
                      </c:pt>
                      <c:pt idx="5">
                        <c:v>7.6506691278264887</c:v>
                      </c:pt>
                      <c:pt idx="6">
                        <c:v>8.8195139385275194</c:v>
                      </c:pt>
                      <c:pt idx="7">
                        <c:v>7.8547526673132877</c:v>
                      </c:pt>
                      <c:pt idx="8">
                        <c:v>8.7681191153930378</c:v>
                      </c:pt>
                      <c:pt idx="9">
                        <c:v>7.7923940149625937</c:v>
                      </c:pt>
                      <c:pt idx="10">
                        <c:v>7.3073868149324861</c:v>
                      </c:pt>
                      <c:pt idx="11">
                        <c:v>7.4342248314851052</c:v>
                      </c:pt>
                      <c:pt idx="12">
                        <c:v>7.8209407699579492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6D-4C91-BB2A-214B6C9476E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6D-4C91-BB2A-214B6C9476E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6D-4C91-BB2A-214B6C9476E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6D-4C91-BB2A-214B6C9476E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6D-4C91-BB2A-214B6C9476E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6D-4C91-BB2A-214B6C9476E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6D-4C91-BB2A-214B6C9476E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6D-4C91-BB2A-214B6C9476E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6D-4C91-BB2A-214B6C9476E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6D-4C91-BB2A-214B6C9476E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6D-4C91-BB2A-214B6C9476E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6D-4C91-BB2A-214B6C9476E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6D-4C91-BB2A-214B6C9476E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6D-4C91-BB2A-214B6C9476E3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-1.2157315824894308</c:v>
                </c:pt>
                <c:pt idx="1">
                  <c:v>-4.1062470825149688E-2</c:v>
                </c:pt>
                <c:pt idx="2">
                  <c:v>0.27229570410657189</c:v>
                </c:pt>
                <c:pt idx="3">
                  <c:v>-0.94124858446239656</c:v>
                </c:pt>
                <c:pt idx="4">
                  <c:v>-1.3180718564013754</c:v>
                </c:pt>
                <c:pt idx="12">
                  <c:v>-0.66251222482239758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6D-4C91-BB2A-214B6C94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56-4781-AF04-14863EC9B427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6-4781-AF04-14863EC9B427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56-4781-AF04-14863EC9B42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8">
                  <c:v>8.4611691612538831</c:v>
                </c:pt>
                <c:pt idx="9">
                  <c:v>7.9728633020542734</c:v>
                </c:pt>
                <c:pt idx="10">
                  <c:v>7.2119237267680427</c:v>
                </c:pt>
                <c:pt idx="11">
                  <c:v>9.4623334239869461</c:v>
                </c:pt>
                <c:pt idx="12">
                  <c:v>8.2272936949185453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56-4781-AF04-14863EC9B427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56-4781-AF04-14863EC9B4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56-4781-AF04-14863EC9B42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8.7038931514634843</c:v>
                </c:pt>
                <c:pt idx="1">
                  <c:v>8.4466882067851365</c:v>
                </c:pt>
                <c:pt idx="2">
                  <c:v>9.2982932505818461</c:v>
                </c:pt>
                <c:pt idx="3">
                  <c:v>6.5897574123989218</c:v>
                </c:pt>
                <c:pt idx="4">
                  <c:v>8.2691827822832185</c:v>
                </c:pt>
                <c:pt idx="12">
                  <c:v>8.1861660787947628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56-4781-AF04-14863EC9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656-4781-AF04-14863EC9B4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8.28169014084507</c:v>
                      </c:pt>
                      <c:pt idx="1">
                        <c:v>11.728813559322035</c:v>
                      </c:pt>
                      <c:pt idx="2">
                        <c:v>9.907692307692308</c:v>
                      </c:pt>
                      <c:pt idx="3">
                        <c:v>5.2430939226519335</c:v>
                      </c:pt>
                      <c:pt idx="4">
                        <c:v>6.009615384615385</c:v>
                      </c:pt>
                      <c:pt idx="5">
                        <c:v>7.8949447077409163</c:v>
                      </c:pt>
                      <c:pt idx="6">
                        <c:v>8.1141917293233075</c:v>
                      </c:pt>
                      <c:pt idx="7">
                        <c:v>7.6948376353039132</c:v>
                      </c:pt>
                      <c:pt idx="8">
                        <c:v>8.5449999999999999</c:v>
                      </c:pt>
                      <c:pt idx="9">
                        <c:v>7.0247342156650037</c:v>
                      </c:pt>
                      <c:pt idx="10">
                        <c:v>9.0463992266795561</c:v>
                      </c:pt>
                      <c:pt idx="11">
                        <c:v>8.4801517067003793</c:v>
                      </c:pt>
                      <c:pt idx="12">
                        <c:v>8.0765115973166139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656-4781-AF04-14863EC9B4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656-4781-AF04-14863EC9B4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656-4781-AF04-14863EC9B4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656-4781-AF04-14863EC9B4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656-4781-AF04-14863EC9B4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656-4781-AF04-14863EC9B4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656-4781-AF04-14863EC9B4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656-4781-AF04-14863EC9B4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56-4781-AF04-14863EC9B4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56-4781-AF04-14863EC9B4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656-4781-AF04-14863EC9B4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656-4781-AF04-14863EC9B4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656-4781-AF04-14863EC9B4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656-4781-AF04-14863EC9B427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-1.223873581472235</c:v>
                </c:pt>
                <c:pt idx="1">
                  <c:v>-3.8582107232345564E-2</c:v>
                </c:pt>
                <c:pt idx="2">
                  <c:v>0.71458689427029753</c:v>
                </c:pt>
                <c:pt idx="3">
                  <c:v>-0.75059221300243362</c:v>
                </c:pt>
                <c:pt idx="4">
                  <c:v>0.46214357265061601</c:v>
                </c:pt>
                <c:pt idx="12">
                  <c:v>-0.25247908249555984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56-4781-AF04-14863EC9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E0-40E4-BF37-C7FB69D09AAF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8.3423835381537579</c:v>
                </c:pt>
                <c:pt idx="1">
                  <c:v>8.6390164820318827</c:v>
                </c:pt>
                <c:pt idx="2">
                  <c:v>8.3439211391018624</c:v>
                </c:pt>
                <c:pt idx="3">
                  <c:v>10.570491803278689</c:v>
                </c:pt>
                <c:pt idx="4">
                  <c:v>8.620754716981132</c:v>
                </c:pt>
                <c:pt idx="5">
                  <c:v>10.466307277628033</c:v>
                </c:pt>
                <c:pt idx="6">
                  <c:v>7.2018779342723001</c:v>
                </c:pt>
                <c:pt idx="7">
                  <c:v>10.337874659400544</c:v>
                </c:pt>
                <c:pt idx="8">
                  <c:v>9.5922551252847388</c:v>
                </c:pt>
                <c:pt idx="9">
                  <c:v>7.0145454545454546</c:v>
                </c:pt>
                <c:pt idx="10">
                  <c:v>7.8947197926789761</c:v>
                </c:pt>
                <c:pt idx="11">
                  <c:v>8.3462793733681462</c:v>
                </c:pt>
                <c:pt idx="12">
                  <c:v>8.4210810567532288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0-40E4-BF37-C7FB69D09AAF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E0-40E4-BF37-C7FB69D09AA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10.138941398865784</c:v>
                </c:pt>
                <c:pt idx="1">
                  <c:v>8.4842164599774517</c:v>
                </c:pt>
                <c:pt idx="2">
                  <c:v>8.2804525124967121</c:v>
                </c:pt>
                <c:pt idx="3">
                  <c:v>9.0453244274809155</c:v>
                </c:pt>
                <c:pt idx="4">
                  <c:v>9.6891566265060245</c:v>
                </c:pt>
                <c:pt idx="5">
                  <c:v>8.6520547945205486</c:v>
                </c:pt>
                <c:pt idx="6">
                  <c:v>7.5850556438791736</c:v>
                </c:pt>
                <c:pt idx="7">
                  <c:v>8.4961240310077528</c:v>
                </c:pt>
                <c:pt idx="8">
                  <c:v>7.0707070707070709</c:v>
                </c:pt>
                <c:pt idx="9">
                  <c:v>7.2699708454810494</c:v>
                </c:pt>
                <c:pt idx="10">
                  <c:v>7.0670840787119857</c:v>
                </c:pt>
                <c:pt idx="11">
                  <c:v>8.3597122302158269</c:v>
                </c:pt>
                <c:pt idx="12">
                  <c:v>8.3866820870957692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0-40E4-BF37-C7FB69D09AAF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E0-40E4-BF37-C7FB69D09AA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E0-40E4-BF37-C7FB69D09AA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8.6702646239554326</c:v>
                </c:pt>
                <c:pt idx="1">
                  <c:v>7.787372330547818</c:v>
                </c:pt>
                <c:pt idx="2">
                  <c:v>7.5928424757993547</c:v>
                </c:pt>
                <c:pt idx="3">
                  <c:v>9.4851729818780885</c:v>
                </c:pt>
                <c:pt idx="4">
                  <c:v>8.7761732851985563</c:v>
                </c:pt>
                <c:pt idx="12">
                  <c:v>8.1697718803962562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E0-40E4-BF37-C7FB69D0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E0-40E4-BF37-C7FB69D09A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4.1066666666666665</c:v>
                      </c:pt>
                      <c:pt idx="1">
                        <c:v>6.67741935483871</c:v>
                      </c:pt>
                      <c:pt idx="2">
                        <c:v>6.0204081632653059</c:v>
                      </c:pt>
                      <c:pt idx="3">
                        <c:v>15.285714285714286</c:v>
                      </c:pt>
                      <c:pt idx="4">
                        <c:v>4.7142857142857144</c:v>
                      </c:pt>
                      <c:pt idx="5">
                        <c:v>2.1319796954314723</c:v>
                      </c:pt>
                      <c:pt idx="6">
                        <c:v>7.4173602853745537</c:v>
                      </c:pt>
                      <c:pt idx="7">
                        <c:v>9.3671328671328666</c:v>
                      </c:pt>
                      <c:pt idx="8">
                        <c:v>8.5949612403100772</c:v>
                      </c:pt>
                      <c:pt idx="9">
                        <c:v>6.878007598142676</c:v>
                      </c:pt>
                      <c:pt idx="10">
                        <c:v>7.8625077591558039</c:v>
                      </c:pt>
                      <c:pt idx="11">
                        <c:v>8.6154136758594628</c:v>
                      </c:pt>
                      <c:pt idx="12">
                        <c:v>7.7692015570112982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E0-40E4-BF37-C7FB69D09AA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E0-40E4-BF37-C7FB69D09AA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E0-40E4-BF37-C7FB69D09AA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E0-40E4-BF37-C7FB69D09AA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E0-40E4-BF37-C7FB69D09AA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E0-40E4-BF37-C7FB69D09AA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E0-40E4-BF37-C7FB69D09AA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E0-40E4-BF37-C7FB69D09AA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E0-40E4-BF37-C7FB69D09AA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E0-40E4-BF37-C7FB69D09AA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E0-40E4-BF37-C7FB69D09AA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E0-40E4-BF37-C7FB69D09AA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E0-40E4-BF37-C7FB69D09AA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E0-40E4-BF37-C7FB69D09AAF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-1.4686767749103513</c:v>
                </c:pt>
                <c:pt idx="1">
                  <c:v>-0.6968441294296337</c:v>
                </c:pt>
                <c:pt idx="2">
                  <c:v>-0.68761003669735743</c:v>
                </c:pt>
                <c:pt idx="3">
                  <c:v>0.43984855439717307</c:v>
                </c:pt>
                <c:pt idx="4">
                  <c:v>-0.91298334130746817</c:v>
                </c:pt>
                <c:pt idx="12">
                  <c:v>-0.78657306359637857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E0-40E4-BF37-C7FB69D0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E6-484B-9D88-0FBD60604416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8.8776695003110095</c:v>
                </c:pt>
                <c:pt idx="1">
                  <c:v>9.0517909002904169</c:v>
                </c:pt>
                <c:pt idx="2">
                  <c:v>8.5975887170154692</c:v>
                </c:pt>
                <c:pt idx="3">
                  <c:v>13.656119900083263</c:v>
                </c:pt>
                <c:pt idx="4">
                  <c:v>9.2666666666666675</c:v>
                </c:pt>
                <c:pt idx="5">
                  <c:v>8.6916666666666664</c:v>
                </c:pt>
                <c:pt idx="6">
                  <c:v>6.8508771929824563</c:v>
                </c:pt>
                <c:pt idx="7">
                  <c:v>7.3269230769230766</c:v>
                </c:pt>
                <c:pt idx="8">
                  <c:v>7.740384615384615</c:v>
                </c:pt>
                <c:pt idx="9">
                  <c:v>5.8508442776735459</c:v>
                </c:pt>
                <c:pt idx="10">
                  <c:v>9.4645808736717836</c:v>
                </c:pt>
                <c:pt idx="11">
                  <c:v>8.2607965451055669</c:v>
                </c:pt>
                <c:pt idx="12">
                  <c:v>8.7879118657772395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6-484B-9D88-0FBD60604416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2E6-484B-9D88-0FBD6060441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11.700116346713205</c:v>
                </c:pt>
                <c:pt idx="1">
                  <c:v>9.5968225419664268</c:v>
                </c:pt>
                <c:pt idx="2">
                  <c:v>9.0525980235894163</c:v>
                </c:pt>
                <c:pt idx="3">
                  <c:v>10.770879526977089</c:v>
                </c:pt>
                <c:pt idx="4">
                  <c:v>7.0697674418604652</c:v>
                </c:pt>
                <c:pt idx="5">
                  <c:v>7.4573643410852712</c:v>
                </c:pt>
                <c:pt idx="6">
                  <c:v>8.5943396226415096</c:v>
                </c:pt>
                <c:pt idx="7">
                  <c:v>6.5681818181818183</c:v>
                </c:pt>
                <c:pt idx="8">
                  <c:v>6.833333333333333</c:v>
                </c:pt>
                <c:pt idx="9">
                  <c:v>6.5883977900552484</c:v>
                </c:pt>
                <c:pt idx="10">
                  <c:v>8.2555418719211815</c:v>
                </c:pt>
                <c:pt idx="11">
                  <c:v>8.7709198813056375</c:v>
                </c:pt>
                <c:pt idx="12">
                  <c:v>9.2594144321766567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E6-484B-9D88-0FBD60604416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E6-484B-9D88-0FBD606044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E6-484B-9D88-0FBD6060441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9.0422535211267601</c:v>
                </c:pt>
                <c:pt idx="1">
                  <c:v>8.5258230141951064</c:v>
                </c:pt>
                <c:pt idx="2">
                  <c:v>7.4983370288248334</c:v>
                </c:pt>
                <c:pt idx="3">
                  <c:v>10.608600583090379</c:v>
                </c:pt>
                <c:pt idx="4">
                  <c:v>13.74074074074074</c:v>
                </c:pt>
                <c:pt idx="12">
                  <c:v>8.6221686331926612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E6-484B-9D88-0FBD6060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2E6-484B-9D88-0FBD606044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7.5951086956521738</c:v>
                      </c:pt>
                      <c:pt idx="2">
                        <c:v>11.540598290598291</c:v>
                      </c:pt>
                      <c:pt idx="3">
                        <c:v>11.967391304347826</c:v>
                      </c:pt>
                      <c:pt idx="4">
                        <c:v>9.6999999999999993</c:v>
                      </c:pt>
                      <c:pt idx="5">
                        <c:v>3</c:v>
                      </c:pt>
                      <c:pt idx="6">
                        <c:v>8.2982456140350873</c:v>
                      </c:pt>
                      <c:pt idx="7">
                        <c:v>8.6111111111111107</c:v>
                      </c:pt>
                      <c:pt idx="8">
                        <c:v>13.451612903225806</c:v>
                      </c:pt>
                      <c:pt idx="9">
                        <c:v>4.2093967517401394</c:v>
                      </c:pt>
                      <c:pt idx="10">
                        <c:v>9.3781206171107989</c:v>
                      </c:pt>
                      <c:pt idx="11">
                        <c:v>9.0790308624170759</c:v>
                      </c:pt>
                      <c:pt idx="12">
                        <c:v>8.4270435446906031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2E6-484B-9D88-0FBD606044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2E6-484B-9D88-0FBD606044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2E6-484B-9D88-0FBD606044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2E6-484B-9D88-0FBD606044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2E6-484B-9D88-0FBD606044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2E6-484B-9D88-0FBD606044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2E6-484B-9D88-0FBD606044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2E6-484B-9D88-0FBD606044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2E6-484B-9D88-0FBD606044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2E6-484B-9D88-0FBD606044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2E6-484B-9D88-0FBD606044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2E6-484B-9D88-0FBD606044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2E6-484B-9D88-0FBD606044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2E6-484B-9D88-0FBD60604416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-2.6578628255864452</c:v>
                </c:pt>
                <c:pt idx="1">
                  <c:v>-1.0709995277713205</c:v>
                </c:pt>
                <c:pt idx="2">
                  <c:v>-1.5542609947645829</c:v>
                </c:pt>
                <c:pt idx="3">
                  <c:v>-0.16227894388670983</c:v>
                </c:pt>
                <c:pt idx="4">
                  <c:v>6.6709732988802752</c:v>
                </c:pt>
                <c:pt idx="12">
                  <c:v>-1.5703179813952435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E6-484B-9D88-0FBD6060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E7-4A66-868E-66B071548BDA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8.1765736833344764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7.2151283150609418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7-4A66-868E-66B071548BDA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E7-4A66-868E-66B071548BD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8">
                  <c:v>7.0362903573801896</c:v>
                </c:pt>
                <c:pt idx="9">
                  <c:v>6.896675995859372</c:v>
                </c:pt>
                <c:pt idx="10">
                  <c:v>6.8719741841987751</c:v>
                </c:pt>
                <c:pt idx="11">
                  <c:v>7.2433035311117129</c:v>
                </c:pt>
                <c:pt idx="12">
                  <c:v>7.0304533997772856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E7-4A66-868E-66B071548BDA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E7-4A66-868E-66B071548BD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E7-4A66-868E-66B071548BD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7.5194802883331846</c:v>
                </c:pt>
                <c:pt idx="1">
                  <c:v>7.0070537583173085</c:v>
                </c:pt>
                <c:pt idx="2">
                  <c:v>6.586830187484165</c:v>
                </c:pt>
                <c:pt idx="3">
                  <c:v>6.2770925406241069</c:v>
                </c:pt>
                <c:pt idx="4">
                  <c:v>6.15795332797643</c:v>
                </c:pt>
                <c:pt idx="12">
                  <c:v>6.6979569187307675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E7-4A66-868E-66B071548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E7-4A66-868E-66B071548BD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7.8975915168785624</c:v>
                      </c:pt>
                      <c:pt idx="1">
                        <c:v>6.9120244256787435</c:v>
                      </c:pt>
                      <c:pt idx="2">
                        <c:v>7.1458150200649726</c:v>
                      </c:pt>
                      <c:pt idx="3">
                        <c:v>6.5430669710120082</c:v>
                      </c:pt>
                      <c:pt idx="4">
                        <c:v>6.7084381642859343</c:v>
                      </c:pt>
                      <c:pt idx="5">
                        <c:v>6.7874628069998488</c:v>
                      </c:pt>
                      <c:pt idx="6">
                        <c:v>7.167841512711723</c:v>
                      </c:pt>
                      <c:pt idx="7">
                        <c:v>7.5955180077018341</c:v>
                      </c:pt>
                      <c:pt idx="8">
                        <c:v>7.2474007241185694</c:v>
                      </c:pt>
                      <c:pt idx="9">
                        <c:v>7.0836770928106425</c:v>
                      </c:pt>
                      <c:pt idx="10">
                        <c:v>7.319989568392228</c:v>
                      </c:pt>
                      <c:pt idx="11">
                        <c:v>7.1883338000054193</c:v>
                      </c:pt>
                      <c:pt idx="12">
                        <c:v>7.1232258732818821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E7-4A66-868E-66B071548BD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E7-4A66-868E-66B071548BD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E7-4A66-868E-66B071548BD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E7-4A66-868E-66B071548BD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E7-4A66-868E-66B071548BD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E7-4A66-868E-66B071548BD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E7-4A66-868E-66B071548BD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E7-4A66-868E-66B071548BD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E7-4A66-868E-66B071548BD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E7-4A66-868E-66B071548BD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E7-4A66-868E-66B071548BD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E7-4A66-868E-66B071548BD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E7-4A66-868E-66B071548BD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E7-4A66-868E-66B071548BDA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-0.53796835912263496</c:v>
                </c:pt>
                <c:pt idx="1">
                  <c:v>-5.2797222824937151E-2</c:v>
                </c:pt>
                <c:pt idx="2">
                  <c:v>-0.1395290066585968</c:v>
                </c:pt>
                <c:pt idx="3">
                  <c:v>-0.25534801028093934</c:v>
                </c:pt>
                <c:pt idx="4">
                  <c:v>-0.19896774316418764</c:v>
                </c:pt>
                <c:pt idx="12">
                  <c:v>-0.23157267994299069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E7-4A66-868E-66B071548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AE-4875-AE09-0832F1535B3C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41827</c:v>
                </c:pt>
                <c:pt idx="1">
                  <c:v>46040</c:v>
                </c:pt>
                <c:pt idx="2">
                  <c:v>55580</c:v>
                </c:pt>
                <c:pt idx="3">
                  <c:v>57738</c:v>
                </c:pt>
                <c:pt idx="4">
                  <c:v>61775</c:v>
                </c:pt>
                <c:pt idx="5">
                  <c:v>66223</c:v>
                </c:pt>
                <c:pt idx="6">
                  <c:v>64142</c:v>
                </c:pt>
                <c:pt idx="7">
                  <c:v>62872</c:v>
                </c:pt>
                <c:pt idx="8">
                  <c:v>62946</c:v>
                </c:pt>
                <c:pt idx="9">
                  <c:v>62174</c:v>
                </c:pt>
                <c:pt idx="10">
                  <c:v>52169</c:v>
                </c:pt>
                <c:pt idx="11">
                  <c:v>50165</c:v>
                </c:pt>
                <c:pt idx="12">
                  <c:v>683651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E-4875-AE09-0832F1535B3C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AE-4875-AE09-0832F1535B3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45798</c:v>
                </c:pt>
                <c:pt idx="1">
                  <c:v>47035</c:v>
                </c:pt>
                <c:pt idx="2">
                  <c:v>57360</c:v>
                </c:pt>
                <c:pt idx="3">
                  <c:v>52845</c:v>
                </c:pt>
                <c:pt idx="4">
                  <c:v>66971</c:v>
                </c:pt>
                <c:pt idx="5">
                  <c:v>66524</c:v>
                </c:pt>
                <c:pt idx="6">
                  <c:v>65396</c:v>
                </c:pt>
                <c:pt idx="7">
                  <c:v>61698</c:v>
                </c:pt>
                <c:pt idx="8">
                  <c:v>61772</c:v>
                </c:pt>
                <c:pt idx="9">
                  <c:v>65216</c:v>
                </c:pt>
                <c:pt idx="10">
                  <c:v>49890</c:v>
                </c:pt>
                <c:pt idx="11">
                  <c:v>46754</c:v>
                </c:pt>
                <c:pt idx="12">
                  <c:v>687259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AE-4875-AE09-0832F1535B3C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AE-4875-AE09-0832F1535B3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AE-4875-AE09-0832F1535B3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47044</c:v>
                </c:pt>
                <c:pt idx="1">
                  <c:v>48408</c:v>
                </c:pt>
                <c:pt idx="2">
                  <c:v>58677</c:v>
                </c:pt>
                <c:pt idx="3">
                  <c:v>59079</c:v>
                </c:pt>
                <c:pt idx="4">
                  <c:v>63767</c:v>
                </c:pt>
                <c:pt idx="12">
                  <c:v>276975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AE-4875-AE09-0832F1535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AE-4875-AE09-0832F1535B3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22981</c:v>
                      </c:pt>
                      <c:pt idx="1">
                        <c:v>33474</c:v>
                      </c:pt>
                      <c:pt idx="2">
                        <c:v>46540</c:v>
                      </c:pt>
                      <c:pt idx="3">
                        <c:v>48714</c:v>
                      </c:pt>
                      <c:pt idx="4">
                        <c:v>52400</c:v>
                      </c:pt>
                      <c:pt idx="5">
                        <c:v>53892</c:v>
                      </c:pt>
                      <c:pt idx="6">
                        <c:v>59229</c:v>
                      </c:pt>
                      <c:pt idx="7">
                        <c:v>54770</c:v>
                      </c:pt>
                      <c:pt idx="8">
                        <c:v>55821</c:v>
                      </c:pt>
                      <c:pt idx="9">
                        <c:v>56132</c:v>
                      </c:pt>
                      <c:pt idx="10">
                        <c:v>49783</c:v>
                      </c:pt>
                      <c:pt idx="11">
                        <c:v>48129</c:v>
                      </c:pt>
                      <c:pt idx="12">
                        <c:v>581865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AE-4875-AE09-0832F1535B3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AE-4875-AE09-0832F1535B3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AE-4875-AE09-0832F1535B3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AE-4875-AE09-0832F1535B3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AE-4875-AE09-0832F1535B3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AE-4875-AE09-0832F1535B3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AE-4875-AE09-0832F1535B3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AE-4875-AE09-0832F1535B3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AE-4875-AE09-0832F1535B3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AE-4875-AE09-0832F1535B3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AE-4875-AE09-0832F1535B3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AE-4875-AE09-0832F1535B3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AE-4875-AE09-0832F1535B3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AE-4875-AE09-0832F1535B3C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2.7206428228306878E-2</c:v>
                </c:pt>
                <c:pt idx="1">
                  <c:v>2.9191027957903737E-2</c:v>
                </c:pt>
                <c:pt idx="2">
                  <c:v>2.2960251046025171E-2</c:v>
                </c:pt>
                <c:pt idx="3">
                  <c:v>0.1179676412148738</c:v>
                </c:pt>
                <c:pt idx="4">
                  <c:v>-4.7841603081930972E-2</c:v>
                </c:pt>
                <c:pt idx="12">
                  <c:v>2.5799140028665679E-2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AE-4875-AE09-0832F1535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F-481F-BA64-E0593C6109DB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7.4547813613139278</c:v>
                </c:pt>
                <c:pt idx="1">
                  <c:v>6.8396673707221245</c:v>
                </c:pt>
                <c:pt idx="2">
                  <c:v>6.5262970766394526</c:v>
                </c:pt>
                <c:pt idx="3">
                  <c:v>6.6061483034580517</c:v>
                </c:pt>
                <c:pt idx="4">
                  <c:v>6.3668200745123826</c:v>
                </c:pt>
                <c:pt idx="5">
                  <c:v>6.5637853697068866</c:v>
                </c:pt>
                <c:pt idx="6">
                  <c:v>6.9525761047463179</c:v>
                </c:pt>
                <c:pt idx="7">
                  <c:v>7.0446740210440497</c:v>
                </c:pt>
                <c:pt idx="8">
                  <c:v>6.9818143754361479</c:v>
                </c:pt>
                <c:pt idx="9">
                  <c:v>6.604651745030294</c:v>
                </c:pt>
                <c:pt idx="10">
                  <c:v>6.8853814462281573</c:v>
                </c:pt>
                <c:pt idx="11">
                  <c:v>6.7976407417196434</c:v>
                </c:pt>
                <c:pt idx="12">
                  <c:v>6.7966611681152118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F-481F-BA64-E0593C6109DB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C9F-481F-BA64-E0593C6109D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7.4272287630616889</c:v>
                </c:pt>
                <c:pt idx="1">
                  <c:v>6.5099681895464272</c:v>
                </c:pt>
                <c:pt idx="2">
                  <c:v>6.4003403274646944</c:v>
                </c:pt>
                <c:pt idx="3">
                  <c:v>6.246210180524999</c:v>
                </c:pt>
                <c:pt idx="4">
                  <c:v>6.1565574912891989</c:v>
                </c:pt>
                <c:pt idx="5">
                  <c:v>6.6634788959473052</c:v>
                </c:pt>
                <c:pt idx="6">
                  <c:v>7.0224923541481168</c:v>
                </c:pt>
                <c:pt idx="7">
                  <c:v>7.0773696391399348</c:v>
                </c:pt>
                <c:pt idx="8">
                  <c:v>6.8082126551076998</c:v>
                </c:pt>
                <c:pt idx="9">
                  <c:v>6.6750599813935265</c:v>
                </c:pt>
                <c:pt idx="10">
                  <c:v>6.5581833738870019</c:v>
                </c:pt>
                <c:pt idx="11">
                  <c:v>6.9856440570618572</c:v>
                </c:pt>
                <c:pt idx="12">
                  <c:v>6.7122576465583217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9F-481F-BA64-E0593C6109DB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9F-481F-BA64-E0593C6109D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9F-481F-BA64-E0593C6109D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6.958347491222109</c:v>
                </c:pt>
                <c:pt idx="1">
                  <c:v>6.6083094825385311</c:v>
                </c:pt>
                <c:pt idx="2">
                  <c:v>6.3483467086550185</c:v>
                </c:pt>
                <c:pt idx="3">
                  <c:v>6.3065951603859043</c:v>
                </c:pt>
                <c:pt idx="4">
                  <c:v>6.0685043333922914</c:v>
                </c:pt>
                <c:pt idx="12">
                  <c:v>6.4545474369982694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9F-481F-BA64-E0593C61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C9F-481F-BA64-E0593C6109D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7.5615990822484909</c:v>
                      </c:pt>
                      <c:pt idx="1">
                        <c:v>6.4374683149397498</c:v>
                      </c:pt>
                      <c:pt idx="2">
                        <c:v>7.0441555012870438</c:v>
                      </c:pt>
                      <c:pt idx="3">
                        <c:v>6.3882504919411778</c:v>
                      </c:pt>
                      <c:pt idx="4">
                        <c:v>6.5573295119278425</c:v>
                      </c:pt>
                      <c:pt idx="5">
                        <c:v>6.5912740640417917</c:v>
                      </c:pt>
                      <c:pt idx="6">
                        <c:v>6.9145621238539849</c:v>
                      </c:pt>
                      <c:pt idx="7">
                        <c:v>7.4149865168853308</c:v>
                      </c:pt>
                      <c:pt idx="8">
                        <c:v>7.2388671511086269</c:v>
                      </c:pt>
                      <c:pt idx="9">
                        <c:v>6.9094150511672305</c:v>
                      </c:pt>
                      <c:pt idx="10">
                        <c:v>7.1666844033628774</c:v>
                      </c:pt>
                      <c:pt idx="11">
                        <c:v>7.0239810951950288</c:v>
                      </c:pt>
                      <c:pt idx="12">
                        <c:v>6.932464916278767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C9F-481F-BA64-E0593C6109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C9F-481F-BA64-E0593C6109D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C9F-481F-BA64-E0593C6109D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C9F-481F-BA64-E0593C6109D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C9F-481F-BA64-E0593C6109D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C9F-481F-BA64-E0593C6109D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C9F-481F-BA64-E0593C6109D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C9F-481F-BA64-E0593C6109D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C9F-481F-BA64-E0593C6109D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C9F-481F-BA64-E0593C6109D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C9F-481F-BA64-E0593C6109D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C9F-481F-BA64-E0593C6109D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C9F-481F-BA64-E0593C6109D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C9F-481F-BA64-E0593C6109DB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-0.46888127183957984</c:v>
                </c:pt>
                <c:pt idx="1">
                  <c:v>9.8341292992103924E-2</c:v>
                </c:pt>
                <c:pt idx="2">
                  <c:v>-5.1993618809675901E-2</c:v>
                </c:pt>
                <c:pt idx="3">
                  <c:v>6.0384979860905297E-2</c:v>
                </c:pt>
                <c:pt idx="4">
                  <c:v>-8.8053157896907486E-2</c:v>
                </c:pt>
                <c:pt idx="12">
                  <c:v>-9.1142344393569275E-2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C9F-481F-BA64-E0593C61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92-4BAE-8162-DC6B2F526F3A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7.4857211519205347</c:v>
                </c:pt>
                <c:pt idx="1">
                  <c:v>7.0000197816110141</c:v>
                </c:pt>
                <c:pt idx="2">
                  <c:v>6.7351235230934483</c:v>
                </c:pt>
                <c:pt idx="3">
                  <c:v>6.8152374160575269</c:v>
                </c:pt>
                <c:pt idx="4">
                  <c:v>6.5789624370132849</c:v>
                </c:pt>
                <c:pt idx="5">
                  <c:v>6.7373756549472246</c:v>
                </c:pt>
                <c:pt idx="6">
                  <c:v>7.1010293757221383</c:v>
                </c:pt>
                <c:pt idx="7">
                  <c:v>7.1414037629065676</c:v>
                </c:pt>
                <c:pt idx="8">
                  <c:v>7.140487299118714</c:v>
                </c:pt>
                <c:pt idx="9">
                  <c:v>6.7202831579982298</c:v>
                </c:pt>
                <c:pt idx="10">
                  <c:v>6.7793509562135421</c:v>
                </c:pt>
                <c:pt idx="11">
                  <c:v>6.8815392072784221</c:v>
                </c:pt>
                <c:pt idx="12">
                  <c:v>6.924168578421888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2-4BAE-8162-DC6B2F526F3A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92-4BAE-8162-DC6B2F526F3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7.5633170957121125</c:v>
                </c:pt>
                <c:pt idx="1">
                  <c:v>6.5213538483661067</c:v>
                </c:pt>
                <c:pt idx="2">
                  <c:v>6.4809595099203277</c:v>
                </c:pt>
                <c:pt idx="3">
                  <c:v>6.3203728879394054</c:v>
                </c:pt>
                <c:pt idx="4">
                  <c:v>6.2955156950672642</c:v>
                </c:pt>
                <c:pt idx="5">
                  <c:v>6.8076715946006985</c:v>
                </c:pt>
                <c:pt idx="6">
                  <c:v>7.1746265755111303</c:v>
                </c:pt>
                <c:pt idx="7">
                  <c:v>7.215893175451999</c:v>
                </c:pt>
                <c:pt idx="8">
                  <c:v>6.9508024063264253</c:v>
                </c:pt>
                <c:pt idx="9">
                  <c:v>6.7801792142145976</c:v>
                </c:pt>
                <c:pt idx="10">
                  <c:v>6.777261575403247</c:v>
                </c:pt>
                <c:pt idx="11">
                  <c:v>7.1914625253739581</c:v>
                </c:pt>
                <c:pt idx="12">
                  <c:v>6.839405292148558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92-4BAE-8162-DC6B2F526F3A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92-4BAE-8162-DC6B2F526F3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92-4BAE-8162-DC6B2F526F3A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6.9794080025942673</c:v>
                </c:pt>
                <c:pt idx="1">
                  <c:v>6.6048964617067059</c:v>
                </c:pt>
                <c:pt idx="2">
                  <c:v>6.4970184954350971</c:v>
                </c:pt>
                <c:pt idx="3">
                  <c:v>6.4771969861624283</c:v>
                </c:pt>
                <c:pt idx="4">
                  <c:v>6.3016563918433715</c:v>
                </c:pt>
                <c:pt idx="12">
                  <c:v>6.5679109098987833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92-4BAE-8162-DC6B2F526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92-4BAE-8162-DC6B2F526F3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7.283279094994576</c:v>
                      </c:pt>
                      <c:pt idx="1">
                        <c:v>6.4920602760541977</c:v>
                      </c:pt>
                      <c:pt idx="2">
                        <c:v>7.2036396114770573</c:v>
                      </c:pt>
                      <c:pt idx="3">
                        <c:v>6.7615516848580244</c:v>
                      </c:pt>
                      <c:pt idx="4">
                        <c:v>6.8496478491710908</c:v>
                      </c:pt>
                      <c:pt idx="5">
                        <c:v>6.8383665065202468</c:v>
                      </c:pt>
                      <c:pt idx="6">
                        <c:v>6.991737964968971</c:v>
                      </c:pt>
                      <c:pt idx="7">
                        <c:v>7.5181726261604931</c:v>
                      </c:pt>
                      <c:pt idx="8">
                        <c:v>7.4246413433322465</c:v>
                      </c:pt>
                      <c:pt idx="9">
                        <c:v>7.0835261748145992</c:v>
                      </c:pt>
                      <c:pt idx="10">
                        <c:v>7.3741335822525871</c:v>
                      </c:pt>
                      <c:pt idx="11">
                        <c:v>7.1455098355982134</c:v>
                      </c:pt>
                      <c:pt idx="12">
                        <c:v>7.0904638739236825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92-4BAE-8162-DC6B2F526F3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92-4BAE-8162-DC6B2F526F3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92-4BAE-8162-DC6B2F526F3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92-4BAE-8162-DC6B2F526F3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92-4BAE-8162-DC6B2F526F3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92-4BAE-8162-DC6B2F526F3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92-4BAE-8162-DC6B2F526F3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92-4BAE-8162-DC6B2F526F3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92-4BAE-8162-DC6B2F526F3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92-4BAE-8162-DC6B2F526F3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92-4BAE-8162-DC6B2F526F3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92-4BAE-8162-DC6B2F526F3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92-4BAE-8162-DC6B2F526F3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92-4BAE-8162-DC6B2F526F3A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-0.58390909311784522</c:v>
                </c:pt>
                <c:pt idx="1">
                  <c:v>8.3542613340599203E-2</c:v>
                </c:pt>
                <c:pt idx="2">
                  <c:v>1.6058985514769475E-2</c:v>
                </c:pt>
                <c:pt idx="3">
                  <c:v>0.1568240982230229</c:v>
                </c:pt>
                <c:pt idx="4">
                  <c:v>6.1406967761072906E-3</c:v>
                </c:pt>
                <c:pt idx="12">
                  <c:v>-5.6390390463922913E-2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92-4BAE-8162-DC6B2F526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96-4891-AD38-BC75C2DEFF35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7.3271946486084731</c:v>
                </c:pt>
                <c:pt idx="1">
                  <c:v>6.3670339921870447</c:v>
                </c:pt>
                <c:pt idx="2">
                  <c:v>5.9453685258964146</c:v>
                </c:pt>
                <c:pt idx="3">
                  <c:v>5.9940852420991595</c:v>
                </c:pt>
                <c:pt idx="4">
                  <c:v>5.6744533732012705</c:v>
                </c:pt>
                <c:pt idx="5">
                  <c:v>6.0618618948292893</c:v>
                </c:pt>
                <c:pt idx="6">
                  <c:v>6.5121279800550562</c:v>
                </c:pt>
                <c:pt idx="7">
                  <c:v>6.7445251659436574</c:v>
                </c:pt>
                <c:pt idx="8">
                  <c:v>6.4959179045243225</c:v>
                </c:pt>
                <c:pt idx="9">
                  <c:v>6.2304592215505359</c:v>
                </c:pt>
                <c:pt idx="10">
                  <c:v>7.2395486496485386</c:v>
                </c:pt>
                <c:pt idx="11">
                  <c:v>6.551043892816045</c:v>
                </c:pt>
                <c:pt idx="12">
                  <c:v>6.4016317404438521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6-4891-AD38-BC75C2DEFF35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96-4891-AD38-BC75C2DEFF3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7.0242859586112534</c:v>
                </c:pt>
                <c:pt idx="1">
                  <c:v>6.4733495201757432</c:v>
                </c:pt>
                <c:pt idx="2">
                  <c:v>6.1167604866533507</c:v>
                </c:pt>
                <c:pt idx="3">
                  <c:v>5.9894432490586338</c:v>
                </c:pt>
                <c:pt idx="4">
                  <c:v>5.5714596949891071</c:v>
                </c:pt>
                <c:pt idx="5">
                  <c:v>6.1103558576569368</c:v>
                </c:pt>
                <c:pt idx="6">
                  <c:v>6.4269042937781444</c:v>
                </c:pt>
                <c:pt idx="7">
                  <c:v>6.4775687409551379</c:v>
                </c:pt>
                <c:pt idx="8">
                  <c:v>6.288955340310733</c:v>
                </c:pt>
                <c:pt idx="9">
                  <c:v>6.256780642408728</c:v>
                </c:pt>
                <c:pt idx="10">
                  <c:v>5.8315345991804701</c:v>
                </c:pt>
                <c:pt idx="11">
                  <c:v>6.3150324279201184</c:v>
                </c:pt>
                <c:pt idx="12">
                  <c:v>6.2526003284625427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96-4891-AD38-BC75C2DEFF35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96-4891-AD38-BC75C2DEFF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96-4891-AD38-BC75C2DEFF3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6.8810578512396692</c:v>
                </c:pt>
                <c:pt idx="1">
                  <c:v>6.6192249111524797</c:v>
                </c:pt>
                <c:pt idx="2">
                  <c:v>5.8930671618693902</c:v>
                </c:pt>
                <c:pt idx="3">
                  <c:v>5.6496966315642654</c:v>
                </c:pt>
                <c:pt idx="4">
                  <c:v>5.116153580076098</c:v>
                </c:pt>
                <c:pt idx="12">
                  <c:v>6.0546821008984102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F96-4891-AD38-BC75C2DE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F96-4891-AD38-BC75C2DEFF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8.7080301289416564</c:v>
                      </c:pt>
                      <c:pt idx="1">
                        <c:v>6.2548089144987715</c:v>
                      </c:pt>
                      <c:pt idx="2">
                        <c:v>6.5926417599089699</c:v>
                      </c:pt>
                      <c:pt idx="3">
                        <c:v>5.4027884089666482</c:v>
                      </c:pt>
                      <c:pt idx="4">
                        <c:v>5.5331055429005316</c:v>
                      </c:pt>
                      <c:pt idx="5">
                        <c:v>5.8430965060397453</c:v>
                      </c:pt>
                      <c:pt idx="6">
                        <c:v>6.6621021021021019</c:v>
                      </c:pt>
                      <c:pt idx="7">
                        <c:v>7.0882044713553798</c:v>
                      </c:pt>
                      <c:pt idx="8">
                        <c:v>6.6442734150795717</c:v>
                      </c:pt>
                      <c:pt idx="9">
                        <c:v>6.3252017608217166</c:v>
                      </c:pt>
                      <c:pt idx="10">
                        <c:v>6.4895630753273696</c:v>
                      </c:pt>
                      <c:pt idx="11">
                        <c:v>6.6228119706380575</c:v>
                      </c:pt>
                      <c:pt idx="12">
                        <c:v>6.4269044031474971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F96-4891-AD38-BC75C2DEFF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F96-4891-AD38-BC75C2DEFF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F96-4891-AD38-BC75C2DEFF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F96-4891-AD38-BC75C2DEFF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F96-4891-AD38-BC75C2DEFF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F96-4891-AD38-BC75C2DEFF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F96-4891-AD38-BC75C2DEFF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F96-4891-AD38-BC75C2DEFF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F96-4891-AD38-BC75C2DEFF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F96-4891-AD38-BC75C2DEFF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F96-4891-AD38-BC75C2DEFF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F96-4891-AD38-BC75C2DEFF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F96-4891-AD38-BC75C2DEFF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F96-4891-AD38-BC75C2DEFF35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-0.1432281073715842</c:v>
                </c:pt>
                <c:pt idx="1">
                  <c:v>0.14587539097673652</c:v>
                </c:pt>
                <c:pt idx="2">
                  <c:v>-0.22369332478396053</c:v>
                </c:pt>
                <c:pt idx="3">
                  <c:v>-0.33974661749436841</c:v>
                </c:pt>
                <c:pt idx="4">
                  <c:v>-0.4553061149130091</c:v>
                </c:pt>
                <c:pt idx="12">
                  <c:v>-0.22063601614866357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F96-4891-AD38-BC75C2DE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7D-4DCB-805F-2E4AE96C39AD}"/>
              </c:ext>
            </c:extLst>
          </c:dPt>
          <c:val>
            <c:numRef>
              <c:f>'EM evol mensu TF cat '!$G$97:$G$109</c:f>
              <c:numCache>
                <c:formatCode>0.00</c:formatCode>
                <c:ptCount val="13"/>
                <c:pt idx="0">
                  <c:v>9.2936143676727365</c:v>
                </c:pt>
                <c:pt idx="1">
                  <c:v>8.1201311092652038</c:v>
                </c:pt>
                <c:pt idx="2">
                  <c:v>7.895418856522757</c:v>
                </c:pt>
                <c:pt idx="3">
                  <c:v>7.473088004190676</c:v>
                </c:pt>
                <c:pt idx="4">
                  <c:v>7.3748725608744099</c:v>
                </c:pt>
                <c:pt idx="5">
                  <c:v>7.5855845256024095</c:v>
                </c:pt>
                <c:pt idx="6">
                  <c:v>8.1429656266053208</c:v>
                </c:pt>
                <c:pt idx="7">
                  <c:v>8.0382977830910889</c:v>
                </c:pt>
                <c:pt idx="8">
                  <c:v>7.7831139240506326</c:v>
                </c:pt>
                <c:pt idx="9">
                  <c:v>7.5828613151606339</c:v>
                </c:pt>
                <c:pt idx="10">
                  <c:v>7.6458898129853425</c:v>
                </c:pt>
                <c:pt idx="11">
                  <c:v>7.9492459197024994</c:v>
                </c:pt>
                <c:pt idx="12">
                  <c:v>7.8999954403483574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7D-4DCB-805F-2E4AE96C39AD}"/>
            </c:ext>
          </c:extLst>
        </c:ser>
        <c:ser>
          <c:idx val="0"/>
          <c:order val="2"/>
          <c:tx>
            <c:strRef>
              <c:f>'EM evol mensu TF cat 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7D-4DCB-805F-2E4AE96C39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'!$I$97:$I$109</c:f>
              <c:numCache>
                <c:formatCode>0.00</c:formatCode>
                <c:ptCount val="13"/>
                <c:pt idx="0">
                  <c:v>9.1721741344195511</c:v>
                </c:pt>
                <c:pt idx="1">
                  <c:v>8.01273552403355</c:v>
                </c:pt>
                <c:pt idx="2">
                  <c:v>7.2273906597479618</c:v>
                </c:pt>
                <c:pt idx="3">
                  <c:v>6.9188518420570828</c:v>
                </c:pt>
                <c:pt idx="4">
                  <c:v>6.6775582121509505</c:v>
                </c:pt>
                <c:pt idx="5">
                  <c:v>7.2946518668012112</c:v>
                </c:pt>
                <c:pt idx="6">
                  <c:v>7.9819047422765399</c:v>
                </c:pt>
                <c:pt idx="7">
                  <c:v>7.8116336901286623</c:v>
                </c:pt>
                <c:pt idx="8">
                  <c:v>7.4025051159234527</c:v>
                </c:pt>
                <c:pt idx="9">
                  <c:v>7.2682511339613738</c:v>
                </c:pt>
                <c:pt idx="10">
                  <c:v>7.4067534006243019</c:v>
                </c:pt>
                <c:pt idx="11">
                  <c:v>7.627994416426513</c:v>
                </c:pt>
                <c:pt idx="12">
                  <c:v>7.5425546365335121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D-4DCB-805F-2E4AE96C39AD}"/>
            </c:ext>
          </c:extLst>
        </c:ser>
        <c:ser>
          <c:idx val="1"/>
          <c:order val="3"/>
          <c:tx>
            <c:strRef>
              <c:f>'EM evol mensu TF cat 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7D-4DCB-805F-2E4AE96C39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7D-4DCB-805F-2E4AE96C39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8.4690689539508366</c:v>
                </c:pt>
                <c:pt idx="1">
                  <c:v>7.6954877624405524</c:v>
                </c:pt>
                <c:pt idx="2">
                  <c:v>6.9817883580080755</c:v>
                </c:pt>
                <c:pt idx="3">
                  <c:v>6.2356116198677904</c:v>
                </c:pt>
                <c:pt idx="4">
                  <c:v>6.3009592586953209</c:v>
                </c:pt>
                <c:pt idx="12">
                  <c:v>7.0898896130971973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7D-4DCB-805F-2E4AE96C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47D-4DCB-805F-2E4AE96C39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8.3071684805739654</c:v>
                      </c:pt>
                      <c:pt idx="1">
                        <c:v>7.5730620891955018</c:v>
                      </c:pt>
                      <c:pt idx="2">
                        <c:v>7.2856591610677324</c:v>
                      </c:pt>
                      <c:pt idx="3">
                        <c:v>6.7759002394614374</c:v>
                      </c:pt>
                      <c:pt idx="4">
                        <c:v>6.9439102564102564</c:v>
                      </c:pt>
                      <c:pt idx="5">
                        <c:v>7.1152385313686937</c:v>
                      </c:pt>
                      <c:pt idx="6">
                        <c:v>7.5383412868191542</c:v>
                      </c:pt>
                      <c:pt idx="7">
                        <c:v>7.8744468190747581</c:v>
                      </c:pt>
                      <c:pt idx="8">
                        <c:v>7.2615313415951048</c:v>
                      </c:pt>
                      <c:pt idx="9">
                        <c:v>7.3794434384827978</c:v>
                      </c:pt>
                      <c:pt idx="10">
                        <c:v>7.5624564187645769</c:v>
                      </c:pt>
                      <c:pt idx="11">
                        <c:v>7.4555848098863828</c:v>
                      </c:pt>
                      <c:pt idx="12">
                        <c:v>7.4145531217150253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47D-4DCB-805F-2E4AE96C39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'!$L$96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47D-4DCB-805F-2E4AE96C39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47D-4DCB-805F-2E4AE96C39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47D-4DCB-805F-2E4AE96C39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47D-4DCB-805F-2E4AE96C39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47D-4DCB-805F-2E4AE96C39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47D-4DCB-805F-2E4AE96C39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47D-4DCB-805F-2E4AE96C39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47D-4DCB-805F-2E4AE96C39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47D-4DCB-805F-2E4AE96C39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47D-4DCB-805F-2E4AE96C39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47D-4DCB-805F-2E4AE96C39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47D-4DCB-805F-2E4AE96C39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47D-4DCB-805F-2E4AE96C39AD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'!$L$97:$L$109</c:f>
              <c:numCache>
                <c:formatCode>0.00</c:formatCode>
                <c:ptCount val="13"/>
                <c:pt idx="0">
                  <c:v>-0.70310518046871451</c:v>
                </c:pt>
                <c:pt idx="1">
                  <c:v>-0.31724776159299761</c:v>
                </c:pt>
                <c:pt idx="2">
                  <c:v>-0.24560230173988629</c:v>
                </c:pt>
                <c:pt idx="3">
                  <c:v>-0.68324022218929237</c:v>
                </c:pt>
                <c:pt idx="4">
                  <c:v>-0.37659895345562955</c:v>
                </c:pt>
                <c:pt idx="12">
                  <c:v>-0.44843142439766659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47D-4DCB-805F-2E4AE96C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2C-4E08-83E7-27E2BFFF8BE0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0.70779999999999998</c:v>
                </c:pt>
                <c:pt idx="1">
                  <c:v>0.74719999999999998</c:v>
                </c:pt>
                <c:pt idx="2">
                  <c:v>0.74159999999999993</c:v>
                </c:pt>
                <c:pt idx="3">
                  <c:v>0.69840000000000002</c:v>
                </c:pt>
                <c:pt idx="4">
                  <c:v>0.65599999999999992</c:v>
                </c:pt>
                <c:pt idx="5">
                  <c:v>0.7095999999999999</c:v>
                </c:pt>
                <c:pt idx="6">
                  <c:v>0.75879999999999992</c:v>
                </c:pt>
                <c:pt idx="7">
                  <c:v>0.79330000000000001</c:v>
                </c:pt>
                <c:pt idx="8">
                  <c:v>0.70640000000000003</c:v>
                </c:pt>
                <c:pt idx="9">
                  <c:v>0.73659999999999992</c:v>
                </c:pt>
                <c:pt idx="10">
                  <c:v>0.71489999999999998</c:v>
                </c:pt>
                <c:pt idx="11">
                  <c:v>0.70669999999999999</c:v>
                </c:pt>
                <c:pt idx="12">
                  <c:v>0.72338395178807657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C-4E08-83E7-27E2BFFF8BE0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2C-4E08-83E7-27E2BFFF8BE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0.73430000000000006</c:v>
                </c:pt>
                <c:pt idx="1">
                  <c:v>0.76090000000000002</c:v>
                </c:pt>
                <c:pt idx="2">
                  <c:v>0.72219999999999995</c:v>
                </c:pt>
                <c:pt idx="3">
                  <c:v>0.67959999999999998</c:v>
                </c:pt>
                <c:pt idx="4">
                  <c:v>0.64739999999999998</c:v>
                </c:pt>
                <c:pt idx="5">
                  <c:v>0.72840000000000005</c:v>
                </c:pt>
                <c:pt idx="6">
                  <c:v>0.81180000000000008</c:v>
                </c:pt>
                <c:pt idx="7">
                  <c:v>0.79189999999999994</c:v>
                </c:pt>
                <c:pt idx="8">
                  <c:v>0.73419999999999996</c:v>
                </c:pt>
                <c:pt idx="9">
                  <c:v>0.78379999999999994</c:v>
                </c:pt>
                <c:pt idx="10">
                  <c:v>0.73450000000000004</c:v>
                </c:pt>
                <c:pt idx="11">
                  <c:v>0.69900000000000007</c:v>
                </c:pt>
                <c:pt idx="12">
                  <c:v>0.73569515745498237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2C-4E08-83E7-27E2BFFF8BE0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2C-4E08-83E7-27E2BFFF8BE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2C-4E08-83E7-27E2BFFF8BE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0.7359</c:v>
                </c:pt>
                <c:pt idx="1">
                  <c:v>0.7712</c:v>
                </c:pt>
                <c:pt idx="2">
                  <c:v>0.70709999999999995</c:v>
                </c:pt>
                <c:pt idx="3">
                  <c:v>0.66159999999999997</c:v>
                </c:pt>
                <c:pt idx="4">
                  <c:v>0.63639999999999997</c:v>
                </c:pt>
                <c:pt idx="12">
                  <c:v>0.701528876189349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2C-4E08-83E7-27E2BFFF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42C-4E08-83E7-27E2BFFF8BE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</c:v>
                      </c:pt>
                      <c:pt idx="1">
                        <c:v>0.61280000000000001</c:v>
                      </c:pt>
                      <c:pt idx="2">
                        <c:v>0.65290000000000004</c:v>
                      </c:pt>
                      <c:pt idx="3">
                        <c:v>0.63419999999999999</c:v>
                      </c:pt>
                      <c:pt idx="4">
                        <c:v>0.5615</c:v>
                      </c:pt>
                      <c:pt idx="5">
                        <c:v>0.5746</c:v>
                      </c:pt>
                      <c:pt idx="6">
                        <c:v>0.70909999999999995</c:v>
                      </c:pt>
                      <c:pt idx="7">
                        <c:v>0.74010000000000009</c:v>
                      </c:pt>
                      <c:pt idx="8">
                        <c:v>0.63939999999999997</c:v>
                      </c:pt>
                      <c:pt idx="9">
                        <c:v>0.66269999999999996</c:v>
                      </c:pt>
                      <c:pt idx="10">
                        <c:v>0.66959999999999997</c:v>
                      </c:pt>
                      <c:pt idx="11">
                        <c:v>0.65620000000000001</c:v>
                      </c:pt>
                      <c:pt idx="12">
                        <c:v>0.63554446972310374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42C-4E08-83E7-27E2BFFF8BE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42C-4E08-83E7-27E2BFFF8BE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42C-4E08-83E7-27E2BFFF8BE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42C-4E08-83E7-27E2BFFF8BE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42C-4E08-83E7-27E2BFFF8BE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42C-4E08-83E7-27E2BFFF8BE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42C-4E08-83E7-27E2BFFF8BE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42C-4E08-83E7-27E2BFFF8BE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42C-4E08-83E7-27E2BFFF8BE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42C-4E08-83E7-27E2BFFF8BE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42C-4E08-83E7-27E2BFFF8BE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42C-4E08-83E7-27E2BFFF8BE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42C-4E08-83E7-27E2BFFF8BE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42C-4E08-83E7-27E2BFFF8BE0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2.1789459349039753E-3</c:v>
                </c:pt>
                <c:pt idx="1">
                  <c:v>1.35366013930871E-2</c:v>
                </c:pt>
                <c:pt idx="2">
                  <c:v>-2.090833564109662E-2</c:v>
                </c:pt>
                <c:pt idx="3">
                  <c:v>-2.6486168334314275E-2</c:v>
                </c:pt>
                <c:pt idx="4">
                  <c:v>-1.6991041087426662E-2</c:v>
                </c:pt>
                <c:pt idx="12">
                  <c:v>-9.8962652071726831E-3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42C-4E08-83E7-27E2BFFF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D5-4699-9577-ADEABBEE49F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mens'!$G$97:$G$109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0.72370000000000001</c:v>
                </c:pt>
                <c:pt idx="2">
                  <c:v>0.70950000000000002</c:v>
                </c:pt>
                <c:pt idx="3">
                  <c:v>0.6765000000000001</c:v>
                </c:pt>
                <c:pt idx="4">
                  <c:v>0.63129999999999997</c:v>
                </c:pt>
                <c:pt idx="5">
                  <c:v>0.66439999999999999</c:v>
                </c:pt>
                <c:pt idx="6">
                  <c:v>0.72719999999999996</c:v>
                </c:pt>
                <c:pt idx="7">
                  <c:v>0.76439999999999997</c:v>
                </c:pt>
                <c:pt idx="8">
                  <c:v>0.63200000000000001</c:v>
                </c:pt>
                <c:pt idx="9">
                  <c:v>0.68180000000000007</c:v>
                </c:pt>
                <c:pt idx="10">
                  <c:v>0.68409999999999993</c:v>
                </c:pt>
                <c:pt idx="11">
                  <c:v>0.68889999999999996</c:v>
                </c:pt>
                <c:pt idx="12">
                  <c:v>0.69010000000000005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5-4699-9577-ADEABBEE49F0}"/>
            </c:ext>
          </c:extLst>
        </c:ser>
        <c:ser>
          <c:idx val="0"/>
          <c:order val="1"/>
          <c:tx>
            <c:strRef>
              <c:f>'tasa de ocupación evol mens'!$I$95:$J$95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D5-4699-9577-ADEABBEE49F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0.7167</c:v>
                </c:pt>
                <c:pt idx="1">
                  <c:v>0.74269999999999992</c:v>
                </c:pt>
                <c:pt idx="2">
                  <c:v>0.69819999999999993</c:v>
                </c:pt>
                <c:pt idx="3">
                  <c:v>0.69909999999999994</c:v>
                </c:pt>
                <c:pt idx="4">
                  <c:v>0.5988</c:v>
                </c:pt>
                <c:pt idx="5">
                  <c:v>0.66870000000000007</c:v>
                </c:pt>
                <c:pt idx="6">
                  <c:v>0.77040000000000008</c:v>
                </c:pt>
                <c:pt idx="7">
                  <c:v>0.71860000000000002</c:v>
                </c:pt>
                <c:pt idx="8">
                  <c:v>0.67669999999999997</c:v>
                </c:pt>
                <c:pt idx="9">
                  <c:v>0.70450000000000002</c:v>
                </c:pt>
                <c:pt idx="10">
                  <c:v>0.66819999999999991</c:v>
                </c:pt>
                <c:pt idx="11">
                  <c:v>0.67400000000000004</c:v>
                </c:pt>
                <c:pt idx="12">
                  <c:v>0.69471666666666676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D5-4699-9577-ADEABBEE49F0}"/>
            </c:ext>
          </c:extLst>
        </c:ser>
        <c:ser>
          <c:idx val="1"/>
          <c:order val="2"/>
          <c:tx>
            <c:strRef>
              <c:f>'tasa de ocupación evol mens'!$K$95:$L$95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D5-4699-9577-ADEABBEE49F0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0.70209999999999995</c:v>
                </c:pt>
                <c:pt idx="1">
                  <c:v>0.72950000000000004</c:v>
                </c:pt>
                <c:pt idx="2">
                  <c:v>0.66249999999999998</c:v>
                </c:pt>
                <c:pt idx="3">
                  <c:v>0.63600000000000001</c:v>
                </c:pt>
                <c:pt idx="4">
                  <c:v>0.5806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D5-4699-9577-ADEABBEE4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E8D5-4699-9577-ADEABBEE49F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8D5-4699-9577-ADEABBEE49F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D5-4699-9577-ADEABBEE49F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D5-4699-9577-ADEABBEE49F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D5-4699-9577-ADEABBEE49F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D5-4699-9577-ADEABBEE49F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D5-4699-9577-ADEABBEE49F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D5-4699-9577-ADEABBEE49F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D5-4699-9577-ADEABBEE49F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D5-4699-9577-ADEABBEE49F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D5-4699-9577-ADEABBEE49F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D5-4699-9577-ADEABBEE49F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D5-4699-9577-ADEABBEE49F0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mens'!$L$97:$L$109</c:f>
              <c:numCache>
                <c:formatCode>0.0%</c:formatCode>
                <c:ptCount val="13"/>
                <c:pt idx="0">
                  <c:v>-2.0371145528115031E-2</c:v>
                </c:pt>
                <c:pt idx="1">
                  <c:v>-1.7772990440285241E-2</c:v>
                </c:pt>
                <c:pt idx="2">
                  <c:v>-5.1131480951016828E-2</c:v>
                </c:pt>
                <c:pt idx="3">
                  <c:v>-9.0258904305535625E-2</c:v>
                </c:pt>
                <c:pt idx="4">
                  <c:v>-3.0394121576486244E-2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8D5-4699-9577-ADEABBEE4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6-4434-95D0-9C42DB0FEDB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mens'!$G$75:$G$87</c:f>
              <c:numCache>
                <c:formatCode>0.0%</c:formatCode>
                <c:ptCount val="13"/>
                <c:pt idx="0">
                  <c:v>0.50130000000000008</c:v>
                </c:pt>
                <c:pt idx="1">
                  <c:v>0.65959999999999996</c:v>
                </c:pt>
                <c:pt idx="2">
                  <c:v>0.67459999999999998</c:v>
                </c:pt>
                <c:pt idx="3">
                  <c:v>0.60350000000000004</c:v>
                </c:pt>
                <c:pt idx="4">
                  <c:v>0.51469999999999994</c:v>
                </c:pt>
                <c:pt idx="5">
                  <c:v>0.64480000000000004</c:v>
                </c:pt>
                <c:pt idx="6">
                  <c:v>0.70840000000000003</c:v>
                </c:pt>
                <c:pt idx="7">
                  <c:v>0.72909999999999997</c:v>
                </c:pt>
                <c:pt idx="8">
                  <c:v>0.66900000000000004</c:v>
                </c:pt>
                <c:pt idx="9">
                  <c:v>0.66390000000000005</c:v>
                </c:pt>
                <c:pt idx="10">
                  <c:v>0.6855</c:v>
                </c:pt>
                <c:pt idx="11">
                  <c:v>0.67549999999999999</c:v>
                </c:pt>
                <c:pt idx="12">
                  <c:v>0.64400998519258734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6-4434-95D0-9C42DB0FEDB4}"/>
            </c:ext>
          </c:extLst>
        </c:ser>
        <c:ser>
          <c:idx val="0"/>
          <c:order val="1"/>
          <c:tx>
            <c:strRef>
              <c:f>'tasa de ocupación evol mens'!$I$73:$J$73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006-4434-95D0-9C42DB0FEDB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0.69620000000000004</c:v>
                </c:pt>
                <c:pt idx="1">
                  <c:v>0.70050000000000001</c:v>
                </c:pt>
                <c:pt idx="2">
                  <c:v>0.70730000000000004</c:v>
                </c:pt>
                <c:pt idx="3">
                  <c:v>0.64419999999999999</c:v>
                </c:pt>
                <c:pt idx="4">
                  <c:v>0.53700000000000003</c:v>
                </c:pt>
                <c:pt idx="5">
                  <c:v>0.66310000000000002</c:v>
                </c:pt>
                <c:pt idx="6">
                  <c:v>0.70920000000000005</c:v>
                </c:pt>
                <c:pt idx="7">
                  <c:v>0.65790000000000004</c:v>
                </c:pt>
                <c:pt idx="8">
                  <c:v>0.69969999999999999</c:v>
                </c:pt>
                <c:pt idx="9">
                  <c:v>0.71849999999999992</c:v>
                </c:pt>
                <c:pt idx="10">
                  <c:v>0.73080000000000001</c:v>
                </c:pt>
                <c:pt idx="11">
                  <c:v>0.68830000000000002</c:v>
                </c:pt>
                <c:pt idx="12">
                  <c:v>0.67986160595472145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6-4434-95D0-9C42DB0FEDB4}"/>
            </c:ext>
          </c:extLst>
        </c:ser>
        <c:ser>
          <c:idx val="1"/>
          <c:order val="2"/>
          <c:tx>
            <c:strRef>
              <c:f>'tasa de ocupación evol mens'!$K$73:$L$73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06-4434-95D0-9C42DB0FEDB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0.72840000000000005</c:v>
                </c:pt>
                <c:pt idx="1">
                  <c:v>0.73399999999999999</c:v>
                </c:pt>
                <c:pt idx="2">
                  <c:v>0.65800000000000003</c:v>
                </c:pt>
                <c:pt idx="3">
                  <c:v>0.58599999999999997</c:v>
                </c:pt>
                <c:pt idx="4">
                  <c:v>0.51800000000000002</c:v>
                </c:pt>
                <c:pt idx="12">
                  <c:v>0.64800000000000002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06-4434-95D0-9C42DB0FE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006-4434-95D0-9C42DB0FEDB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006-4434-95D0-9C42DB0FEDB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006-4434-95D0-9C42DB0FEDB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006-4434-95D0-9C42DB0FEDB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006-4434-95D0-9C42DB0FEDB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006-4434-95D0-9C42DB0FEDB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006-4434-95D0-9C42DB0FEDB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006-4434-95D0-9C42DB0FEDB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006-4434-95D0-9C42DB0FEDB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006-4434-95D0-9C42DB0FEDB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006-4434-95D0-9C42DB0FEDB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006-4434-95D0-9C42DB0FEDB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006-4434-95D0-9C42DB0FEDB4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mens'!$L$75:$L$87</c:f>
              <c:numCache>
                <c:formatCode>0.0%</c:formatCode>
                <c:ptCount val="13"/>
                <c:pt idx="0">
                  <c:v>4.6251077276644681E-2</c:v>
                </c:pt>
                <c:pt idx="1">
                  <c:v>4.7822983583154954E-2</c:v>
                </c:pt>
                <c:pt idx="2">
                  <c:v>-6.9701682454404112E-2</c:v>
                </c:pt>
                <c:pt idx="3">
                  <c:v>-9.0344613474076407E-2</c:v>
                </c:pt>
                <c:pt idx="4">
                  <c:v>-3.5381750465549366E-2</c:v>
                </c:pt>
                <c:pt idx="12">
                  <c:v>-1.7999999999999999E-2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006-4434-95D0-9C42DB0FE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1E-4B64-9EA6-ACA62AB57E9F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0.71640000000000004</c:v>
                </c:pt>
                <c:pt idx="1">
                  <c:v>0.76670000000000005</c:v>
                </c:pt>
                <c:pt idx="2">
                  <c:v>0.76760000000000006</c:v>
                </c:pt>
                <c:pt idx="3">
                  <c:v>0.71609999999999996</c:v>
                </c:pt>
                <c:pt idx="4">
                  <c:v>0.67500000000000004</c:v>
                </c:pt>
                <c:pt idx="5">
                  <c:v>0.74480000000000002</c:v>
                </c:pt>
                <c:pt idx="6">
                  <c:v>0.78220000000000001</c:v>
                </c:pt>
                <c:pt idx="7">
                  <c:v>0.81459999999999999</c:v>
                </c:pt>
                <c:pt idx="8">
                  <c:v>0.76139999999999997</c:v>
                </c:pt>
                <c:pt idx="9">
                  <c:v>0.7772</c:v>
                </c:pt>
                <c:pt idx="10">
                  <c:v>0.73769999999999991</c:v>
                </c:pt>
                <c:pt idx="11">
                  <c:v>0.7198</c:v>
                </c:pt>
                <c:pt idx="12">
                  <c:v>0.74871629285684138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E-4B64-9EA6-ACA62AB57E9F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1E-4B64-9EA6-ACA62AB57E9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0.747</c:v>
                </c:pt>
                <c:pt idx="1">
                  <c:v>0.7743000000000001</c:v>
                </c:pt>
                <c:pt idx="2">
                  <c:v>0.7409</c:v>
                </c:pt>
                <c:pt idx="3">
                  <c:v>0.66430000000000011</c:v>
                </c:pt>
                <c:pt idx="4">
                  <c:v>0.68510000000000004</c:v>
                </c:pt>
                <c:pt idx="5">
                  <c:v>0.77500000000000002</c:v>
                </c:pt>
                <c:pt idx="6">
                  <c:v>0.84400000000000008</c:v>
                </c:pt>
                <c:pt idx="7">
                  <c:v>0.84900000000000009</c:v>
                </c:pt>
                <c:pt idx="8">
                  <c:v>0.77910000000000001</c:v>
                </c:pt>
                <c:pt idx="9">
                  <c:v>0.8456999999999999</c:v>
                </c:pt>
                <c:pt idx="10">
                  <c:v>0.78620000000000001</c:v>
                </c:pt>
                <c:pt idx="11">
                  <c:v>0.71849999999999992</c:v>
                </c:pt>
                <c:pt idx="12">
                  <c:v>0.76744250035763473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E-4B64-9EA6-ACA62AB57E9F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1E-4B64-9EA6-ACA62AB57E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1E-4B64-9EA6-ACA62AB57E9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0.76230000000000009</c:v>
                </c:pt>
                <c:pt idx="1">
                  <c:v>0.80209999999999992</c:v>
                </c:pt>
                <c:pt idx="2">
                  <c:v>0.74019999999999997</c:v>
                </c:pt>
                <c:pt idx="3">
                  <c:v>0.68090000000000006</c:v>
                </c:pt>
                <c:pt idx="4">
                  <c:v>0.67879999999999996</c:v>
                </c:pt>
                <c:pt idx="12">
                  <c:v>0.73201942544146692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1E-4B64-9EA6-ACA62AB5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1E-4B64-9EA6-ACA62AB57E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0.4824</c:v>
                      </c:pt>
                      <c:pt idx="1">
                        <c:v>0.61399999999999999</c:v>
                      </c:pt>
                      <c:pt idx="2">
                        <c:v>0.68430000000000002</c:v>
                      </c:pt>
                      <c:pt idx="3">
                        <c:v>0.66879999999999995</c:v>
                      </c:pt>
                      <c:pt idx="4">
                        <c:v>0.61009999999999998</c:v>
                      </c:pt>
                      <c:pt idx="5">
                        <c:v>0.63009999999999999</c:v>
                      </c:pt>
                      <c:pt idx="6">
                        <c:v>0.73349999999999993</c:v>
                      </c:pt>
                      <c:pt idx="7">
                        <c:v>0.79159999999999997</c:v>
                      </c:pt>
                      <c:pt idx="8">
                        <c:v>0.71860000000000002</c:v>
                      </c:pt>
                      <c:pt idx="9">
                        <c:v>0.73419999999999996</c:v>
                      </c:pt>
                      <c:pt idx="10">
                        <c:v>0.72659999999999991</c:v>
                      </c:pt>
                      <c:pt idx="11">
                        <c:v>0.71829999999999994</c:v>
                      </c:pt>
                      <c:pt idx="12">
                        <c:v>0.67828567936803452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1E-4B64-9EA6-ACA62AB57E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1E-4B64-9EA6-ACA62AB57E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1E-4B64-9EA6-ACA62AB57E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1E-4B64-9EA6-ACA62AB57E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1E-4B64-9EA6-ACA62AB57E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1E-4B64-9EA6-ACA62AB57E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1E-4B64-9EA6-ACA62AB57E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1E-4B64-9EA6-ACA62AB57E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1E-4B64-9EA6-ACA62AB57E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1E-4B64-9EA6-ACA62AB57E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1E-4B64-9EA6-ACA62AB57E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1E-4B64-9EA6-ACA62AB57E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1E-4B64-9EA6-ACA62AB57E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1E-4B64-9EA6-ACA62AB57E9F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2.0481927710843451E-2</c:v>
                </c:pt>
                <c:pt idx="1">
                  <c:v>3.5903396616298267E-2</c:v>
                </c:pt>
                <c:pt idx="2">
                  <c:v>-9.4479686867332546E-4</c:v>
                </c:pt>
                <c:pt idx="3">
                  <c:v>2.4988709920216623E-2</c:v>
                </c:pt>
                <c:pt idx="4">
                  <c:v>-9.1957378484893715E-3</c:v>
                </c:pt>
                <c:pt idx="12">
                  <c:v>1.3118492100807844E-2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1E-4B64-9EA6-ACA62AB57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E7-4C35-9C16-0E15D8D27BB5}"/>
              </c:ext>
            </c:extLst>
          </c:dPt>
          <c:val>
            <c:numRef>
              <c:f>'tasa de ocupación evol mens'!$G$53:$G$65</c:f>
              <c:numCache>
                <c:formatCode>0.0%</c:formatCode>
                <c:ptCount val="13"/>
                <c:pt idx="0">
                  <c:v>0.79760000000000009</c:v>
                </c:pt>
                <c:pt idx="1">
                  <c:v>0.80709999999999993</c:v>
                </c:pt>
                <c:pt idx="2">
                  <c:v>0.80279999999999996</c:v>
                </c:pt>
                <c:pt idx="3">
                  <c:v>0.75859999999999994</c:v>
                </c:pt>
                <c:pt idx="4">
                  <c:v>0.73549999999999993</c:v>
                </c:pt>
                <c:pt idx="5">
                  <c:v>0.78249999999999997</c:v>
                </c:pt>
                <c:pt idx="6">
                  <c:v>0.80819999999999992</c:v>
                </c:pt>
                <c:pt idx="7">
                  <c:v>0.8448</c:v>
                </c:pt>
                <c:pt idx="8">
                  <c:v>0.79409999999999992</c:v>
                </c:pt>
                <c:pt idx="9">
                  <c:v>0.81709999999999994</c:v>
                </c:pt>
                <c:pt idx="10">
                  <c:v>0.75609999999999999</c:v>
                </c:pt>
                <c:pt idx="11">
                  <c:v>0.73540000000000005</c:v>
                </c:pt>
                <c:pt idx="12">
                  <c:v>0.78689544739702177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7-4C35-9C16-0E15D8D27BB5}"/>
            </c:ext>
          </c:extLst>
        </c:ser>
        <c:ser>
          <c:idx val="0"/>
          <c:order val="2"/>
          <c:tx>
            <c:strRef>
              <c:f>'tasa de ocupación evol mens'!$I$51:$J$51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E7-4C35-9C16-0E15D8D27BB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0.76450000000000007</c:v>
                </c:pt>
                <c:pt idx="1">
                  <c:v>0.80030000000000001</c:v>
                </c:pt>
                <c:pt idx="2">
                  <c:v>0.75040000000000007</c:v>
                </c:pt>
                <c:pt idx="3">
                  <c:v>0.67</c:v>
                </c:pt>
                <c:pt idx="4">
                  <c:v>0.72730000000000006</c:v>
                </c:pt>
                <c:pt idx="5">
                  <c:v>0.80680000000000007</c:v>
                </c:pt>
                <c:pt idx="6">
                  <c:v>0.88239999999999996</c:v>
                </c:pt>
                <c:pt idx="7">
                  <c:v>0.90339999999999998</c:v>
                </c:pt>
                <c:pt idx="8">
                  <c:v>0.80169999999999997</c:v>
                </c:pt>
                <c:pt idx="9">
                  <c:v>0.88200000000000001</c:v>
                </c:pt>
                <c:pt idx="10">
                  <c:v>0.80189999999999995</c:v>
                </c:pt>
                <c:pt idx="11">
                  <c:v>0.72709999999999997</c:v>
                </c:pt>
                <c:pt idx="12">
                  <c:v>0.79328500348068165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7-4C35-9C16-0E15D8D27BB5}"/>
            </c:ext>
          </c:extLst>
        </c:ser>
        <c:ser>
          <c:idx val="1"/>
          <c:order val="3"/>
          <c:tx>
            <c:strRef>
              <c:f>'tasa de ocupación evol mens'!$K$51:$L$51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E7-4C35-9C16-0E15D8D27B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E7-4C35-9C16-0E15D8D27BB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0.77190000000000003</c:v>
                </c:pt>
                <c:pt idx="1">
                  <c:v>0.82599999999999996</c:v>
                </c:pt>
                <c:pt idx="2">
                  <c:v>0.76849999999999996</c:v>
                </c:pt>
                <c:pt idx="3">
                  <c:v>0.70680000000000009</c:v>
                </c:pt>
                <c:pt idx="4">
                  <c:v>0.72360000000000002</c:v>
                </c:pt>
                <c:pt idx="12">
                  <c:v>0.75779141460909916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E7-4C35-9C16-0E15D8D2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CE7-4C35-9C16-0E15D8D27B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0.50350000000000006</c:v>
                      </c:pt>
                      <c:pt idx="1">
                        <c:v>0.65469999999999995</c:v>
                      </c:pt>
                      <c:pt idx="2">
                        <c:v>0.74419999999999997</c:v>
                      </c:pt>
                      <c:pt idx="3">
                        <c:v>0.7228</c:v>
                      </c:pt>
                      <c:pt idx="4">
                        <c:v>0.67019999999999991</c:v>
                      </c:pt>
                      <c:pt idx="5">
                        <c:v>0.68610000000000004</c:v>
                      </c:pt>
                      <c:pt idx="6">
                        <c:v>0.79299999999999993</c:v>
                      </c:pt>
                      <c:pt idx="7">
                        <c:v>0.85159999999999991</c:v>
                      </c:pt>
                      <c:pt idx="8">
                        <c:v>0.78400000000000003</c:v>
                      </c:pt>
                      <c:pt idx="9">
                        <c:v>0.80959999999999999</c:v>
                      </c:pt>
                      <c:pt idx="10">
                        <c:v>0.79900000000000004</c:v>
                      </c:pt>
                      <c:pt idx="11">
                        <c:v>0.78290000000000004</c:v>
                      </c:pt>
                      <c:pt idx="12">
                        <c:v>0.73516921989137307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CE7-4C35-9C16-0E15D8D27B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CE7-4C35-9C16-0E15D8D27B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CE7-4C35-9C16-0E15D8D27B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CE7-4C35-9C16-0E15D8D27B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CE7-4C35-9C16-0E15D8D27B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CE7-4C35-9C16-0E15D8D27B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CE7-4C35-9C16-0E15D8D27B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CE7-4C35-9C16-0E15D8D27B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CE7-4C35-9C16-0E15D8D27B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CE7-4C35-9C16-0E15D8D27B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CE7-4C35-9C16-0E15D8D27B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CE7-4C35-9C16-0E15D8D27B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CE7-4C35-9C16-0E15D8D27B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CE7-4C35-9C16-0E15D8D27BB5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mens'!$L$53:$L$65</c:f>
              <c:numCache>
                <c:formatCode>0.0%</c:formatCode>
                <c:ptCount val="13"/>
                <c:pt idx="0">
                  <c:v>9.6795291039895037E-3</c:v>
                </c:pt>
                <c:pt idx="1">
                  <c:v>3.211295764088451E-2</c:v>
                </c:pt>
                <c:pt idx="2">
                  <c:v>2.4120469083155571E-2</c:v>
                </c:pt>
                <c:pt idx="3">
                  <c:v>5.4925373134328437E-2</c:v>
                </c:pt>
                <c:pt idx="4">
                  <c:v>-5.0873092259040575E-3</c:v>
                </c:pt>
                <c:pt idx="12">
                  <c:v>2.1332516806207735E-2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CE7-4C35-9C16-0E15D8D2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23308</c:v>
                </c:pt>
                <c:pt idx="1">
                  <c:v>9606</c:v>
                </c:pt>
                <c:pt idx="2">
                  <c:v>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3-497E-B7BE-8B9553DBAF7A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23867</c:v>
                </c:pt>
                <c:pt idx="1">
                  <c:v>12381</c:v>
                </c:pt>
                <c:pt idx="2">
                  <c:v>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3-497E-B7BE-8B9553DB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1F3-497E-B7BE-8B9553DBAF7A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1F3-497E-B7BE-8B9553DBAF7A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1F3-497E-B7BE-8B9553DBAF7A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3-497E-B7BE-8B9553DBAF7A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3-497E-B7BE-8B9553DBAF7A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F3-497E-B7BE-8B9553DBAF7A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F3-497E-B7BE-8B9553DBAF7A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F3-497E-B7BE-8B9553DBAF7A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F3-497E-B7BE-8B9553DBAF7A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0.54103005848483476</c:v>
                </c:pt>
                <c:pt idx="1">
                  <c:v>0.28065920116062926</c:v>
                </c:pt>
                <c:pt idx="2">
                  <c:v>0.17831074035453598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F3-497E-B7BE-8B9553DB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1F3-497E-B7BE-8B9553DBAF7A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1F3-497E-B7BE-8B9553DBAF7A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1F3-497E-B7BE-8B9553DBAF7A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1F3-497E-B7BE-8B9553DBAF7A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1F3-497E-B7BE-8B9553DBAF7A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1F3-497E-B7BE-8B9553DBAF7A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F3-497E-B7BE-8B9553DBAF7A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F3-497E-B7BE-8B9553DBAF7A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F3-497E-B7BE-8B9553DBAF7A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F3-497E-B7BE-8B9553DBAF7A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F3-497E-B7BE-8B9553DBAF7A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F3-497E-B7BE-8B9553DBAF7A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2.3983181740174997E-2</c:v>
                </c:pt>
                <c:pt idx="1">
                  <c:v>0.28888194878201134</c:v>
                </c:pt>
                <c:pt idx="2">
                  <c:v>0.29120157583716355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1F3-497E-B7BE-8B9553DBAF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AF-4ED8-B99F-E6364237BBD4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4030</c:v>
                </c:pt>
                <c:pt idx="1">
                  <c:v>4864</c:v>
                </c:pt>
                <c:pt idx="2">
                  <c:v>5123</c:v>
                </c:pt>
                <c:pt idx="3">
                  <c:v>3449</c:v>
                </c:pt>
                <c:pt idx="4">
                  <c:v>2729</c:v>
                </c:pt>
                <c:pt idx="5">
                  <c:v>2187</c:v>
                </c:pt>
                <c:pt idx="6">
                  <c:v>2455</c:v>
                </c:pt>
                <c:pt idx="7">
                  <c:v>3085</c:v>
                </c:pt>
                <c:pt idx="8">
                  <c:v>2728</c:v>
                </c:pt>
                <c:pt idx="9">
                  <c:v>4043</c:v>
                </c:pt>
                <c:pt idx="10">
                  <c:v>4637</c:v>
                </c:pt>
                <c:pt idx="11">
                  <c:v>5171</c:v>
                </c:pt>
                <c:pt idx="12">
                  <c:v>44501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AF-4ED8-B99F-E6364237BBD4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AF-4ED8-B99F-E6364237BB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4255</c:v>
                </c:pt>
                <c:pt idx="1">
                  <c:v>4432</c:v>
                </c:pt>
                <c:pt idx="2">
                  <c:v>4974</c:v>
                </c:pt>
                <c:pt idx="3">
                  <c:v>4586</c:v>
                </c:pt>
                <c:pt idx="4">
                  <c:v>2702</c:v>
                </c:pt>
                <c:pt idx="5">
                  <c:v>3148</c:v>
                </c:pt>
                <c:pt idx="6">
                  <c:v>3024</c:v>
                </c:pt>
                <c:pt idx="7">
                  <c:v>3470</c:v>
                </c:pt>
                <c:pt idx="8">
                  <c:v>3215</c:v>
                </c:pt>
                <c:pt idx="9">
                  <c:v>4633</c:v>
                </c:pt>
                <c:pt idx="10">
                  <c:v>6256</c:v>
                </c:pt>
                <c:pt idx="11">
                  <c:v>5606</c:v>
                </c:pt>
                <c:pt idx="12">
                  <c:v>50301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F-4ED8-B99F-E6364237BBD4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F-4ED8-B99F-E6364237BBD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7AF-4ED8-B99F-E6364237BBD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5063</c:v>
                </c:pt>
                <c:pt idx="1">
                  <c:v>5370</c:v>
                </c:pt>
                <c:pt idx="2">
                  <c:v>6012</c:v>
                </c:pt>
                <c:pt idx="3">
                  <c:v>3799</c:v>
                </c:pt>
                <c:pt idx="4">
                  <c:v>3021</c:v>
                </c:pt>
                <c:pt idx="12">
                  <c:v>23265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7AF-4ED8-B99F-E6364237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7AF-4ED8-B99F-E6364237BBD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3124</c:v>
                      </c:pt>
                      <c:pt idx="1">
                        <c:v>3140</c:v>
                      </c:pt>
                      <c:pt idx="2">
                        <c:v>3797</c:v>
                      </c:pt>
                      <c:pt idx="3">
                        <c:v>3884</c:v>
                      </c:pt>
                      <c:pt idx="4">
                        <c:v>1871</c:v>
                      </c:pt>
                      <c:pt idx="5">
                        <c:v>2403</c:v>
                      </c:pt>
                      <c:pt idx="6">
                        <c:v>2941</c:v>
                      </c:pt>
                      <c:pt idx="7">
                        <c:v>2558</c:v>
                      </c:pt>
                      <c:pt idx="8">
                        <c:v>2665</c:v>
                      </c:pt>
                      <c:pt idx="9">
                        <c:v>3276</c:v>
                      </c:pt>
                      <c:pt idx="10">
                        <c:v>4655</c:v>
                      </c:pt>
                      <c:pt idx="11">
                        <c:v>4758</c:v>
                      </c:pt>
                      <c:pt idx="12">
                        <c:v>39072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7AF-4ED8-B99F-E6364237BBD4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37AF-4ED8-B99F-E6364237BBD4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4168</c:v>
                      </c:pt>
                      <c:pt idx="1">
                        <c:v>4770</c:v>
                      </c:pt>
                      <c:pt idx="2">
                        <c:v>4902</c:v>
                      </c:pt>
                      <c:pt idx="3">
                        <c:v>3848</c:v>
                      </c:pt>
                      <c:pt idx="4">
                        <c:v>2095</c:v>
                      </c:pt>
                      <c:pt idx="5">
                        <c:v>3004</c:v>
                      </c:pt>
                      <c:pt idx="6">
                        <c:v>2520</c:v>
                      </c:pt>
                      <c:pt idx="7">
                        <c:v>3156</c:v>
                      </c:pt>
                      <c:pt idx="8">
                        <c:v>3076</c:v>
                      </c:pt>
                      <c:pt idx="9">
                        <c:v>3785</c:v>
                      </c:pt>
                      <c:pt idx="10">
                        <c:v>4820</c:v>
                      </c:pt>
                      <c:pt idx="11">
                        <c:v>4975</c:v>
                      </c:pt>
                      <c:pt idx="12">
                        <c:v>45119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37AF-4ED8-B99F-E6364237BB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7AF-4ED8-B99F-E6364237BBD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7AF-4ED8-B99F-E6364237BBD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7AF-4ED8-B99F-E6364237BBD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7AF-4ED8-B99F-E6364237BBD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7AF-4ED8-B99F-E6364237BBD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7AF-4ED8-B99F-E6364237BBD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7AF-4ED8-B99F-E6364237BBD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7AF-4ED8-B99F-E6364237BBD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7AF-4ED8-B99F-E6364237BBD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7AF-4ED8-B99F-E6364237BBD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7AF-4ED8-B99F-E6364237BBD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7AF-4ED8-B99F-E6364237BBD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7AF-4ED8-B99F-E6364237BBD4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0.18989424206815508</c:v>
                </c:pt>
                <c:pt idx="1">
                  <c:v>0.21164259927797824</c:v>
                </c:pt>
                <c:pt idx="2">
                  <c:v>0.20868516284680338</c:v>
                </c:pt>
                <c:pt idx="3">
                  <c:v>-0.17160924552987356</c:v>
                </c:pt>
                <c:pt idx="4">
                  <c:v>0.11806069578090295</c:v>
                </c:pt>
                <c:pt idx="12">
                  <c:v>0.11055420306458541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7AF-4ED8-B99F-E6364237B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0-4265-BDB2-30085D9F23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0-4265-BDB2-30085D9F23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0-4265-BDB2-30085D9F23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0-4265-BDB2-30085D9F23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0-4265-BDB2-30085D9F23E0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265-BDB2-30085D9F23E0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40-4265-BDB2-30085D9F23E0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40-4265-BDB2-30085D9F23E0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40-4265-BDB2-30085D9F23E0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40-4265-BDB2-30085D9F23E0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40-4265-BDB2-30085D9F2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23867</c:v>
                </c:pt>
                <c:pt idx="1">
                  <c:v>12381</c:v>
                </c:pt>
                <c:pt idx="2">
                  <c:v>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40-4265-BDB2-30085D9F2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A-4FA4-BB82-6EBEDB34BA1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A-4FA4-BB82-6EBEDB34BA1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A-4FA4-BB82-6EBEDB34BA1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A-4FA4-BB82-6EBEDB34BA1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A-4FA4-BB82-6EBEDB34BA1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A-4FA4-BB82-6EBEDB34BA1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A-4FA4-BB82-6EBEDB34BA1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A-4FA4-BB82-6EBEDB34BA1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8A-4FA4-BB82-6EBEDB34BA1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8A-4FA4-BB82-6EBEDB34B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28A-4FA4-BB82-6EBEDB34BA1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8A-4FA4-BB82-6EBEDB34BA1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8A-4FA4-BB82-6EBEDB34BA1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8A-4FA4-BB82-6EBEDB34BA1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8A-4FA4-BB82-6EBEDB34B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28A-4FA4-BB82-6EBEDB34BA1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28A-4FA4-BB82-6EBEDB34BA1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8A-4FA4-BB82-6EBEDB34BA1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28A-4FA4-BB82-6EBEDB34BA1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8A-4FA4-BB82-6EBEDB34BA1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28A-4FA4-BB82-6EBEDB34BA1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8A-4FA4-BB82-6EBEDB34BA1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28A-4FA4-BB82-6EBEDB34BA1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28A-4FA4-BB82-6EBEDB34BA1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28A-4FA4-BB82-6EBEDB34BA1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8A-4FA4-BB82-6EBEDB34BA1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28A-4FA4-BB82-6EBEDB34BA1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28A-4FA4-BB82-6EBEDB34BA1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28A-4FA4-BB82-6EBEDB34BA1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28A-4FA4-BB82-6EBEDB34BA1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28A-4FA4-BB82-6EBEDB34BA1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28A-4FA4-BB82-6EBEDB34BA1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28A-4FA4-BB82-6EBEDB34BA1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28A-4FA4-BB82-6EBEDB34BA1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28A-4FA4-BB82-6EBEDB34BA1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28A-4FA4-BB82-6EBEDB34BA1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28A-4FA4-BB82-6EBEDB34BA1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28A-4FA4-BB82-6EBEDB34BA1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28A-4FA4-BB82-6EBEDB34BA1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28A-4FA4-BB82-6EBEDB34BA1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28A-4FA4-BB82-6EBEDB34BA1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28A-4FA4-BB82-6EBEDB34BA1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28A-4FA4-BB82-6EBEDB34BA1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28A-4FA4-BB82-6EBEDB34BA1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28A-4FA4-BB82-6EBEDB34BA1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28A-4FA4-BB82-6EBEDB34BA1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28A-4FA4-BB82-6EBEDB34BA1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28A-4FA4-BB82-6EBEDB34BA1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28A-4FA4-BB82-6EBEDB34BA1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28A-4FA4-BB82-6EBEDB34BA1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28A-4FA4-BB82-6EBEDB34BA1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28A-4FA4-BB82-6EBEDB34BA1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28A-4FA4-BB82-6EBEDB34BA1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28A-4FA4-BB82-6EBEDB34BA1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28A-4FA4-BB82-6EBEDB34BA1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28A-4FA4-BB82-6EBEDB34BA1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28A-4FA4-BB82-6EBEDB34BA1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28A-4FA4-BB82-6EBEDB34BA1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28A-4FA4-BB82-6EBEDB34BA1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28A-4FA4-BB82-6EBEDB34BA1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28A-4FA4-BB82-6EBEDB34BA1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28A-4FA4-BB82-6EBEDB34BA1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28A-4FA4-BB82-6EBEDB34BA1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28A-4FA4-BB82-6EBEDB34BA1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28A-4FA4-BB82-6EBEDB34BA1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28A-4FA4-BB82-6EBEDB34BA1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28A-4FA4-BB82-6EBEDB34BA1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28A-4FA4-BB82-6EBEDB34BA1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28A-4FA4-BB82-6EBEDB34BA1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28A-4FA4-BB82-6EBEDB34BA1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28A-4FA4-BB82-6EBEDB34BA1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28A-4FA4-BB82-6EBEDB34BA1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28A-4FA4-BB82-6EBEDB34BA1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28A-4FA4-BB82-6EBEDB34BA1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28A-4FA4-BB82-6EBEDB34BA1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28A-4FA4-BB82-6EBEDB34BA1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28A-4FA4-BB82-6EBEDB34BA1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28A-4FA4-BB82-6EBEDB34BA1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28A-4FA4-BB82-6EBEDB34BA1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28A-4FA4-BB82-6EBEDB34BA1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28A-4FA4-BB82-6EBEDB34BA1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28A-4FA4-BB82-6EBEDB34BA1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28A-4FA4-BB82-6EBEDB34BA1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28A-4FA4-BB82-6EBEDB34B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B6-499B-8DC2-9646FA86AE7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B6-499B-8DC2-9646FA86AE70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6-499B-8DC2-9646FA86AE70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6-499B-8DC2-9646FA86AE7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8284</c:v>
                </c:pt>
                <c:pt idx="1">
                  <c:v>21113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6-499B-8DC2-9646FA86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25366</c:v>
                </c:pt>
                <c:pt idx="1">
                  <c:v>9822</c:v>
                </c:pt>
                <c:pt idx="2">
                  <c:v>15544</c:v>
                </c:pt>
                <c:pt idx="3">
                  <c:v>10511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5-4A3A-A053-915A6A8038BA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27546</c:v>
                </c:pt>
                <c:pt idx="1">
                  <c:v>8006</c:v>
                </c:pt>
                <c:pt idx="2">
                  <c:v>19540</c:v>
                </c:pt>
                <c:pt idx="3">
                  <c:v>11460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05-4A3A-A053-915A6A8038BA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29397</c:v>
                </c:pt>
                <c:pt idx="1">
                  <c:v>8284</c:v>
                </c:pt>
                <c:pt idx="2">
                  <c:v>21113</c:v>
                </c:pt>
                <c:pt idx="3">
                  <c:v>14717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5-4A3A-A053-915A6A803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6.7196689174471746E-2</c:v>
                </c:pt>
                <c:pt idx="1">
                  <c:v>3.472395703222575E-2</c:v>
                </c:pt>
                <c:pt idx="2">
                  <c:v>8.0501535312180073E-2</c:v>
                </c:pt>
                <c:pt idx="3">
                  <c:v>0.28420593368237346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05-4A3A-A053-915A6A8038BA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0.6663870879992746</c:v>
                </c:pt>
                <c:pt idx="1">
                  <c:v>0.18778619032506688</c:v>
                </c:pt>
                <c:pt idx="2">
                  <c:v>0.47860089767420771</c:v>
                </c:pt>
                <c:pt idx="3">
                  <c:v>0.3336129120007254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05-4A3A-A053-915A6A803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4B-4F15-B40D-79D7E1C06DD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4B-4F15-B40D-79D7E1C06DD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4B-4F15-B40D-79D7E1C06DD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4B-4F15-B40D-79D7E1C06DD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3963</c:v>
                </c:pt>
                <c:pt idx="1">
                  <c:v>13934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4B-4F15-B40D-79D7E1C0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15798</c:v>
                </c:pt>
                <c:pt idx="1">
                  <c:v>3008</c:v>
                </c:pt>
                <c:pt idx="2">
                  <c:v>12790</c:v>
                </c:pt>
                <c:pt idx="3">
                  <c:v>5170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8-4232-9573-B973F2557898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17616</c:v>
                </c:pt>
                <c:pt idx="1">
                  <c:v>3394</c:v>
                </c:pt>
                <c:pt idx="2">
                  <c:v>14222</c:v>
                </c:pt>
                <c:pt idx="3">
                  <c:v>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8-4232-9573-B973F2557898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17897</c:v>
                </c:pt>
                <c:pt idx="1">
                  <c:v>3963</c:v>
                </c:pt>
                <c:pt idx="2">
                  <c:v>13934</c:v>
                </c:pt>
                <c:pt idx="3">
                  <c:v>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8-4232-9573-B973F255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1.5951407811080731E-2</c:v>
                </c:pt>
                <c:pt idx="1">
                  <c:v>0.16764879198585736</c:v>
                </c:pt>
                <c:pt idx="2">
                  <c:v>-2.0250316411193903E-2</c:v>
                </c:pt>
                <c:pt idx="3">
                  <c:v>4.8840477863668408E-2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08-4232-9573-B973F2557898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0.74986382871747603</c:v>
                </c:pt>
                <c:pt idx="1">
                  <c:v>0.1660451669669418</c:v>
                </c:pt>
                <c:pt idx="2">
                  <c:v>0.58381866175053421</c:v>
                </c:pt>
                <c:pt idx="3">
                  <c:v>0.25013617128252397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08-4232-9573-B973F255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FED-456C-8940-9A3FD91FE54C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ED-456C-8940-9A3FD91FE54C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ED-456C-8940-9A3FD91FE54C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ED-456C-8940-9A3FD91FE54C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4321</c:v>
                </c:pt>
                <c:pt idx="1">
                  <c:v>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ED-456C-8940-9A3FD91FE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9568</c:v>
                </c:pt>
                <c:pt idx="1">
                  <c:v>6814</c:v>
                </c:pt>
                <c:pt idx="2">
                  <c:v>2754</c:v>
                </c:pt>
                <c:pt idx="3">
                  <c:v>5341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9-4438-8DAB-B02BC7CC903C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9930</c:v>
                </c:pt>
                <c:pt idx="1">
                  <c:v>4612</c:v>
                </c:pt>
                <c:pt idx="2">
                  <c:v>5318</c:v>
                </c:pt>
                <c:pt idx="3">
                  <c:v>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9-4438-8DAB-B02BC7CC903C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11500</c:v>
                </c:pt>
                <c:pt idx="1">
                  <c:v>4321</c:v>
                </c:pt>
                <c:pt idx="2">
                  <c:v>7179</c:v>
                </c:pt>
                <c:pt idx="3">
                  <c:v>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E9-4438-8DAB-B02BC7CC9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0.15810674723061435</c:v>
                </c:pt>
                <c:pt idx="1">
                  <c:v>-6.3096270598438808E-2</c:v>
                </c:pt>
                <c:pt idx="2">
                  <c:v>0.34994358781496793</c:v>
                </c:pt>
                <c:pt idx="3">
                  <c:v>0.5164701803051317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E9-4438-8DAB-B02BC7CC903C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0.56798538055020498</c:v>
                </c:pt>
                <c:pt idx="1">
                  <c:v>0.21341433298760309</c:v>
                </c:pt>
                <c:pt idx="2">
                  <c:v>0.35457104756260188</c:v>
                </c:pt>
                <c:pt idx="3">
                  <c:v>0.43201461944979502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E9-4438-8DAB-B02BC7CC9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D3-4A2C-B3E9-22AA0C6813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D3-4A2C-B3E9-22AA0C6813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D3-4A2C-B3E9-22AA0C6813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3D3-4A2C-B3E9-22AA0C68131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3D3-4A2C-B3E9-22AA0C6813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D3-4A2C-B3E9-22AA0C6813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D3-4A2C-B3E9-22AA0C6813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D3-4A2C-B3E9-22AA0C6813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D3-4A2C-B3E9-22AA0C6813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D3-4A2C-B3E9-22AA0C68131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D3-4A2C-B3E9-22AA0C68131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3-4A2C-B3E9-22AA0C68131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3-4A2C-B3E9-22AA0C68131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D3-4A2C-B3E9-22AA0C68131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D3-4A2C-B3E9-22AA0C68131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D3-4A2C-B3E9-22AA0C68131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D3-4A2C-B3E9-22AA0C68131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D3-4A2C-B3E9-22AA0C68131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D3-4A2C-B3E9-22AA0C68131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3D3-4A2C-B3E9-22AA0C68131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D3-4A2C-B3E9-22AA0C681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1E-423F-9011-E262C2B4FDBB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1E-423F-9011-E262C2B4FDBB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1E-423F-9011-E262C2B4FDBB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1E-423F-9011-E262C2B4FDBB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1E-423F-9011-E262C2B4FDBB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1E-423F-9011-E262C2B4FDBB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1E-423F-9011-E262C2B4FDBB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1E-423F-9011-E262C2B4FDBB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1E-423F-9011-E262C2B4FDBB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1E-423F-9011-E262C2B4FD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A1E-423F-9011-E262C2B4FDBB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1E-423F-9011-E262C2B4FDBB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1E-423F-9011-E262C2B4FDBB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1E-423F-9011-E262C2B4FDBB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1E-423F-9011-E262C2B4FD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A1E-423F-9011-E262C2B4FDBB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A1E-423F-9011-E262C2B4FDBB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1E-423F-9011-E262C2B4FDBB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1E-423F-9011-E262C2B4FDBB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1E-423F-9011-E262C2B4FDBB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1E-423F-9011-E262C2B4FDBB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1E-423F-9011-E262C2B4FDBB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1E-423F-9011-E262C2B4FDBB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A1E-423F-9011-E262C2B4FDBB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1E-423F-9011-E262C2B4FDBB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1E-423F-9011-E262C2B4FDBB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1E-423F-9011-E262C2B4FDBB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A1E-423F-9011-E262C2B4FDBB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1E-423F-9011-E262C2B4FDBB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1E-423F-9011-E262C2B4FDBB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1E-423F-9011-E262C2B4FDBB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1E-423F-9011-E262C2B4FDBB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1E-423F-9011-E262C2B4FDB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A1E-423F-9011-E262C2B4FDBB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A1E-423F-9011-E262C2B4FDBB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A1E-423F-9011-E262C2B4FDBB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A1E-423F-9011-E262C2B4FDBB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A1E-423F-9011-E262C2B4FDBB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A1E-423F-9011-E262C2B4FDBB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A1E-423F-9011-E262C2B4FDBB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A1E-423F-9011-E262C2B4FDBB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A1E-423F-9011-E262C2B4FDBB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A1E-423F-9011-E262C2B4FDBB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A1E-423F-9011-E262C2B4FDBB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A1E-423F-9011-E262C2B4FDBB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A1E-423F-9011-E262C2B4FDBB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A1E-423F-9011-E262C2B4FDBB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A1E-423F-9011-E262C2B4FDBB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A1E-423F-9011-E262C2B4FDBB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A1E-423F-9011-E262C2B4FDB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1E-423F-9011-E262C2B4FDBB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A1E-423F-9011-E262C2B4FDBB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A1E-423F-9011-E262C2B4FDBB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1E-423F-9011-E262C2B4FDBB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A1E-423F-9011-E262C2B4FDBB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1E-423F-9011-E262C2B4FDBB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A1E-423F-9011-E262C2B4FDBB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1E-423F-9011-E262C2B4FDBB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A1E-423F-9011-E262C2B4FDBB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1E-423F-9011-E262C2B4FDBB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A1E-423F-9011-E262C2B4FDBB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1E-423F-9011-E262C2B4FDBB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A1E-423F-9011-E262C2B4FDBB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1E-423F-9011-E262C2B4FDBB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A1E-423F-9011-E262C2B4FDBB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A1E-423F-9011-E262C2B4FDB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A1E-423F-9011-E262C2B4FDBB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A1E-423F-9011-E262C2B4FDBB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A1E-423F-9011-E262C2B4FDBB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A1E-423F-9011-E262C2B4FDBB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A1E-423F-9011-E262C2B4FDBB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A1E-423F-9011-E262C2B4FDBB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A1E-423F-9011-E262C2B4FDBB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A1E-423F-9011-E262C2B4FDBB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A1E-423F-9011-E262C2B4FDBB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A1E-423F-9011-E262C2B4FDBB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A1E-423F-9011-E262C2B4FDBB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A1E-423F-9011-E262C2B4FDBB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A1E-423F-9011-E262C2B4FDBB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A1E-423F-9011-E262C2B4FDBB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A1E-423F-9011-E262C2B4FDBB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A1E-423F-9011-E262C2B4FDBB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A1E-423F-9011-E262C2B4FDBB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A1E-423F-9011-E262C2B4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EE-4FC3-8574-C887CC6B6310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2149</c:v>
                </c:pt>
                <c:pt idx="1">
                  <c:v>2914</c:v>
                </c:pt>
                <c:pt idx="2">
                  <c:v>2307</c:v>
                </c:pt>
                <c:pt idx="3">
                  <c:v>3021</c:v>
                </c:pt>
                <c:pt idx="4">
                  <c:v>2217</c:v>
                </c:pt>
                <c:pt idx="5">
                  <c:v>2073</c:v>
                </c:pt>
                <c:pt idx="6">
                  <c:v>2235</c:v>
                </c:pt>
                <c:pt idx="7">
                  <c:v>3259</c:v>
                </c:pt>
                <c:pt idx="8">
                  <c:v>1850</c:v>
                </c:pt>
                <c:pt idx="9">
                  <c:v>2728</c:v>
                </c:pt>
                <c:pt idx="10">
                  <c:v>2133</c:v>
                </c:pt>
                <c:pt idx="11">
                  <c:v>2212</c:v>
                </c:pt>
                <c:pt idx="12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E-4FC3-8574-C887CC6B6310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EE-4FC3-8574-C887CC6B631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2358</c:v>
                </c:pt>
                <c:pt idx="1">
                  <c:v>3282</c:v>
                </c:pt>
                <c:pt idx="2">
                  <c:v>2669</c:v>
                </c:pt>
                <c:pt idx="3">
                  <c:v>2612</c:v>
                </c:pt>
                <c:pt idx="4">
                  <c:v>2424</c:v>
                </c:pt>
                <c:pt idx="5">
                  <c:v>2047</c:v>
                </c:pt>
                <c:pt idx="6">
                  <c:v>2708</c:v>
                </c:pt>
                <c:pt idx="7">
                  <c:v>3686</c:v>
                </c:pt>
                <c:pt idx="8">
                  <c:v>2168</c:v>
                </c:pt>
                <c:pt idx="9">
                  <c:v>3032</c:v>
                </c:pt>
                <c:pt idx="10">
                  <c:v>2683</c:v>
                </c:pt>
                <c:pt idx="11">
                  <c:v>2738</c:v>
                </c:pt>
                <c:pt idx="12">
                  <c:v>32407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EE-4FC3-8574-C887CC6B6310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EE-4FC3-8574-C887CC6B631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EE-4FC3-8574-C887CC6B631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2450</c:v>
                </c:pt>
                <c:pt idx="1">
                  <c:v>3624</c:v>
                </c:pt>
                <c:pt idx="2">
                  <c:v>2840</c:v>
                </c:pt>
                <c:pt idx="3">
                  <c:v>3746</c:v>
                </c:pt>
                <c:pt idx="4">
                  <c:v>3035</c:v>
                </c:pt>
                <c:pt idx="12">
                  <c:v>15695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EE-4FC3-8574-C887CC6B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BEE-4FC3-8574-C887CC6B631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1823</c:v>
                      </c:pt>
                      <c:pt idx="1">
                        <c:v>2638</c:v>
                      </c:pt>
                      <c:pt idx="2">
                        <c:v>2270</c:v>
                      </c:pt>
                      <c:pt idx="3">
                        <c:v>2669</c:v>
                      </c:pt>
                      <c:pt idx="4">
                        <c:v>2204</c:v>
                      </c:pt>
                      <c:pt idx="5">
                        <c:v>1538</c:v>
                      </c:pt>
                      <c:pt idx="6">
                        <c:v>1994</c:v>
                      </c:pt>
                      <c:pt idx="7">
                        <c:v>2886</c:v>
                      </c:pt>
                      <c:pt idx="8">
                        <c:v>1823</c:v>
                      </c:pt>
                      <c:pt idx="9">
                        <c:v>2789</c:v>
                      </c:pt>
                      <c:pt idx="10">
                        <c:v>1953</c:v>
                      </c:pt>
                      <c:pt idx="11">
                        <c:v>2681</c:v>
                      </c:pt>
                      <c:pt idx="12">
                        <c:v>27268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BEE-4FC3-8574-C887CC6B631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BEE-4FC3-8574-C887CC6B631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BEE-4FC3-8574-C887CC6B631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BEE-4FC3-8574-C887CC6B631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BEE-4FC3-8574-C887CC6B631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BEE-4FC3-8574-C887CC6B631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BEE-4FC3-8574-C887CC6B631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BEE-4FC3-8574-C887CC6B631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BEE-4FC3-8574-C887CC6B631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BEE-4FC3-8574-C887CC6B631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BEE-4FC3-8574-C887CC6B631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BEE-4FC3-8574-C887CC6B631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BEE-4FC3-8574-C887CC6B631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BEE-4FC3-8574-C887CC6B6310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3.901611535199323E-2</c:v>
                </c:pt>
                <c:pt idx="1">
                  <c:v>0.1042047531992687</c:v>
                </c:pt>
                <c:pt idx="2">
                  <c:v>6.4068939677782044E-2</c:v>
                </c:pt>
                <c:pt idx="3">
                  <c:v>0.43415007656967841</c:v>
                </c:pt>
                <c:pt idx="4">
                  <c:v>0.2520627062706271</c:v>
                </c:pt>
                <c:pt idx="12">
                  <c:v>0.17609591607343567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EE-4FC3-8574-C887CC6B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8-480F-875C-BADD30173244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8-480F-875C-BADD30173244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08-480F-875C-BADD3017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08-480F-875C-BADD30173244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08-480F-875C-BADD3017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35-4379-BE98-9B07D1E6FB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35-4379-BE98-9B07D1E6FB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35-4379-BE98-9B07D1E6FB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F35-4379-BE98-9B07D1E6FBF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35-4379-BE98-9B07D1E6FB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35-4379-BE98-9B07D1E6FB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35-4379-BE98-9B07D1E6FB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35-4379-BE98-9B07D1E6FB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35-4379-BE98-9B07D1E6FBF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35-4379-BE98-9B07D1E6FBFB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35-4379-BE98-9B07D1E6FBFB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35-4379-BE98-9B07D1E6FBFB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5-4379-BE98-9B07D1E6FBFB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5-4379-BE98-9B07D1E6FBFB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5-4379-BE98-9B07D1E6FBFB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35-4379-BE98-9B07D1E6FBFB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F35-4379-BE98-9B07D1E6FBFB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F35-4379-BE98-9B07D1E6FBFB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35-4379-BE98-9B07D1E6FBFB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F35-4379-BE98-9B07D1E6FBF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F35-4379-BE98-9B07D1E6F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8D-423F-8648-6BC3A313CC66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D-423F-8648-6BC3A313CC66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8D-423F-8648-6BC3A313CC66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D-423F-8648-6BC3A313CC66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8D-423F-8648-6BC3A313CC66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D-423F-8648-6BC3A313CC66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8D-423F-8648-6BC3A313CC66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D-423F-8648-6BC3A313CC66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8D-423F-8648-6BC3A313CC66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8D-423F-8648-6BC3A313CC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08D-423F-8648-6BC3A313CC66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8D-423F-8648-6BC3A313CC66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8D-423F-8648-6BC3A313CC66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8D-423F-8648-6BC3A313CC66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8D-423F-8648-6BC3A313CC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08D-423F-8648-6BC3A313CC66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08D-423F-8648-6BC3A313CC66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8D-423F-8648-6BC3A313CC66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8D-423F-8648-6BC3A313CC66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8D-423F-8648-6BC3A313CC66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8D-423F-8648-6BC3A313CC66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8D-423F-8648-6BC3A313CC66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8D-423F-8648-6BC3A313CC66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8D-423F-8648-6BC3A313CC66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8D-423F-8648-6BC3A313CC66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8D-423F-8648-6BC3A313CC66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8D-423F-8648-6BC3A313CC66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8D-423F-8648-6BC3A313CC66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8D-423F-8648-6BC3A313CC66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08D-423F-8648-6BC3A313CC66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08D-423F-8648-6BC3A313CC66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08D-423F-8648-6BC3A313CC66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08D-423F-8648-6BC3A313CC6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08D-423F-8648-6BC3A313CC66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08D-423F-8648-6BC3A313CC66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08D-423F-8648-6BC3A313CC66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08D-423F-8648-6BC3A313CC66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08D-423F-8648-6BC3A313CC66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08D-423F-8648-6BC3A313CC66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08D-423F-8648-6BC3A313CC66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08D-423F-8648-6BC3A313CC66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08D-423F-8648-6BC3A313CC66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08D-423F-8648-6BC3A313CC66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08D-423F-8648-6BC3A313CC66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08D-423F-8648-6BC3A313CC66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08D-423F-8648-6BC3A313CC66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08D-423F-8648-6BC3A313CC66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08D-423F-8648-6BC3A313CC66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08D-423F-8648-6BC3A313CC66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08D-423F-8648-6BC3A313CC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08D-423F-8648-6BC3A313CC66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08D-423F-8648-6BC3A313CC66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8D-423F-8648-6BC3A313CC66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8D-423F-8648-6BC3A313CC66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08D-423F-8648-6BC3A313CC66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8D-423F-8648-6BC3A313CC66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08D-423F-8648-6BC3A313CC66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08D-423F-8648-6BC3A313CC66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08D-423F-8648-6BC3A313CC66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08D-423F-8648-6BC3A313CC66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08D-423F-8648-6BC3A313CC66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08D-423F-8648-6BC3A313CC66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08D-423F-8648-6BC3A313CC66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08D-423F-8648-6BC3A313CC66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08D-423F-8648-6BC3A313CC66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08D-423F-8648-6BC3A313CC6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08D-423F-8648-6BC3A313CC66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08D-423F-8648-6BC3A313CC66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08D-423F-8648-6BC3A313CC66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08D-423F-8648-6BC3A313CC66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08D-423F-8648-6BC3A313CC66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08D-423F-8648-6BC3A313CC66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08D-423F-8648-6BC3A313CC66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08D-423F-8648-6BC3A313CC66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08D-423F-8648-6BC3A313CC66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08D-423F-8648-6BC3A313CC66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08D-423F-8648-6BC3A313CC66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08D-423F-8648-6BC3A313CC66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08D-423F-8648-6BC3A313CC66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08D-423F-8648-6BC3A313CC66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08D-423F-8648-6BC3A313CC66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08D-423F-8648-6BC3A313CC66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08D-423F-8648-6BC3A313CC6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08D-423F-8648-6BC3A313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E-48FA-A452-DBD0ECEF907D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E-48FA-A452-DBD0ECEF907D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DE-48FA-A452-DBD0ECEF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DE-48FA-A452-DBD0ECEF907D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DE-48FA-A452-DBD0ECEF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BC-4D96-8F4C-DEFC0257D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BC-4D96-8F4C-DEFC0257D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BC-4D96-8F4C-DEFC0257D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DBC-4D96-8F4C-DEFC0257DD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DBC-4D96-8F4C-DEFC0257D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BC-4D96-8F4C-DEFC0257D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BC-4D96-8F4C-DEFC0257D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BC-4D96-8F4C-DEFC0257D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BC-4D96-8F4C-DEFC0257DD5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DBC-4D96-8F4C-DEFC0257DD55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C-4D96-8F4C-DEFC0257DD55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BC-4D96-8F4C-DEFC0257DD55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BC-4D96-8F4C-DEFC0257DD55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BC-4D96-8F4C-DEFC0257DD55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BC-4D96-8F4C-DEFC0257DD55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BC-4D96-8F4C-DEFC0257DD55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BC-4D96-8F4C-DEFC0257DD55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BC-4D96-8F4C-DEFC0257DD55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BC-4D96-8F4C-DEFC0257DD55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DBC-4D96-8F4C-DEFC0257DD5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DBC-4D96-8F4C-DEFC0257D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9-4AEB-9992-22803562EA3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9-4AEB-9992-22803562EA3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9-4AEB-9992-22803562EA3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9-4AEB-9992-22803562EA3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89-4AEB-9992-22803562EA3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89-4AEB-9992-22803562EA3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89-4AEB-9992-22803562EA3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89-4AEB-9992-22803562EA3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89-4AEB-9992-22803562EA3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89-4AEB-9992-22803562E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489-4AEB-9992-22803562EA3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89-4AEB-9992-22803562EA3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89-4AEB-9992-22803562EA3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89-4AEB-9992-22803562EA3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89-4AEB-9992-22803562E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489-4AEB-9992-22803562EA3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489-4AEB-9992-22803562EA3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89-4AEB-9992-22803562EA3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89-4AEB-9992-22803562EA3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89-4AEB-9992-22803562EA3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89-4AEB-9992-22803562EA3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89-4AEB-9992-22803562EA3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89-4AEB-9992-22803562EA3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89-4AEB-9992-22803562EA3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89-4AEB-9992-22803562EA3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89-4AEB-9992-22803562EA3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89-4AEB-9992-22803562EA3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89-4AEB-9992-22803562EA3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489-4AEB-9992-22803562EA3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89-4AEB-9992-22803562EA3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89-4AEB-9992-22803562EA3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89-4AEB-9992-22803562EA3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89-4AEB-9992-22803562EA3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489-4AEB-9992-22803562EA3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489-4AEB-9992-22803562EA3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489-4AEB-9992-22803562EA3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489-4AEB-9992-22803562EA3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489-4AEB-9992-22803562EA3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489-4AEB-9992-22803562EA3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489-4AEB-9992-22803562EA3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489-4AEB-9992-22803562EA3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489-4AEB-9992-22803562EA3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489-4AEB-9992-22803562EA3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489-4AEB-9992-22803562EA3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489-4AEB-9992-22803562EA3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489-4AEB-9992-22803562EA3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489-4AEB-9992-22803562EA3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489-4AEB-9992-22803562EA3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489-4AEB-9992-22803562EA3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489-4AEB-9992-22803562EA3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89-4AEB-9992-22803562EA3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489-4AEB-9992-22803562EA3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89-4AEB-9992-22803562EA3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489-4AEB-9992-22803562EA3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89-4AEB-9992-22803562EA3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489-4AEB-9992-22803562EA3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489-4AEB-9992-22803562EA3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489-4AEB-9992-22803562EA3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489-4AEB-9992-22803562EA3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89-4AEB-9992-22803562EA3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89-4AEB-9992-22803562EA3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89-4AEB-9992-22803562EA3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89-4AEB-9992-22803562EA3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89-4AEB-9992-22803562EA3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89-4AEB-9992-22803562EA3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89-4AEB-9992-22803562EA3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489-4AEB-9992-22803562EA3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89-4AEB-9992-22803562EA3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489-4AEB-9992-22803562EA3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89-4AEB-9992-22803562EA3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89-4AEB-9992-22803562EA3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89-4AEB-9992-22803562EA3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489-4AEB-9992-22803562EA3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489-4AEB-9992-22803562EA3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489-4AEB-9992-22803562EA3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489-4AEB-9992-22803562EA3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489-4AEB-9992-22803562EA3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489-4AEB-9992-22803562EA3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489-4AEB-9992-22803562EA3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489-4AEB-9992-22803562EA3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489-4AEB-9992-22803562EA3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489-4AEB-9992-22803562EA3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489-4AEB-9992-22803562EA3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489-4AEB-9992-22803562E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B-4AE3-911D-118A9A04B6D5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B-4AE3-911D-118A9A04B6D5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B-4AE3-911D-118A9A04B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B-4AE3-911D-118A9A04B6D5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B-4AE3-911D-118A9A04B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118257</c:v>
                </c:pt>
                <c:pt idx="1">
                  <c:v>114632</c:v>
                </c:pt>
                <c:pt idx="2">
                  <c:v>119487</c:v>
                </c:pt>
                <c:pt idx="3">
                  <c:v>124091</c:v>
                </c:pt>
                <c:pt idx="4">
                  <c:v>83468</c:v>
                </c:pt>
                <c:pt idx="5">
                  <c:v>51760</c:v>
                </c:pt>
                <c:pt idx="6">
                  <c:v>127819</c:v>
                </c:pt>
                <c:pt idx="7">
                  <c:v>132654</c:v>
                </c:pt>
                <c:pt idx="8">
                  <c:v>126987</c:v>
                </c:pt>
                <c:pt idx="9">
                  <c:v>125060</c:v>
                </c:pt>
                <c:pt idx="10">
                  <c:v>125026</c:v>
                </c:pt>
                <c:pt idx="11">
                  <c:v>106371</c:v>
                </c:pt>
                <c:pt idx="12">
                  <c:v>113290</c:v>
                </c:pt>
                <c:pt idx="13">
                  <c:v>108318</c:v>
                </c:pt>
                <c:pt idx="14">
                  <c:v>120715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5-4CEA-9A94-75A51DCD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3.1622932514481228E-2</c:v>
                </c:pt>
                <c:pt idx="1">
                  <c:v>-4.063203528417314E-2</c:v>
                </c:pt>
                <c:pt idx="2">
                  <c:v>-3.7101804321022502E-2</c:v>
                </c:pt>
                <c:pt idx="3">
                  <c:v>0.48668950975224035</c:v>
                </c:pt>
                <c:pt idx="4">
                  <c:v>0.61259659969088109</c:v>
                </c:pt>
                <c:pt idx="5">
                  <c:v>-0.59505237875433226</c:v>
                </c:pt>
                <c:pt idx="6">
                  <c:v>-3.6448203597328366E-2</c:v>
                </c:pt>
                <c:pt idx="7">
                  <c:v>4.46266153228283E-2</c:v>
                </c:pt>
                <c:pt idx="8">
                  <c:v>1.5408603870142423E-2</c:v>
                </c:pt>
                <c:pt idx="9">
                  <c:v>2.7194343576542046E-4</c:v>
                </c:pt>
                <c:pt idx="10">
                  <c:v>0.17537674742175979</c:v>
                </c:pt>
                <c:pt idx="11">
                  <c:v>-6.1073351575602453E-2</c:v>
                </c:pt>
                <c:pt idx="12">
                  <c:v>4.5901881497073527E-2</c:v>
                </c:pt>
                <c:pt idx="13">
                  <c:v>-0.10269643374891269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5-4CEA-9A94-75A51DCD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66849</c:v>
                </c:pt>
                <c:pt idx="1">
                  <c:v>64410</c:v>
                </c:pt>
                <c:pt idx="2">
                  <c:v>66877</c:v>
                </c:pt>
                <c:pt idx="3">
                  <c:v>75857</c:v>
                </c:pt>
                <c:pt idx="4">
                  <c:v>39986</c:v>
                </c:pt>
                <c:pt idx="5">
                  <c:v>26848</c:v>
                </c:pt>
                <c:pt idx="6">
                  <c:v>76491</c:v>
                </c:pt>
                <c:pt idx="7">
                  <c:v>90288</c:v>
                </c:pt>
                <c:pt idx="8">
                  <c:v>83344</c:v>
                </c:pt>
                <c:pt idx="9">
                  <c:v>80738</c:v>
                </c:pt>
                <c:pt idx="10">
                  <c:v>76940</c:v>
                </c:pt>
                <c:pt idx="11">
                  <c:v>59625</c:v>
                </c:pt>
                <c:pt idx="12">
                  <c:v>69676</c:v>
                </c:pt>
                <c:pt idx="13">
                  <c:v>71512</c:v>
                </c:pt>
                <c:pt idx="14">
                  <c:v>63436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3-4E8E-A131-8DAF51A9D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3.7866790870982658E-2</c:v>
                </c:pt>
                <c:pt idx="1">
                  <c:v>-3.6888616415210018E-2</c:v>
                </c:pt>
                <c:pt idx="2">
                  <c:v>-0.11838063725167092</c:v>
                </c:pt>
                <c:pt idx="3">
                  <c:v>0.89708898114340019</c:v>
                </c:pt>
                <c:pt idx="4">
                  <c:v>0.48934743742550646</c:v>
                </c:pt>
                <c:pt idx="5">
                  <c:v>-0.64900445804081519</c:v>
                </c:pt>
                <c:pt idx="6">
                  <c:v>-0.15281100478468901</c:v>
                </c:pt>
                <c:pt idx="7">
                  <c:v>8.3317335381071222E-2</c:v>
                </c:pt>
                <c:pt idx="8">
                  <c:v>3.2277242438504716E-2</c:v>
                </c:pt>
                <c:pt idx="9">
                  <c:v>4.9363140109176085E-2</c:v>
                </c:pt>
                <c:pt idx="10">
                  <c:v>0.29039832285115308</c:v>
                </c:pt>
                <c:pt idx="11">
                  <c:v>-0.14425340145817789</c:v>
                </c:pt>
                <c:pt idx="12">
                  <c:v>-2.5674012753104325E-2</c:v>
                </c:pt>
                <c:pt idx="13">
                  <c:v>0.12730941421274977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3-4E8E-A131-8DAF51A9D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51408</c:v>
                </c:pt>
                <c:pt idx="1">
                  <c:v>50222</c:v>
                </c:pt>
                <c:pt idx="2">
                  <c:v>52610</c:v>
                </c:pt>
                <c:pt idx="3">
                  <c:v>48234</c:v>
                </c:pt>
                <c:pt idx="4">
                  <c:v>43482</c:v>
                </c:pt>
                <c:pt idx="5">
                  <c:v>24912</c:v>
                </c:pt>
                <c:pt idx="6">
                  <c:v>51328</c:v>
                </c:pt>
                <c:pt idx="7">
                  <c:v>42366</c:v>
                </c:pt>
                <c:pt idx="8">
                  <c:v>43643</c:v>
                </c:pt>
                <c:pt idx="9">
                  <c:v>44322</c:v>
                </c:pt>
                <c:pt idx="10">
                  <c:v>48086</c:v>
                </c:pt>
                <c:pt idx="11">
                  <c:v>46746</c:v>
                </c:pt>
                <c:pt idx="12">
                  <c:v>43614</c:v>
                </c:pt>
                <c:pt idx="13">
                  <c:v>36806</c:v>
                </c:pt>
                <c:pt idx="14">
                  <c:v>57279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740-BFA0-9A6AFBEE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2.3615148739596137E-2</c:v>
                </c:pt>
                <c:pt idx="1">
                  <c:v>-4.5390610150161548E-2</c:v>
                </c:pt>
                <c:pt idx="2">
                  <c:v>9.0724385288385889E-2</c:v>
                </c:pt>
                <c:pt idx="3">
                  <c:v>0.10928660135228374</c:v>
                </c:pt>
                <c:pt idx="4">
                  <c:v>0.74542389210019278</c:v>
                </c:pt>
                <c:pt idx="5">
                  <c:v>-0.51465087281795507</c:v>
                </c:pt>
                <c:pt idx="6">
                  <c:v>0.21153755369872074</c:v>
                </c:pt>
                <c:pt idx="7">
                  <c:v>-2.9260133354718998E-2</c:v>
                </c:pt>
                <c:pt idx="8">
                  <c:v>-1.5319705789449967E-2</c:v>
                </c:pt>
                <c:pt idx="9">
                  <c:v>-7.8276421411637487E-2</c:v>
                </c:pt>
                <c:pt idx="10">
                  <c:v>2.866555427202333E-2</c:v>
                </c:pt>
                <c:pt idx="11">
                  <c:v>7.1811803549318931E-2</c:v>
                </c:pt>
                <c:pt idx="12">
                  <c:v>0.18496984187360765</c:v>
                </c:pt>
                <c:pt idx="13">
                  <c:v>-0.35742593271530576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740-BFA0-9A6AFBEE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6E-4F68-AFB6-189A6BBB66AF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E-4F68-AFB6-189A6BBB66AF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6E-4F68-AFB6-189A6BBB66A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8">
                  <c:v>3541</c:v>
                </c:pt>
                <c:pt idx="9">
                  <c:v>3943</c:v>
                </c:pt>
                <c:pt idx="10">
                  <c:v>4143</c:v>
                </c:pt>
                <c:pt idx="11">
                  <c:v>3677</c:v>
                </c:pt>
                <c:pt idx="12">
                  <c:v>41189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6E-4F68-AFB6-189A6BBB66AF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6E-4F68-AFB6-189A6BBB66A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6E-4F68-AFB6-189A6BBB66A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3519</c:v>
                </c:pt>
                <c:pt idx="1">
                  <c:v>3714</c:v>
                </c:pt>
                <c:pt idx="2">
                  <c:v>2578</c:v>
                </c:pt>
                <c:pt idx="3">
                  <c:v>3710</c:v>
                </c:pt>
                <c:pt idx="4">
                  <c:v>3206</c:v>
                </c:pt>
                <c:pt idx="12">
                  <c:v>16727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6E-4F68-AFB6-189A6BBB6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6E-4F68-AFB6-189A6BBB66A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2729</c:v>
                      </c:pt>
                      <c:pt idx="1">
                        <c:v>3069</c:v>
                      </c:pt>
                      <c:pt idx="2">
                        <c:v>3012</c:v>
                      </c:pt>
                      <c:pt idx="3">
                        <c:v>3784</c:v>
                      </c:pt>
                      <c:pt idx="4">
                        <c:v>2653</c:v>
                      </c:pt>
                      <c:pt idx="5">
                        <c:v>2511</c:v>
                      </c:pt>
                      <c:pt idx="6">
                        <c:v>3593</c:v>
                      </c:pt>
                      <c:pt idx="7">
                        <c:v>2717</c:v>
                      </c:pt>
                      <c:pt idx="8">
                        <c:v>3335</c:v>
                      </c:pt>
                      <c:pt idx="9">
                        <c:v>3802</c:v>
                      </c:pt>
                      <c:pt idx="10">
                        <c:v>3396</c:v>
                      </c:pt>
                      <c:pt idx="11">
                        <c:v>4166</c:v>
                      </c:pt>
                      <c:pt idx="12">
                        <c:v>38767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6E-4F68-AFB6-189A6BBB66A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6E-4F68-AFB6-189A6BBB66A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6E-4F68-AFB6-189A6BBB66A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6E-4F68-AFB6-189A6BBB66A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6E-4F68-AFB6-189A6BBB66A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6E-4F68-AFB6-189A6BBB66A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6E-4F68-AFB6-189A6BBB66A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6E-4F68-AFB6-189A6BBB66A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6E-4F68-AFB6-189A6BBB66A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6E-4F68-AFB6-189A6BBB66A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6E-4F68-AFB6-189A6BBB66A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6E-4F68-AFB6-189A6BBB66A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6E-4F68-AFB6-189A6BBB66A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6E-4F68-AFB6-189A6BBB66AF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0.16600397614314111</c:v>
                </c:pt>
                <c:pt idx="1">
                  <c:v>0.20233085140822271</c:v>
                </c:pt>
                <c:pt idx="2">
                  <c:v>-0.23067740972843931</c:v>
                </c:pt>
                <c:pt idx="3">
                  <c:v>0.3235818765608276</c:v>
                </c:pt>
                <c:pt idx="4">
                  <c:v>-1.0188329731398604E-2</c:v>
                </c:pt>
                <c:pt idx="12">
                  <c:v>7.916129032258068E-2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6E-4F68-AFB6-189A6BBB6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78532-8EDB-4D1F-90C5-646733C2B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Arona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Arona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B9EDC0-6C08-4FEA-8EE8-EEEAA9DABDFE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6CB3FF4-1B60-F421-1A1D-8E7E1768F5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DC75DC7-BE1C-DFDA-284B-2124A1428C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8FE1A-D9CB-4A20-BF94-9AC2FF1D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315471-E67B-4B66-B710-7F054397C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92ECD-E41A-4A97-A59C-C5EB55F4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6638B-4127-463A-95FC-8C57C88A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471A1C-E7F3-4D3A-9A79-634523FE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591A3-89FC-4104-97DF-5AEC3167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3E28B1-2B79-4F79-8D4F-8A4F5EED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C6C274-F06D-4F4C-A48A-59B0C826C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97239B2-5022-4D2C-A75D-A6AF3E98384C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FF867D4-431D-B48D-00BD-4F29FF563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91FB44C-2FFB-05A2-4535-16F31DB816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847008EA-20A8-4B93-95A9-8A73C7292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1157E8E8-A542-44F0-8AB4-A3525CEE9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2DC33F01-3B88-4183-8227-0A24B68D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F6B2DED-BA0A-459A-8F57-B970B9131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B8EDF6FA-3871-44B0-9A1A-5C8EB0DA1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29,0%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20.247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45,9%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Arona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20.247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45,9%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8110DE0-3F62-4127-ADFF-4EC947F81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2FBD1A2-E790-4E13-BE33-4829A6C9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A6D5A36-9EF6-4026-9F11-745883D6C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AF8301D-27A3-4548-9769-C99E1EF26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29.397 viajeros 
cuota: 66,6%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14.717 viajeros
cuota: 33,4%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E3E2A9F-BD85-4A58-B93D-08CDE21C9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90F76A9-3CE9-45B5-8CD8-83A6F43E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B7D8190-5FED-47AD-B802-5DCA63359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D7FA34-5DEE-4558-8BE6-EB0CB6E2E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17.897 viajeros 
cuota: 75,0%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5.970 viajeros
cuota: 25,0%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C73E031-F11E-4DC0-A175-14030ED55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F3D8C77-7482-4549-BF02-34A08103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3DEE6CF6-8DE8-46BF-99EC-5E1F57D8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DE6B5BD-0E0B-4B23-982D-9AA1E3D27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11.500 viajeros 
cuota: 56,8%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8.747 viajeros
cuota: 43,2%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DA29024-1C4A-4B35-BCDA-7CF6D4D98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AF33D30-EF92-4FA3-B185-F7EB1A20D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36DF9EEB-6D3D-4D17-9421-CC52340CF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22CD3B3-C37A-4F43-BFD1-BFEBB952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6CAE5F-4D2F-4A0A-92B9-5BDB4D207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7E2FF75-79EA-4C78-A2C9-0B7F7CCF7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1D4929A-E6AB-41DC-A554-121D2650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CD208FD4-40AA-4066-8B75-9667E997C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16FA8F7-8619-40AB-870E-4C202D6B5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810A4A-779A-4B7F-B4ED-16A794022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B41CD78-0C19-4FA8-8902-73AF063E3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E82D7DB-95CF-4E5B-9488-D29402E7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A0CFBA8D-D5FB-4D28-BF79-45F397DA8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BD7E9B9-8A3B-4B09-A00C-BC81FFBE3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003F50-4C7D-4C1D-8335-9BB14EC05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720891-189B-4560-BBD9-9EFFED5E7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026EB0-4D92-4A3E-975E-80F4298F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1DA07A-2A33-4C64-B904-B48747414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C2703E-D82C-46D6-B47D-0F969719B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0DF159-50E4-4E39-8BFE-37707448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F2E26E-413C-4BF3-AC86-C486162A3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4B66F4-F1AA-4777-B6DE-A525272BC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7C735A-040F-480A-AEF7-C6958F3D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82B20A-78FD-4A05-9E32-061E68F1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Arona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384EAE-52DD-4B0F-B18F-BE99ABA68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0CA55-7032-4F2F-9B19-D8CB44CC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FC50A-9403-4325-86A5-F0B2C878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6ECDE-8E9C-4DC2-9C26-8454F716E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503943-CD78-4931-A6B9-CFE34980E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032B1D-79D9-4150-A7C9-721A507D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318702-E3BA-40BA-8E06-A2DFF288A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C70BF2-8219-40F7-AFBD-6E89ECCF6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9D9B52-56F0-45A3-81FD-7855CF228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57C52A9-2E82-4AAC-A738-5082BF2F9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F70AB4-2574-4430-A644-BD41D61E6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Arona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18972A-EC59-4C0F-BA9C-FD1478448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D623CA-B023-4D90-A0ED-11AA289F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B09EDE-5CF3-4D98-99CA-08D9C8E3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290E4D-E27D-4167-B103-9B8B0EA87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776AEA-B65D-4255-9CA7-C70D16790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5681F2-31A3-46FD-9724-911E0E83A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820F8-32D7-414B-A049-44010132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Arona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Arona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E51EE-C862-4D5D-94D2-ECEDEF46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9BCA17-7E01-4334-8DD0-30CAA20F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CBB39-DA9F-4C27-A505-3BF497D9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93C68F-C33B-41D8-9F39-E039B8A9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A0AF088-1587-4429-A88F-4C360F601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4F9BC-E8E5-46D1-A61B-44C4DF38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2BE4E75-2119-4F0B-A5B4-74474E931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AD8C42-F638-4211-8900-442917AF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8F098-10E9-4C4E-A5E3-0B5B54B3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AF7DB-27E8-49BA-A632-0E56CAE79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9C4591D-0D11-4654-88CC-45691A167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720FA74-E5D9-47AD-8C09-7BB9EF4C0C7D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F929AFF-8989-2302-806C-8B3524DF8C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E11672B-D43A-E947-A96F-0086B5E97C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65A8E-92A5-4030-BDD3-31368C64D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982C06-135A-4DAB-8F32-D78099DE6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3DEFE3C-7028-4DAE-A141-E4023CDF2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0E8F2-7372-4853-8B40-5F4F8683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0AEE70-2A79-4238-85F2-254FC805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8C88032-060C-4CB9-AF3F-68E9D1DAD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2D0FB4-2B10-4CE2-8E11-D8306E0B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1FD584-3702-4D45-81AF-D618ABA8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B4008-3765-4D78-B821-65F963642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3841C1-D008-41C5-8535-0EE9FBEFC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D05CE-F548-49A5-9C85-168674601230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8E43568-1C7D-2CAC-344A-BBE137648A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AD305B3-1702-03E3-9825-2421D175D4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09945-34E9-46A8-80D4-E0F23DBF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4B7064-B14E-4A9A-BFC0-02CCF62A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5A56E92-4721-4F1E-9702-4E0C9AA98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32D22-AA41-4742-B9EC-F31B46CF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C79CA-2D42-4176-8A66-3718D008E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AC8FA28-AF9E-4D54-A710-ACA04FA44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EE146-B298-4D7E-8E6B-F262A96E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48209-1DDE-4B73-BB39-265B63E1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77627D-3D77-47CA-A3FA-7252B402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755E469-8D2A-405C-A8FA-0E2A38928759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E2BA5D9-22CC-DCC6-6D51-A313582ABD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7BF5504-BCCF-FAF1-20EB-642D4569C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39F4F6-7EB6-49DE-A3B9-FB3471D58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30B0C-7A22-496D-94C1-6DA2E38B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C70A02-C948-4F31-8F52-1D52AB82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052F60-BF46-40AE-9CDF-045F50409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160DF8-C987-4FB4-BEEF-2FF048430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3F7ADE3-1AC8-478E-91FC-83C4C727C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5D31FD7-53A5-4C8A-9E62-9F08154A7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308B5D5-555D-45BB-A2A5-8B9D417F6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FCFE56-2F32-4E3C-A4FF-A77837238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923D5C5-FD1B-4F17-B461-E4C9D63EC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56F7715-C4B1-45DD-A784-0940208A9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2058887-8999-4EDA-BC30-B0F8E4860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8F4C6D9-30F9-4654-927C-D5D9729AA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FAF5CDF-FC05-462C-9F34-393346484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Arona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Arona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Arona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Arona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Arona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Arona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EB221-042F-43F3-8BF8-17CF519F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EE3062-3733-4274-9DA7-DF64EFBB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43557E-9282-4852-AB5B-DED8C978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Arona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Arona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Arona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Arona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Arona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4529B0-D1CF-4230-B33D-0DBA561E2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AE0970-F815-4D01-B544-D4E796A7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4F1D7A-E7EC-4E42-AC7C-AEA23909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8A6044-9F43-42AC-B47C-D81136513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84708A-80E4-4AC6-B99C-F733C9EA7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CE63C2D-A134-4E6A-B800-02135570A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090781F-8E63-4936-B7BC-7A3AEDBC0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Arona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Arona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43FB52B-352F-42D7-BC3E-FA768F5AD49C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560B80B-BE22-331B-6EC7-7C5617F68B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86C680A-B0AF-6D57-9398-E94B4DEE92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Arona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45C7E-19D0-4B8B-AADE-89A57AC7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176529-DB4C-4A0F-8179-85E53D9D7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5DB248-E86B-46AD-BB4F-E2C47B7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BB5921-D894-4147-AB6D-ADFD43C27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C187B-FA59-4427-8F24-AF62892F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6249B3-96B7-493A-88BE-3690EE1C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84BAAAE-1B73-4158-BDB7-04AAB8BEE09B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E7C83A3-DCB1-8AE9-783F-F65E018EF8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9F08DC2-BB6C-88F6-27B0-D7791C8877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A13F54-B142-41A8-9C93-38E9A6365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4D7C07-AC32-4519-BE7C-3C2294EB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260E17-BCFD-45E6-A646-8836C24D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8F9B9C-5F12-4E80-8BB6-ED31EB7F7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B2EDA7-074B-4EAB-91C5-6537A6100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01F1BB-1900-43AA-81C4-86840ED17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6ACCF8-78CF-4F81-9DCA-EA0A2D3FC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9677E3D-D5A5-438F-99C2-B32C4ED56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32B2530C-A0E4-43CB-9EE6-1CC897F93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ACF98ECD-30D0-4568-BD6F-6978E806E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E22DE449-531F-4352-BEC1-AB979F966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61B07D9-37CE-4B06-8A7E-E9C8BB48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168A59B-F444-475B-A2CA-D41FE88A0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AD93D7E0-C5E1-49C6-9BA0-83E618117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0A359DF-7ECC-4F34-BEED-D49B59FA7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Arona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Arona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E39D32-A28B-4E6C-87CC-48308B8D1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C0B7AB-5940-46A8-A845-87FF0F5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2BCF75-C39A-461C-9266-1FB25E0E2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E55CFE-2CE7-4D31-BE93-738824CFF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16FE26-EE6D-46C2-A5C3-CF3CA4E2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C6EC6D6-F809-4BB7-9DD3-C9F0A4EC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D33C1F3-6B33-4BDF-A2B7-5A738D8BD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926A698-7158-4A5C-88AA-67D6FEC03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1DEC6AC-8A7F-44FC-B5BE-1667DB97A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D2E142E-1102-43D1-97C1-040546D43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1C37F77C-3552-4FC8-832E-F30A38618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33D3DD6-5755-410C-8D74-BB4B4549F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D139CE7-2692-43EB-B6AE-1F53F984C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19F4CBB-9915-4168-A650-A7E604065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D30D8D5-D574-484B-BAEF-8FF64B773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052B17-D9DF-4A75-9159-E6BC79EBB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F763C9-73EB-49EE-8F8F-7A16849E9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E57A71-9870-4106-9E71-921B170F8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259EACE-9031-4034-A28A-B95F6E6BD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C860D8-2D47-4D65-A2AE-3D0C2768C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27FA1-2F0C-438A-855E-72B415601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7BC9C8-3B9C-4C46-9B99-95939C3F5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Arona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Arona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Arona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Arona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0A8F696-A662-47E7-BCD3-F42B1B036336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ED8F537-C933-B4F1-B0AC-1595CC772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C3752E0-B273-7CBB-E0C7-15A5B58415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F70DD-4B45-46BF-855D-31BD34EC5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91</xdr:row>
      <xdr:rowOff>419099</xdr:rowOff>
    </xdr:from>
    <xdr:to>
      <xdr:col>24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905AA2DF-2EE2-43F5-9B97-0E4FE7C41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228599</xdr:colOff>
      <xdr:row>69</xdr:row>
      <xdr:rowOff>419099</xdr:rowOff>
    </xdr:from>
    <xdr:to>
      <xdr:col>24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ED1622B-12C8-4598-B128-456224E53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736E1C-3C5B-4130-9C07-52C695C26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C109B3-235F-4E43-A5D7-CDECE1B79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03BBC9-B6FD-4F77-83E9-751408EDB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838200</xdr:colOff>
      <xdr:row>47</xdr:row>
      <xdr:rowOff>114300</xdr:rowOff>
    </xdr:from>
    <xdr:to>
      <xdr:col>23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84CE2C-5A09-4BE8-8ACB-807D27BE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Arona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Municipios/diciembre/Indicadores%20alojativos%20Arona%20202512.xlsx" TargetMode="External"/><Relationship Id="rId2" Type="http://schemas.openxmlformats.org/officeDocument/2006/relationships/externalLinkPath" Target="https://turismodetenerife.sharepoint.com/sites/INVESTIGACION/Documentos%20compartidos/General/Encuesta%20Alojam%20Tur&#237;sticos%20(ISTAC)/2025/Municipios/diciembre/Indicadores%20alojativos%20Arona%20202512.xlsx" TargetMode="External"/><Relationship Id="rId1" Type="http://schemas.openxmlformats.org/officeDocument/2006/relationships/externalLinkPath" Target="/sites/INVESTIGACION/Documentos%20compartidos/General/Encuesta%20Alojam%20Tur&#237;sticos%20(ISTAC)/2025/Municipios/diciembre/Indicadores%20alojativos%20Arona%20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ú principal"/>
      <sheetName val="Resumen indicadores (aloj)"/>
      <sheetName val="Resumen indicadores municipios "/>
      <sheetName val="Oferta alojativa"/>
      <sheetName val="Plazas aloj islas cat y tipolog"/>
      <sheetName val="Establecim aloj islas cat y tip"/>
      <sheetName val="viajeros entrados"/>
      <sheetName val="Viajeros entr evol mensu TF"/>
      <sheetName val="Viajeros entr evol mensu TF15-2"/>
      <sheetName val="Viajeros entr evol mensu TF cat"/>
      <sheetName val="Viajeros entr evol anual TF cat"/>
      <sheetName val="Viajeros entr ti-cat ultimo mes"/>
      <sheetName val="viaj entrados lugar resid años "/>
      <sheetName val="viaj entrados lugar residencia"/>
      <sheetName val="viaj entrados lugar residen acu"/>
      <sheetName val="viaj entrados lugar residen hot"/>
      <sheetName val="viaj entrados lugar residen apt"/>
      <sheetName val="viaj entrados lugar residen cat"/>
      <sheetName val="viaj entr lugar res año categor"/>
      <sheetName val="viajeros alojados"/>
      <sheetName val="viaj aloj lugar residen mes"/>
      <sheetName val="viaj alojados lugar residen acu"/>
      <sheetName val="viaj aloj lugar resid año"/>
      <sheetName val="Viajeros aloj evol anual TF"/>
      <sheetName val="Pernoctaciones"/>
      <sheetName val="Pernoctaciones evol mensu TF"/>
      <sheetName val="Pernocta evol mensu TF cat"/>
      <sheetName val="Pernoctaciones lugar reside"/>
      <sheetName val="Pernoctaciones lugar residen ac"/>
      <sheetName val="Pernoctaciones lugar reside año"/>
      <sheetName val="Estancia media"/>
      <sheetName val="EM evol menusual lugar resd"/>
      <sheetName val="EM evol mensu TF cat "/>
      <sheetName val="Tasa de ocupación"/>
      <sheetName val="tasa de ocupación evol mens"/>
      <sheetName val="indicadores rentabilidad"/>
      <sheetName val="ADR RevPAR ingresos totales ult"/>
      <sheetName val="ADR municipios"/>
      <sheetName val="RevPAR  municipios"/>
      <sheetName val="viajeros españoles"/>
      <sheetName val="distribución españoles x Resid"/>
      <sheetName val="distribución españoles x cate"/>
      <sheetName val="distribución peninsulare x cate"/>
      <sheetName val="distribución canarios x cate"/>
      <sheetName val="distribución españoles x mun al"/>
      <sheetName val="distribución peninsula x munici"/>
      <sheetName val="distribución canarias x munici"/>
      <sheetName val="evolución anual viaj ent españo"/>
      <sheetName val="evolución anual viaj ent penins"/>
      <sheetName val="evolución anual viaj ent cana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">
          <cell r="C7">
            <v>2020</v>
          </cell>
          <cell r="I7">
            <v>2023</v>
          </cell>
          <cell r="K7">
            <v>2024</v>
          </cell>
          <cell r="M7">
            <v>2025</v>
          </cell>
        </row>
        <row r="8">
          <cell r="N8" t="str">
            <v>var 25/24</v>
          </cell>
        </row>
        <row r="9">
          <cell r="A9" t="str">
            <v>ene</v>
          </cell>
          <cell r="B9" t="str">
            <v>Enero</v>
          </cell>
          <cell r="C9">
            <v>893934</v>
          </cell>
          <cell r="I9">
            <v>810733</v>
          </cell>
          <cell r="K9">
            <v>835098</v>
          </cell>
          <cell r="M9">
            <v>876312</v>
          </cell>
          <cell r="N9">
            <v>4.9352291587334562E-2</v>
          </cell>
        </row>
        <row r="10">
          <cell r="A10" t="str">
            <v>feb</v>
          </cell>
          <cell r="B10" t="str">
            <v>Febrero</v>
          </cell>
          <cell r="C10">
            <v>832182</v>
          </cell>
          <cell r="I10">
            <v>773844</v>
          </cell>
          <cell r="K10">
            <v>824761</v>
          </cell>
          <cell r="M10">
            <v>812017</v>
          </cell>
          <cell r="N10">
            <v>-1.5451749052149633E-2</v>
          </cell>
        </row>
        <row r="11">
          <cell r="A11" t="str">
            <v>mar</v>
          </cell>
          <cell r="B11" t="str">
            <v>Marzo</v>
          </cell>
          <cell r="C11">
            <v>381721</v>
          </cell>
          <cell r="I11">
            <v>818402</v>
          </cell>
          <cell r="K11">
            <v>866668</v>
          </cell>
          <cell r="M11">
            <v>828674</v>
          </cell>
          <cell r="N11">
            <v>-4.3839163324364105E-2</v>
          </cell>
        </row>
        <row r="12">
          <cell r="A12" t="str">
            <v>abr</v>
          </cell>
          <cell r="B12" t="str">
            <v>Abril</v>
          </cell>
          <cell r="C12">
            <v>0</v>
          </cell>
          <cell r="I12">
            <v>745949</v>
          </cell>
          <cell r="K12">
            <v>789795</v>
          </cell>
          <cell r="M12">
            <v>754621</v>
          </cell>
          <cell r="N12">
            <v>-4.4535607341145478E-2</v>
          </cell>
        </row>
        <row r="13">
          <cell r="A13" t="str">
            <v>may</v>
          </cell>
          <cell r="B13" t="str">
            <v>Mayo</v>
          </cell>
          <cell r="C13">
            <v>0</v>
          </cell>
          <cell r="I13">
            <v>671021</v>
          </cell>
          <cell r="K13">
            <v>746827</v>
          </cell>
          <cell r="M13">
            <v>741128</v>
          </cell>
          <cell r="N13">
            <v>-7.6309506753237111E-3</v>
          </cell>
        </row>
        <row r="14">
          <cell r="A14" t="str">
            <v>jun</v>
          </cell>
          <cell r="B14" t="str">
            <v>Junio</v>
          </cell>
          <cell r="C14">
            <v>0</v>
          </cell>
          <cell r="I14">
            <v>758024</v>
          </cell>
          <cell r="K14">
            <v>787690</v>
          </cell>
          <cell r="M14">
            <v>808867</v>
          </cell>
          <cell r="N14">
            <v>2.6884942045728666E-2</v>
          </cell>
        </row>
        <row r="15">
          <cell r="A15" t="str">
            <v>jul</v>
          </cell>
          <cell r="B15" t="str">
            <v>Julio</v>
          </cell>
          <cell r="C15">
            <v>0</v>
          </cell>
          <cell r="I15">
            <v>872319</v>
          </cell>
          <cell r="K15">
            <v>895588</v>
          </cell>
          <cell r="M15">
            <v>931484</v>
          </cell>
          <cell r="N15">
            <v>4.0080930070523602E-2</v>
          </cell>
        </row>
        <row r="16">
          <cell r="A16" t="str">
            <v>ago</v>
          </cell>
          <cell r="B16" t="str">
            <v>Agosto</v>
          </cell>
          <cell r="C16">
            <v>191201</v>
          </cell>
          <cell r="I16">
            <v>947197</v>
          </cell>
          <cell r="K16">
            <v>936279</v>
          </cell>
          <cell r="M16">
            <v>908634</v>
          </cell>
          <cell r="N16">
            <v>-2.9526455255324491E-2</v>
          </cell>
        </row>
        <row r="17">
          <cell r="A17" t="str">
            <v>sep</v>
          </cell>
          <cell r="B17" t="str">
            <v>Septiembre</v>
          </cell>
          <cell r="C17">
            <v>105790</v>
          </cell>
          <cell r="I17">
            <v>799868</v>
          </cell>
          <cell r="K17">
            <v>807680</v>
          </cell>
          <cell r="M17">
            <v>815302</v>
          </cell>
          <cell r="N17">
            <v>9.4369057052297034E-3</v>
          </cell>
        </row>
        <row r="18">
          <cell r="A18" t="str">
            <v>oct</v>
          </cell>
          <cell r="B18" t="str">
            <v>Octubre</v>
          </cell>
          <cell r="C18">
            <v>101639</v>
          </cell>
          <cell r="I18">
            <v>863416</v>
          </cell>
          <cell r="K18">
            <v>870321</v>
          </cell>
          <cell r="M18">
            <v>899430</v>
          </cell>
          <cell r="N18">
            <v>3.3446280165594144E-2</v>
          </cell>
        </row>
        <row r="19">
          <cell r="A19" t="str">
            <v>nov</v>
          </cell>
          <cell r="B19" t="str">
            <v>Noviembre</v>
          </cell>
          <cell r="C19">
            <v>110775</v>
          </cell>
          <cell r="I19">
            <v>847777</v>
          </cell>
          <cell r="K19">
            <v>817457</v>
          </cell>
          <cell r="M19">
            <v>815614</v>
          </cell>
          <cell r="N19">
            <v>-2.2545528388648872E-3</v>
          </cell>
        </row>
        <row r="20">
          <cell r="A20" t="str">
            <v>dic</v>
          </cell>
          <cell r="B20" t="str">
            <v>Diciembre</v>
          </cell>
          <cell r="C20">
            <v>118240</v>
          </cell>
          <cell r="I20">
            <v>831777</v>
          </cell>
          <cell r="K20">
            <v>834955</v>
          </cell>
          <cell r="M20">
            <v>802051</v>
          </cell>
          <cell r="N20">
            <v>-3.9408111814409175E-2</v>
          </cell>
        </row>
        <row r="21">
          <cell r="C21">
            <v>2858440</v>
          </cell>
          <cell r="I21">
            <v>9740327</v>
          </cell>
          <cell r="K21">
            <v>10013119</v>
          </cell>
          <cell r="M21">
            <v>9994134</v>
          </cell>
          <cell r="N21">
            <v>-1.8960126210424422E-3</v>
          </cell>
        </row>
        <row r="29">
          <cell r="C29">
            <v>2020</v>
          </cell>
          <cell r="I29">
            <v>2023</v>
          </cell>
          <cell r="K29">
            <v>2024</v>
          </cell>
          <cell r="M29">
            <v>2025</v>
          </cell>
        </row>
        <row r="30">
          <cell r="N30" t="str">
            <v>var 25/24</v>
          </cell>
        </row>
        <row r="31">
          <cell r="B31" t="str">
            <v>Enero</v>
          </cell>
          <cell r="C31">
            <v>501178</v>
          </cell>
          <cell r="I31">
            <v>488351</v>
          </cell>
          <cell r="K31">
            <v>462517</v>
          </cell>
          <cell r="M31">
            <v>516029</v>
          </cell>
          <cell r="N31">
            <v>0.11569736896157323</v>
          </cell>
        </row>
        <row r="32">
          <cell r="B32" t="str">
            <v>Febrero</v>
          </cell>
          <cell r="C32">
            <v>463416</v>
          </cell>
          <cell r="I32">
            <v>443471</v>
          </cell>
          <cell r="K32">
            <v>463066</v>
          </cell>
          <cell r="M32">
            <v>474785</v>
          </cell>
          <cell r="N32">
            <v>2.5307407583368136E-2</v>
          </cell>
        </row>
        <row r="33">
          <cell r="B33" t="str">
            <v>Marzo</v>
          </cell>
          <cell r="C33">
            <v>215134</v>
          </cell>
          <cell r="I33">
            <v>469427</v>
          </cell>
          <cell r="K33">
            <v>495607</v>
          </cell>
          <cell r="M33">
            <v>477683</v>
          </cell>
          <cell r="N33">
            <v>-3.6165752299705201E-2</v>
          </cell>
        </row>
        <row r="34">
          <cell r="B34" t="str">
            <v>Abril</v>
          </cell>
          <cell r="C34">
            <v>0</v>
          </cell>
          <cell r="I34">
            <v>444527</v>
          </cell>
          <cell r="K34">
            <v>447408</v>
          </cell>
          <cell r="M34">
            <v>414511</v>
          </cell>
          <cell r="N34">
            <v>-7.3527965525873484E-2</v>
          </cell>
        </row>
        <row r="35">
          <cell r="B35" t="str">
            <v>Mayo</v>
          </cell>
          <cell r="C35">
            <v>0</v>
          </cell>
          <cell r="I35">
            <v>422412</v>
          </cell>
          <cell r="K35">
            <v>435777</v>
          </cell>
          <cell r="M35">
            <v>441733</v>
          </cell>
          <cell r="N35">
            <v>1.3667540967054359E-2</v>
          </cell>
        </row>
        <row r="36">
          <cell r="B36" t="str">
            <v>Junio</v>
          </cell>
          <cell r="C36">
            <v>0</v>
          </cell>
          <cell r="I36">
            <v>454213</v>
          </cell>
          <cell r="K36">
            <v>465333</v>
          </cell>
          <cell r="M36">
            <v>483562</v>
          </cell>
          <cell r="N36">
            <v>3.9174096829582172E-2</v>
          </cell>
        </row>
        <row r="37">
          <cell r="B37" t="str">
            <v>Julio</v>
          </cell>
          <cell r="C37">
            <v>0</v>
          </cell>
          <cell r="I37">
            <v>511657</v>
          </cell>
          <cell r="K37">
            <v>531003</v>
          </cell>
          <cell r="M37">
            <v>544194</v>
          </cell>
          <cell r="N37">
            <v>2.4841667561200209E-2</v>
          </cell>
        </row>
        <row r="38">
          <cell r="B38" t="str">
            <v>Agosto</v>
          </cell>
          <cell r="C38">
            <v>96004</v>
          </cell>
          <cell r="I38">
            <v>569851</v>
          </cell>
          <cell r="K38">
            <v>553021</v>
          </cell>
          <cell r="M38">
            <v>547385</v>
          </cell>
          <cell r="N38">
            <v>-1.0191294724793409E-2</v>
          </cell>
        </row>
        <row r="39">
          <cell r="B39" t="str">
            <v>Septiembre</v>
          </cell>
          <cell r="C39">
            <v>60570</v>
          </cell>
          <cell r="I39">
            <v>491257</v>
          </cell>
          <cell r="K39">
            <v>500247</v>
          </cell>
          <cell r="M39">
            <v>486120</v>
          </cell>
          <cell r="N39">
            <v>-2.8240049415588664E-2</v>
          </cell>
        </row>
        <row r="40">
          <cell r="B40" t="str">
            <v>Octubre</v>
          </cell>
          <cell r="C40">
            <v>51321</v>
          </cell>
          <cell r="I40">
            <v>505474</v>
          </cell>
          <cell r="K40">
            <v>527606</v>
          </cell>
          <cell r="M40">
            <v>545299</v>
          </cell>
          <cell r="N40">
            <v>3.3534493542529908E-2</v>
          </cell>
        </row>
        <row r="41">
          <cell r="B41" t="str">
            <v>Noviembre</v>
          </cell>
          <cell r="C41">
            <v>52157</v>
          </cell>
          <cell r="I41">
            <v>495470</v>
          </cell>
          <cell r="K41">
            <v>484662</v>
          </cell>
          <cell r="M41">
            <v>490539</v>
          </cell>
          <cell r="N41">
            <v>1.2125976453693399E-2</v>
          </cell>
        </row>
        <row r="42">
          <cell r="B42" t="str">
            <v>Diciembre</v>
          </cell>
          <cell r="C42">
            <v>56375</v>
          </cell>
          <cell r="I42">
            <v>480103</v>
          </cell>
          <cell r="K42">
            <v>488662</v>
          </cell>
          <cell r="M42">
            <v>463246</v>
          </cell>
          <cell r="N42">
            <v>-5.2011410750170906E-2</v>
          </cell>
        </row>
        <row r="43">
          <cell r="C43">
            <v>1557028</v>
          </cell>
          <cell r="I43">
            <v>5776213</v>
          </cell>
          <cell r="K43">
            <v>5854909</v>
          </cell>
          <cell r="M43">
            <v>5885086</v>
          </cell>
          <cell r="N43">
            <v>5.1541364690723679E-3</v>
          </cell>
        </row>
        <row r="51">
          <cell r="C51">
            <v>2020</v>
          </cell>
          <cell r="I51">
            <v>2023</v>
          </cell>
          <cell r="K51">
            <v>2024</v>
          </cell>
          <cell r="M51">
            <v>2025</v>
          </cell>
        </row>
        <row r="52">
          <cell r="N52" t="str">
            <v>var 25/24</v>
          </cell>
        </row>
        <row r="53">
          <cell r="B53" t="str">
            <v>Enero</v>
          </cell>
          <cell r="C53">
            <v>370908</v>
          </cell>
          <cell r="I53">
            <v>371455</v>
          </cell>
          <cell r="K53">
            <v>373792</v>
          </cell>
          <cell r="M53">
            <v>392816</v>
          </cell>
          <cell r="N53">
            <v>5.0894615187055958E-2</v>
          </cell>
        </row>
        <row r="54">
          <cell r="B54" t="str">
            <v>Febrero</v>
          </cell>
          <cell r="C54">
            <v>336790</v>
          </cell>
          <cell r="I54">
            <v>333022</v>
          </cell>
          <cell r="K54">
            <v>353865</v>
          </cell>
          <cell r="M54">
            <v>362809</v>
          </cell>
          <cell r="N54">
            <v>2.5275175561301655E-2</v>
          </cell>
        </row>
        <row r="55">
          <cell r="B55" t="str">
            <v>Marzo</v>
          </cell>
          <cell r="C55">
            <v>153036</v>
          </cell>
          <cell r="I55">
            <v>346043</v>
          </cell>
          <cell r="K55">
            <v>376224</v>
          </cell>
          <cell r="M55">
            <v>376628</v>
          </cell>
          <cell r="N55">
            <v>1.0738283575741914E-3</v>
          </cell>
        </row>
        <row r="56">
          <cell r="B56" t="str">
            <v>Abril</v>
          </cell>
          <cell r="C56">
            <v>0</v>
          </cell>
          <cell r="I56">
            <v>331335</v>
          </cell>
          <cell r="K56">
            <v>344040</v>
          </cell>
          <cell r="M56">
            <v>325436</v>
          </cell>
          <cell r="N56">
            <v>-5.4075107545634271E-2</v>
          </cell>
        </row>
        <row r="57">
          <cell r="B57" t="str">
            <v>Mayo</v>
          </cell>
          <cell r="C57">
            <v>0</v>
          </cell>
          <cell r="I57">
            <v>340704</v>
          </cell>
          <cell r="K57">
            <v>344685</v>
          </cell>
          <cell r="M57">
            <v>365014</v>
          </cell>
          <cell r="N57">
            <v>5.897848760462443E-2</v>
          </cell>
        </row>
        <row r="58">
          <cell r="B58" t="str">
            <v>Junio</v>
          </cell>
          <cell r="C58">
            <v>0</v>
          </cell>
          <cell r="I58">
            <v>354121</v>
          </cell>
          <cell r="K58">
            <v>354898</v>
          </cell>
          <cell r="M58">
            <v>391870</v>
          </cell>
          <cell r="N58">
            <v>0.10417641125055654</v>
          </cell>
        </row>
        <row r="59">
          <cell r="B59" t="str">
            <v>Julio</v>
          </cell>
          <cell r="C59">
            <v>0</v>
          </cell>
          <cell r="I59">
            <v>400198</v>
          </cell>
          <cell r="K59">
            <v>405625</v>
          </cell>
          <cell r="M59">
            <v>442861</v>
          </cell>
          <cell r="N59">
            <v>9.1799075500770488E-2</v>
          </cell>
        </row>
        <row r="60">
          <cell r="B60" t="str">
            <v>Agosto</v>
          </cell>
          <cell r="C60">
            <v>69690</v>
          </cell>
          <cell r="I60">
            <v>415100</v>
          </cell>
          <cell r="K60">
            <v>423978</v>
          </cell>
          <cell r="M60">
            <v>453389</v>
          </cell>
          <cell r="N60">
            <v>6.9369165381222508E-2</v>
          </cell>
        </row>
        <row r="61">
          <cell r="B61" t="str">
            <v>Septiembre</v>
          </cell>
          <cell r="C61">
            <v>47226</v>
          </cell>
          <cell r="I61">
            <v>384126</v>
          </cell>
          <cell r="K61">
            <v>385672</v>
          </cell>
          <cell r="M61">
            <v>389377</v>
          </cell>
          <cell r="N61">
            <v>9.6066087245119114E-3</v>
          </cell>
        </row>
        <row r="62">
          <cell r="B62" t="str">
            <v>Octubre</v>
          </cell>
          <cell r="C62">
            <v>43327</v>
          </cell>
          <cell r="I62">
            <v>392254</v>
          </cell>
          <cell r="K62">
            <v>410112</v>
          </cell>
          <cell r="M62">
            <v>442644</v>
          </cell>
          <cell r="N62">
            <v>7.9324672284644127E-2</v>
          </cell>
        </row>
        <row r="63">
          <cell r="B63" t="str">
            <v>Noviembre</v>
          </cell>
          <cell r="C63">
            <v>39419</v>
          </cell>
          <cell r="I63">
            <v>361460</v>
          </cell>
          <cell r="K63">
            <v>367251</v>
          </cell>
          <cell r="M63">
            <v>389496</v>
          </cell>
          <cell r="N63">
            <v>6.0571652629945127E-2</v>
          </cell>
        </row>
        <row r="64">
          <cell r="B64" t="str">
            <v>Diciembre</v>
          </cell>
          <cell r="C64">
            <v>43129</v>
          </cell>
          <cell r="I64">
            <v>362997</v>
          </cell>
          <cell r="K64">
            <v>369112</v>
          </cell>
          <cell r="M64">
            <v>364902</v>
          </cell>
          <cell r="N64">
            <v>-1.1405752183619056E-2</v>
          </cell>
        </row>
        <row r="65">
          <cell r="C65">
            <v>1144929</v>
          </cell>
          <cell r="I65">
            <v>4392815</v>
          </cell>
          <cell r="K65">
            <v>4509254</v>
          </cell>
          <cell r="M65">
            <v>4697242</v>
          </cell>
          <cell r="N65">
            <v>4.1689379218824207E-2</v>
          </cell>
        </row>
        <row r="73">
          <cell r="C73">
            <v>2020</v>
          </cell>
          <cell r="I73">
            <v>2023</v>
          </cell>
          <cell r="K73">
            <v>2024</v>
          </cell>
          <cell r="M73">
            <v>2025</v>
          </cell>
        </row>
        <row r="74">
          <cell r="N74" t="str">
            <v>var 25/24</v>
          </cell>
        </row>
        <row r="75">
          <cell r="B75" t="str">
            <v>Enero</v>
          </cell>
          <cell r="C75">
            <v>130270</v>
          </cell>
          <cell r="I75">
            <v>116896</v>
          </cell>
          <cell r="K75">
            <v>88725</v>
          </cell>
          <cell r="M75">
            <v>123213</v>
          </cell>
          <cell r="N75">
            <v>0.38870667793744706</v>
          </cell>
        </row>
        <row r="76">
          <cell r="B76" t="str">
            <v>Febrero</v>
          </cell>
          <cell r="C76">
            <v>126626</v>
          </cell>
          <cell r="I76">
            <v>110449</v>
          </cell>
          <cell r="K76">
            <v>109201</v>
          </cell>
          <cell r="M76">
            <v>111976</v>
          </cell>
          <cell r="N76">
            <v>2.54118552027911E-2</v>
          </cell>
        </row>
        <row r="77">
          <cell r="B77" t="str">
            <v>Marzo</v>
          </cell>
          <cell r="C77">
            <v>62098</v>
          </cell>
          <cell r="I77">
            <v>123384</v>
          </cell>
          <cell r="K77">
            <v>119383</v>
          </cell>
          <cell r="M77">
            <v>101055</v>
          </cell>
          <cell r="N77">
            <v>-0.1535226958612198</v>
          </cell>
        </row>
        <row r="78">
          <cell r="B78" t="str">
            <v>Abril</v>
          </cell>
          <cell r="C78">
            <v>0</v>
          </cell>
          <cell r="I78">
            <v>113192</v>
          </cell>
          <cell r="K78">
            <v>103368</v>
          </cell>
          <cell r="M78">
            <v>89075</v>
          </cell>
          <cell r="N78">
            <v>-0.13827296648866183</v>
          </cell>
        </row>
        <row r="79">
          <cell r="B79" t="str">
            <v>Mayo</v>
          </cell>
          <cell r="C79">
            <v>0</v>
          </cell>
          <cell r="I79">
            <v>81708</v>
          </cell>
          <cell r="K79">
            <v>91092</v>
          </cell>
          <cell r="M79">
            <v>76719</v>
          </cell>
          <cell r="N79">
            <v>-0.1577855355025688</v>
          </cell>
        </row>
        <row r="80">
          <cell r="B80" t="str">
            <v>Junio</v>
          </cell>
          <cell r="C80">
            <v>0</v>
          </cell>
          <cell r="I80">
            <v>100092</v>
          </cell>
          <cell r="K80">
            <v>110435</v>
          </cell>
          <cell r="M80">
            <v>91692</v>
          </cell>
          <cell r="N80">
            <v>-0.16971974464617201</v>
          </cell>
        </row>
        <row r="81">
          <cell r="B81" t="str">
            <v>Julio</v>
          </cell>
          <cell r="C81">
            <v>0</v>
          </cell>
          <cell r="I81">
            <v>111459</v>
          </cell>
          <cell r="K81">
            <v>125378</v>
          </cell>
          <cell r="M81">
            <v>101333</v>
          </cell>
          <cell r="N81">
            <v>-0.1917800571073075</v>
          </cell>
        </row>
        <row r="82">
          <cell r="B82" t="str">
            <v>Agosto</v>
          </cell>
          <cell r="C82">
            <v>26314</v>
          </cell>
          <cell r="I82">
            <v>154751</v>
          </cell>
          <cell r="K82">
            <v>129043</v>
          </cell>
          <cell r="M82">
            <v>93996</v>
          </cell>
          <cell r="N82">
            <v>-0.27159163999597036</v>
          </cell>
        </row>
        <row r="83">
          <cell r="B83" t="str">
            <v>Septiembre</v>
          </cell>
          <cell r="C83">
            <v>13344</v>
          </cell>
          <cell r="I83">
            <v>107131</v>
          </cell>
          <cell r="K83">
            <v>114575</v>
          </cell>
          <cell r="M83">
            <v>96743</v>
          </cell>
          <cell r="N83">
            <v>-0.15563604625790972</v>
          </cell>
        </row>
        <row r="84">
          <cell r="B84" t="str">
            <v>Octubre</v>
          </cell>
          <cell r="C84">
            <v>7994</v>
          </cell>
          <cell r="I84">
            <v>113220</v>
          </cell>
          <cell r="K84">
            <v>117494</v>
          </cell>
          <cell r="M84">
            <v>102655</v>
          </cell>
          <cell r="N84">
            <v>-0.1262958108499157</v>
          </cell>
        </row>
        <row r="85">
          <cell r="B85" t="str">
            <v>Noviembre</v>
          </cell>
          <cell r="C85">
            <v>12738</v>
          </cell>
          <cell r="I85">
            <v>134010</v>
          </cell>
          <cell r="K85">
            <v>117411</v>
          </cell>
          <cell r="M85">
            <v>101043</v>
          </cell>
          <cell r="N85">
            <v>-0.13940772159337711</v>
          </cell>
        </row>
        <row r="86">
          <cell r="B86" t="str">
            <v>Diciembre</v>
          </cell>
          <cell r="C86">
            <v>13246</v>
          </cell>
          <cell r="I86">
            <v>117106</v>
          </cell>
          <cell r="K86">
            <v>119550</v>
          </cell>
          <cell r="M86">
            <v>98344</v>
          </cell>
          <cell r="N86">
            <v>-0.17738184859891259</v>
          </cell>
        </row>
        <row r="87">
          <cell r="C87">
            <v>412099</v>
          </cell>
          <cell r="I87">
            <v>1383398</v>
          </cell>
          <cell r="K87">
            <v>1345655</v>
          </cell>
          <cell r="M87">
            <v>1187844</v>
          </cell>
          <cell r="N87">
            <v>-0.11727448714566513</v>
          </cell>
        </row>
        <row r="95">
          <cell r="C95">
            <v>2020</v>
          </cell>
          <cell r="I95">
            <v>2023</v>
          </cell>
          <cell r="K95">
            <v>2024</v>
          </cell>
          <cell r="M95">
            <v>2025</v>
          </cell>
        </row>
        <row r="96">
          <cell r="N96" t="str">
            <v>var 25/24</v>
          </cell>
        </row>
        <row r="97">
          <cell r="B97" t="str">
            <v>Enero</v>
          </cell>
          <cell r="C97">
            <v>392756</v>
          </cell>
          <cell r="I97">
            <v>322382</v>
          </cell>
          <cell r="K97">
            <v>372581</v>
          </cell>
          <cell r="M97">
            <v>360283</v>
          </cell>
          <cell r="N97">
            <v>-3.3007587611821321E-2</v>
          </cell>
        </row>
        <row r="98">
          <cell r="B98" t="str">
            <v>Febrero</v>
          </cell>
          <cell r="C98">
            <v>368766</v>
          </cell>
          <cell r="I98">
            <v>330373</v>
          </cell>
          <cell r="K98">
            <v>361695</v>
          </cell>
          <cell r="M98">
            <v>337232</v>
          </cell>
          <cell r="N98">
            <v>-6.7634332794205054E-2</v>
          </cell>
        </row>
        <row r="99">
          <cell r="B99" t="str">
            <v>Marzo</v>
          </cell>
          <cell r="C99">
            <v>166587</v>
          </cell>
          <cell r="I99">
            <v>348975</v>
          </cell>
          <cell r="K99">
            <v>371061</v>
          </cell>
          <cell r="M99">
            <v>350991</v>
          </cell>
          <cell r="N99">
            <v>-5.4088141841907356E-2</v>
          </cell>
        </row>
        <row r="100">
          <cell r="B100" t="str">
            <v>Abril</v>
          </cell>
          <cell r="C100">
            <v>0</v>
          </cell>
          <cell r="I100">
            <v>301422</v>
          </cell>
          <cell r="K100">
            <v>342387</v>
          </cell>
          <cell r="M100">
            <v>340110</v>
          </cell>
          <cell r="N100">
            <v>-6.6503693189285951E-3</v>
          </cell>
        </row>
        <row r="101">
          <cell r="B101" t="str">
            <v>Mayo</v>
          </cell>
          <cell r="C101">
            <v>0</v>
          </cell>
          <cell r="I101">
            <v>248609</v>
          </cell>
          <cell r="K101">
            <v>311050</v>
          </cell>
          <cell r="M101">
            <v>299395</v>
          </cell>
          <cell r="N101">
            <v>-3.7469860151101098E-2</v>
          </cell>
        </row>
        <row r="102">
          <cell r="B102" t="str">
            <v>Junio</v>
          </cell>
          <cell r="C102">
            <v>0</v>
          </cell>
          <cell r="I102">
            <v>303811</v>
          </cell>
          <cell r="K102">
            <v>322357</v>
          </cell>
          <cell r="M102">
            <v>325305</v>
          </cell>
          <cell r="N102">
            <v>9.1451403257878372E-3</v>
          </cell>
        </row>
        <row r="103">
          <cell r="B103" t="str">
            <v>Julio</v>
          </cell>
          <cell r="C103">
            <v>0</v>
          </cell>
          <cell r="I103">
            <v>360662</v>
          </cell>
          <cell r="K103">
            <v>364585</v>
          </cell>
          <cell r="M103">
            <v>387290</v>
          </cell>
          <cell r="N103">
            <v>6.2276286736974829E-2</v>
          </cell>
        </row>
        <row r="104">
          <cell r="B104" t="str">
            <v>Agosto</v>
          </cell>
          <cell r="C104">
            <v>95197</v>
          </cell>
          <cell r="I104">
            <v>377346</v>
          </cell>
          <cell r="K104">
            <v>383258</v>
          </cell>
          <cell r="M104">
            <v>361249</v>
          </cell>
          <cell r="N104">
            <v>-5.7426068079466042E-2</v>
          </cell>
        </row>
        <row r="105">
          <cell r="B105" t="str">
            <v>Septiembre</v>
          </cell>
          <cell r="C105">
            <v>45220</v>
          </cell>
          <cell r="I105">
            <v>308611</v>
          </cell>
          <cell r="K105">
            <v>307433</v>
          </cell>
          <cell r="M105">
            <v>329182</v>
          </cell>
          <cell r="N105">
            <v>7.0743869395933467E-2</v>
          </cell>
        </row>
        <row r="106">
          <cell r="B106" t="str">
            <v>Octubre</v>
          </cell>
          <cell r="C106">
            <v>50318</v>
          </cell>
          <cell r="I106">
            <v>357942</v>
          </cell>
          <cell r="K106">
            <v>342715</v>
          </cell>
          <cell r="M106">
            <v>354131</v>
          </cell>
          <cell r="N106">
            <v>3.3310476635104891E-2</v>
          </cell>
        </row>
        <row r="107">
          <cell r="B107" t="str">
            <v>Noviembre</v>
          </cell>
          <cell r="C107">
            <v>58618</v>
          </cell>
          <cell r="I107">
            <v>352307</v>
          </cell>
          <cell r="K107">
            <v>332795</v>
          </cell>
          <cell r="M107">
            <v>325075</v>
          </cell>
          <cell r="N107">
            <v>-2.3197463904205295E-2</v>
          </cell>
        </row>
        <row r="108">
          <cell r="B108" t="str">
            <v>Diciembre</v>
          </cell>
          <cell r="C108">
            <v>61865</v>
          </cell>
          <cell r="I108">
            <v>351674</v>
          </cell>
          <cell r="K108">
            <v>346293</v>
          </cell>
          <cell r="M108">
            <v>338805</v>
          </cell>
          <cell r="N108">
            <v>-2.1623307430412964E-2</v>
          </cell>
        </row>
        <row r="109">
          <cell r="C109">
            <v>1301412</v>
          </cell>
          <cell r="I109">
            <v>3964114</v>
          </cell>
          <cell r="K109">
            <v>4158210</v>
          </cell>
          <cell r="M109">
            <v>4109048</v>
          </cell>
          <cell r="N109">
            <v>-1.1822875708538017E-2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FF54-990F-47FE-8B9B-294C73608183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47</v>
      </c>
    </row>
    <row r="4" spans="2:13" ht="23.25" x14ac:dyDescent="0.35">
      <c r="B4" s="3" t="s">
        <v>221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222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223</v>
      </c>
    </row>
    <row r="20" spans="2:2" ht="15.75" x14ac:dyDescent="0.25">
      <c r="B20" s="6" t="s">
        <v>224</v>
      </c>
    </row>
    <row r="21" spans="2:2" ht="15.75" x14ac:dyDescent="0.25">
      <c r="B21" s="6" t="s">
        <v>225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226</v>
      </c>
    </row>
    <row r="36" spans="2:2" ht="15.75" x14ac:dyDescent="0.25">
      <c r="B36" s="6" t="s">
        <v>227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228</v>
      </c>
    </row>
    <row r="42" spans="2:2" ht="15.75" x14ac:dyDescent="0.25">
      <c r="B42" s="6" t="s">
        <v>229</v>
      </c>
    </row>
    <row r="43" spans="2:2" ht="15.75" x14ac:dyDescent="0.25">
      <c r="B43" s="10" t="s">
        <v>23</v>
      </c>
    </row>
    <row r="44" spans="2:2" ht="15.75" x14ac:dyDescent="0.25">
      <c r="B44" s="6" t="s">
        <v>230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231</v>
      </c>
    </row>
    <row r="51" spans="2:2" ht="15.75" x14ac:dyDescent="0.25">
      <c r="B51" s="6" t="s">
        <v>232</v>
      </c>
    </row>
    <row r="52" spans="2:2" ht="15.75" x14ac:dyDescent="0.25">
      <c r="B52" s="6" t="s">
        <v>233</v>
      </c>
    </row>
    <row r="53" spans="2:2" ht="15.75" x14ac:dyDescent="0.25">
      <c r="B53" s="6" t="s">
        <v>234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6ECC96EE-B91F-4155-A048-BA03A89113D5}"/>
    <hyperlink ref="B19" location="'Viajeros entr evol mensu TF'!A1" tooltip="Evolución mensual de viajeros entrentrados en Tenerife según lugar de residencia" display="Evolución mensual de viajeros entrados en Tenerife según lugar de residencia" xr:uid="{CB95577E-88E5-425C-BEC5-82D7F6ADBC25}"/>
    <hyperlink ref="B14" location="'Establecim aloj islas cat y tip'!A1" tooltip="Establecimientos alojativos Canarias e islas" display="Establecimientos alojativos Canarias e islas" xr:uid="{6683FF5C-048A-4152-A707-872ECD6776CE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6519A429-4C5E-4299-B99D-695572AC3D38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FAA8EDDC-8711-4659-A701-E671FC219C18}"/>
    <hyperlink ref="B37" location="'Pernoctaciones lugar reside'!A1" tooltip="Pernoctaciones registradas en establecimientos alojativos de Canarias e islas según tipología y categoría" display="'Pernoctaciones lugar reside'!A1" xr:uid="{9200A028-5928-4670-9183-11AC9CB39D65}"/>
    <hyperlink ref="B8" location="'Resumen indicadores (aloj)'!A1" tooltip="Resumen indicadores Tenerife" display="'Resumen indicadores (aloj)'!A1" xr:uid="{1D90D0F4-B3B6-4FE2-93F7-E340D8254EC3}"/>
    <hyperlink ref="B9" location="'Resumen indicadores municipios '!A1" tooltip="Resumen indicadores municipios Tenerife" display="Resumen indicadores municipios Tenerife" xr:uid="{D6513342-0DDA-4504-8928-708F4204DBB8}"/>
    <hyperlink ref="B20" location="'Viajeros entr evol mensu TF cat'!A1" tooltip="Evolución mensual de viajeros entrentrados en Tenerife según lugar de residencia" display="'Viajeros entr evol mensu TF cat'!A1" xr:uid="{98CAACA9-E227-4640-92CF-638765096189}"/>
    <hyperlink ref="B21" location="'Viajeros entr evol anual TF cat'!A1" tooltip="Evolución mensual de viajeros entrentrados en Tenerife según lugar de residencia" display="'Viajeros entr evol anual TF cat'!A1" xr:uid="{046EBD99-C58D-4219-9DD1-A4B127C4D3F8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3F580251-34B4-4A61-AE48-C4596F5EFC6D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08D89214-80CE-479B-8C5E-A217F55D14BD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31F95C41-E61C-4713-B34F-88DC053F3577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631E9727-CE2A-4D54-B32E-8FE44A7F4F59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F39E2749-CC90-4CF3-BB59-8CE101189EFF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24AEF1BE-E0F2-4BA8-95AC-180A1EFA9443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B0ADEEE6-AA1C-459D-B07F-BBD42FD52276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832206A8-7FCE-41DF-B9AF-0ABE9CE90EA9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06B690D5-8FE7-44C8-8152-6A919BD40775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13B93F38-E882-4FED-A228-46312E3A92ED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90DB3045-62D7-49FD-A49E-3C58AB5507E8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31E073D7-A03D-4966-B4C3-E1AF04D52BC9}"/>
    <hyperlink ref="B35" location="'Pernoctaciones evol mensu TF'!A1" tooltip="Evolución mensual de pernoctaciones en Tenerife según lugar de residencia" display="'Pernoctaciones evol mensu TF'!A1" xr:uid="{A2550B22-6EE0-466E-A41E-AF849EABE371}"/>
    <hyperlink ref="B36" location="'Pernocta evol mensu TF cat'!A1" tooltip="Evolución mensual de pernoctaciones en Tenerife según lugar de residencia" display="'Pernocta evol mensu TF cat'!A1" xr:uid="{DDE255EA-2AE0-4E3F-A618-29F02D7B22BE}"/>
    <hyperlink ref="B38" location="'Pernoctaciones lugar residen ac'!A1" tooltip="Pernoctaciones registradas en establecimientos alojativos de Canarias e islas según tipología y categoría" display="'Pernoctaciones lugar residen ac'!A1" xr:uid="{CAD90A85-4214-4CF8-88BC-26FF06CB52E0}"/>
    <hyperlink ref="B39" location="'Pernoctaciones lugar reside año'!A1" tooltip="Pernoctaciones registradas en establecimientos alojativos de Canarias e islas según tipología y categoría" display="'Pernoctaciones lugar reside año'!A1" xr:uid="{DB749D29-E741-432F-87C6-A6B0F10C7278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9653FD3B-0672-49E9-878D-4B2D1C486550}"/>
    <hyperlink ref="B41" location="'EM evol menusual lugar resd'!A1" tooltip="Evolución mensual de estancia media en Tenerife según lugar de residencia" display="'EM evol menusual lugar resd'!A1" xr:uid="{ACB4D35D-62C5-4841-BFFA-BBD711B0F774}"/>
    <hyperlink ref="B42" location="'EM evol mensu TF cat '!A1" tooltip="Evolución mensual de estancia media en Tenerife según lugar de residencia" display="'EM evol mensu TF cat '!A1" xr:uid="{D1C5E7A0-6608-4C17-AFF3-6DE155C23001}"/>
    <hyperlink ref="B44" location="'tasa de ocupación evol mens'!A1" tooltip="Evolución mensual de estancia media en Tenerife según lugar de residencia" display="'tasa de ocupación evol mens'!A1" xr:uid="{0A32C79B-3753-47D3-9E0E-0F82B27FF6EB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2055CA23-6D5D-4634-B962-8B7712FA4886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A7A9B37E-4485-41A3-AF2D-1C6F13BE52CD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AD04E2C6-288A-4967-88FE-43A8CB2DF144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9F8F7C74-1BEF-4CC3-90BB-CF364ECAD096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368778F1-E0CA-49CF-9245-9E3B594D1227}"/>
    <hyperlink ref="B47" location="'ADR municipios'!A1" display="Tarifa media diaria (ADR) Tenerife y municipios" xr:uid="{2A057B74-86A0-4723-B69E-E87F4B922439}"/>
    <hyperlink ref="B48" location="'RevPAR  municipios'!A1" display="Ingresos medios por habitación (RevPar) Tenerife y municipios" xr:uid="{26CCFC0F-9DF8-404C-B060-CEE2C60B7100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2F82-B4C9-458B-BBF7-CFBE69DD3A98}">
  <sheetPr>
    <tabColor theme="7" tint="0.79998168889431442"/>
  </sheetPr>
  <dimension ref="A4:M114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261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5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72992</v>
      </c>
      <c r="D9" s="118">
        <v>8.1126092384519346</v>
      </c>
      <c r="E9" s="117">
        <v>102127</v>
      </c>
      <c r="F9" s="118">
        <f t="shared" ref="F9:J21" si="3">IFERROR(E9/C9-1,"-")</f>
        <v>0.39915333187198598</v>
      </c>
      <c r="G9" s="117">
        <v>102133</v>
      </c>
      <c r="H9" s="118">
        <f t="shared" si="3"/>
        <v>5.8750379429595156E-5</v>
      </c>
      <c r="I9" s="117">
        <v>108758</v>
      </c>
      <c r="J9" s="118">
        <f t="shared" si="3"/>
        <v>6.4866399694516019E-2</v>
      </c>
      <c r="K9" s="117">
        <v>112370</v>
      </c>
      <c r="L9" s="118">
        <f t="shared" ref="L9" si="4">IFERROR(K9/I9-1,"-")</f>
        <v>3.3211349969657356E-2</v>
      </c>
    </row>
    <row r="10" spans="1:13" x14ac:dyDescent="0.25">
      <c r="A10" s="1" t="s">
        <v>77</v>
      </c>
      <c r="B10" s="116" t="s">
        <v>78</v>
      </c>
      <c r="C10" s="117">
        <v>88104</v>
      </c>
      <c r="D10" s="118">
        <v>7.6964761622742071</v>
      </c>
      <c r="E10" s="117">
        <v>102173</v>
      </c>
      <c r="F10" s="118">
        <f t="shared" si="3"/>
        <v>0.15968627985108519</v>
      </c>
      <c r="G10" s="117">
        <v>112246</v>
      </c>
      <c r="H10" s="118">
        <f t="shared" si="3"/>
        <v>9.8587689507012577E-2</v>
      </c>
      <c r="I10" s="117">
        <v>115019</v>
      </c>
      <c r="J10" s="118">
        <f t="shared" si="3"/>
        <v>2.4704666536001341E-2</v>
      </c>
      <c r="K10" s="117">
        <v>117526</v>
      </c>
      <c r="L10" s="118">
        <f>IFERROR(K10/I10-1,"-")</f>
        <v>2.179639885584117E-2</v>
      </c>
    </row>
    <row r="11" spans="1:13" x14ac:dyDescent="0.25">
      <c r="A11" s="1" t="s">
        <v>79</v>
      </c>
      <c r="B11" s="116" t="s">
        <v>80</v>
      </c>
      <c r="C11" s="117">
        <v>104660</v>
      </c>
      <c r="D11" s="118">
        <v>7.1087781823816538</v>
      </c>
      <c r="E11" s="117">
        <v>114283</v>
      </c>
      <c r="F11" s="118">
        <f t="shared" si="3"/>
        <v>9.1945346837378095E-2</v>
      </c>
      <c r="G11" s="117">
        <v>122937</v>
      </c>
      <c r="H11" s="118">
        <f t="shared" si="3"/>
        <v>7.5724298452088279E-2</v>
      </c>
      <c r="I11" s="117">
        <v>123198</v>
      </c>
      <c r="J11" s="118">
        <f t="shared" si="3"/>
        <v>2.1230386295418846E-3</v>
      </c>
      <c r="K11" s="117">
        <v>126304</v>
      </c>
      <c r="L11" s="118">
        <f>IFERROR(K11/I11-1,"-")</f>
        <v>2.5211448237796086E-2</v>
      </c>
    </row>
    <row r="12" spans="1:13" x14ac:dyDescent="0.25">
      <c r="A12" s="1" t="s">
        <v>81</v>
      </c>
      <c r="B12" s="116" t="s">
        <v>82</v>
      </c>
      <c r="C12" s="117">
        <v>110839</v>
      </c>
      <c r="D12" s="118">
        <v>7.0692341292952818</v>
      </c>
      <c r="E12" s="117">
        <v>112901</v>
      </c>
      <c r="F12" s="118">
        <f t="shared" si="3"/>
        <v>1.8603560118730877E-2</v>
      </c>
      <c r="G12" s="117">
        <v>113542</v>
      </c>
      <c r="H12" s="118">
        <f t="shared" si="3"/>
        <v>5.6775405000841772E-3</v>
      </c>
      <c r="I12" s="117">
        <v>115519</v>
      </c>
      <c r="J12" s="118">
        <f t="shared" si="3"/>
        <v>1.7412058973771849E-2</v>
      </c>
      <c r="K12" s="117">
        <v>119018</v>
      </c>
      <c r="L12" s="118">
        <f>IFERROR(K12/I12-1,"-")</f>
        <v>3.0289389624217566E-2</v>
      </c>
    </row>
    <row r="13" spans="1:13" x14ac:dyDescent="0.25">
      <c r="A13" s="1" t="s">
        <v>83</v>
      </c>
      <c r="B13" s="116" t="s">
        <v>84</v>
      </c>
      <c r="C13" s="117">
        <v>97379</v>
      </c>
      <c r="D13" s="118">
        <v>5.3118356235416124</v>
      </c>
      <c r="E13" s="117">
        <v>96632</v>
      </c>
      <c r="F13" s="118">
        <f t="shared" si="3"/>
        <v>-7.671058441758527E-3</v>
      </c>
      <c r="G13" s="117">
        <v>110622</v>
      </c>
      <c r="H13" s="118">
        <f t="shared" si="3"/>
        <v>0.14477605762066403</v>
      </c>
      <c r="I13" s="117">
        <v>116586</v>
      </c>
      <c r="J13" s="118">
        <f t="shared" si="3"/>
        <v>5.3913326463090439E-2</v>
      </c>
      <c r="K13" s="117">
        <v>119472</v>
      </c>
      <c r="L13" s="118">
        <f>IFERROR(K13/I13-1,"-")</f>
        <v>2.4754258658844064E-2</v>
      </c>
    </row>
    <row r="14" spans="1:13" x14ac:dyDescent="0.25">
      <c r="A14" s="1" t="s">
        <v>85</v>
      </c>
      <c r="B14" s="116" t="s">
        <v>86</v>
      </c>
      <c r="C14" s="117">
        <v>99145</v>
      </c>
      <c r="D14" s="118">
        <v>3.6883718730789239</v>
      </c>
      <c r="E14" s="117">
        <v>109784</v>
      </c>
      <c r="F14" s="118">
        <f t="shared" si="3"/>
        <v>0.1073074789449795</v>
      </c>
      <c r="G14" s="117">
        <v>113390</v>
      </c>
      <c r="H14" s="118">
        <f t="shared" si="3"/>
        <v>3.2846316403118747E-2</v>
      </c>
      <c r="I14" s="117">
        <v>117164</v>
      </c>
      <c r="J14" s="118">
        <f t="shared" si="3"/>
        <v>3.3283358320839618E-2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119732</v>
      </c>
      <c r="D15" s="118">
        <v>1.8457479678661408</v>
      </c>
      <c r="E15" s="117">
        <v>113228</v>
      </c>
      <c r="F15" s="118">
        <f t="shared" si="3"/>
        <v>-5.4321317609327457E-2</v>
      </c>
      <c r="G15" s="117">
        <v>121148</v>
      </c>
      <c r="H15" s="118">
        <f t="shared" si="3"/>
        <v>6.9947362843113092E-2</v>
      </c>
      <c r="I15" s="117">
        <v>126014</v>
      </c>
      <c r="J15" s="118">
        <f t="shared" si="3"/>
        <v>4.0165747680523056E-2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117894</v>
      </c>
      <c r="D16" s="118">
        <v>1.2216066481994461</v>
      </c>
      <c r="E16" s="117">
        <v>116797</v>
      </c>
      <c r="F16" s="118">
        <f t="shared" si="3"/>
        <v>-9.3049688703411571E-3</v>
      </c>
      <c r="G16" s="117">
        <v>126181</v>
      </c>
      <c r="H16" s="118">
        <f t="shared" si="3"/>
        <v>8.0344529397159192E-2</v>
      </c>
      <c r="I16" s="117">
        <v>123588</v>
      </c>
      <c r="J16" s="118">
        <f t="shared" si="3"/>
        <v>-2.0549845063836836E-2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103298</v>
      </c>
      <c r="D17" s="118">
        <v>0.7502202643171807</v>
      </c>
      <c r="E17" s="117">
        <v>107312</v>
      </c>
      <c r="F17" s="118">
        <f t="shared" si="3"/>
        <v>3.8858448372669274E-2</v>
      </c>
      <c r="G17" s="117">
        <v>111150</v>
      </c>
      <c r="H17" s="118">
        <f t="shared" si="3"/>
        <v>3.5764872521246494E-2</v>
      </c>
      <c r="I17" s="117">
        <v>115871</v>
      </c>
      <c r="J17" s="118">
        <f t="shared" si="3"/>
        <v>4.2474134053081425E-2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113209</v>
      </c>
      <c r="D18" s="118">
        <v>0.26551303978447738</v>
      </c>
      <c r="E18" s="117">
        <v>119521</v>
      </c>
      <c r="F18" s="118">
        <f t="shared" si="3"/>
        <v>5.5755284473849143E-2</v>
      </c>
      <c r="G18" s="117">
        <v>125080</v>
      </c>
      <c r="H18" s="118">
        <f t="shared" si="3"/>
        <v>4.6510655031333448E-2</v>
      </c>
      <c r="I18" s="117">
        <v>130415</v>
      </c>
      <c r="J18" s="118">
        <f t="shared" si="3"/>
        <v>4.2652702270546961E-2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107366</v>
      </c>
      <c r="D19" s="118">
        <v>0.21419039648972027</v>
      </c>
      <c r="E19" s="117">
        <v>113999</v>
      </c>
      <c r="F19" s="118">
        <f t="shared" si="3"/>
        <v>6.1779334239889794E-2</v>
      </c>
      <c r="G19" s="117">
        <v>113916</v>
      </c>
      <c r="H19" s="118">
        <f t="shared" si="3"/>
        <v>-7.280765620750751E-4</v>
      </c>
      <c r="I19" s="117">
        <v>118687</v>
      </c>
      <c r="J19" s="118">
        <f t="shared" si="3"/>
        <v>4.1881737420555565E-2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110713</v>
      </c>
      <c r="D20" s="118">
        <v>0.40400735527233533</v>
      </c>
      <c r="E20" s="117">
        <v>111619</v>
      </c>
      <c r="F20" s="118">
        <f t="shared" si="3"/>
        <v>8.1833208385646561E-3</v>
      </c>
      <c r="G20" s="117">
        <v>115450</v>
      </c>
      <c r="H20" s="118">
        <f t="shared" si="3"/>
        <v>3.4322113618649119E-2</v>
      </c>
      <c r="I20" s="117">
        <v>110730</v>
      </c>
      <c r="J20" s="118">
        <f t="shared" si="3"/>
        <v>-4.0883499350368169E-2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1245331</v>
      </c>
      <c r="D21" s="121">
        <v>1.5298339488642134</v>
      </c>
      <c r="E21" s="120">
        <v>1320376</v>
      </c>
      <c r="F21" s="121">
        <f t="shared" si="3"/>
        <v>6.0261087212957865E-2</v>
      </c>
      <c r="G21" s="120">
        <v>1387795</v>
      </c>
      <c r="H21" s="121">
        <f t="shared" si="3"/>
        <v>5.10604555066132E-2</v>
      </c>
      <c r="I21" s="120">
        <v>1421549</v>
      </c>
      <c r="J21" s="121">
        <f t="shared" si="3"/>
        <v>2.4322036035581585E-2</v>
      </c>
      <c r="K21" s="120">
        <v>594690</v>
      </c>
      <c r="L21" s="121">
        <v>2.6956551771776027E-2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262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5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40098</v>
      </c>
      <c r="D31" s="118">
        <v>18.352316602316602</v>
      </c>
      <c r="E31" s="117">
        <v>63291</v>
      </c>
      <c r="F31" s="118">
        <f t="shared" ref="F31:J43" si="8">IFERROR(E31/C31-1,"-")</f>
        <v>0.57840790064342351</v>
      </c>
      <c r="G31" s="117">
        <v>62043</v>
      </c>
      <c r="H31" s="118">
        <f t="shared" si="8"/>
        <v>-1.971844338057549E-2</v>
      </c>
      <c r="I31" s="117">
        <v>69478</v>
      </c>
      <c r="J31" s="118">
        <f t="shared" si="8"/>
        <v>0.11983624260593451</v>
      </c>
      <c r="K31" s="117">
        <v>70632</v>
      </c>
      <c r="L31" s="118">
        <f t="shared" ref="L31:L35" si="9">IFERROR(K31/I31-1,"-")</f>
        <v>1.6609574253720671E-2</v>
      </c>
    </row>
    <row r="32" spans="1:13" x14ac:dyDescent="0.25">
      <c r="B32" s="116" t="s">
        <v>78</v>
      </c>
      <c r="C32" s="117">
        <v>51286</v>
      </c>
      <c r="D32" s="118">
        <v>15.837163493105713</v>
      </c>
      <c r="E32" s="117">
        <v>61780</v>
      </c>
      <c r="F32" s="118">
        <f t="shared" si="8"/>
        <v>0.20461724447217566</v>
      </c>
      <c r="G32" s="117">
        <v>67703</v>
      </c>
      <c r="H32" s="118">
        <f t="shared" si="8"/>
        <v>9.5872450631272255E-2</v>
      </c>
      <c r="I32" s="117">
        <v>72932</v>
      </c>
      <c r="J32" s="118">
        <f t="shared" si="8"/>
        <v>7.7234391385906154E-2</v>
      </c>
      <c r="K32" s="117">
        <v>74421</v>
      </c>
      <c r="L32" s="118">
        <f t="shared" si="9"/>
        <v>2.0416278176931923E-2</v>
      </c>
    </row>
    <row r="33" spans="2:13" x14ac:dyDescent="0.25">
      <c r="B33" s="116" t="s">
        <v>80</v>
      </c>
      <c r="C33" s="117">
        <v>60604</v>
      </c>
      <c r="D33" s="118">
        <v>14.519590268886043</v>
      </c>
      <c r="E33" s="117">
        <v>67669</v>
      </c>
      <c r="F33" s="118">
        <f t="shared" si="8"/>
        <v>0.11657646359976237</v>
      </c>
      <c r="G33" s="117">
        <v>75940</v>
      </c>
      <c r="H33" s="118">
        <f t="shared" si="8"/>
        <v>0.12222731235868722</v>
      </c>
      <c r="I33" s="117">
        <v>74634</v>
      </c>
      <c r="J33" s="118">
        <f t="shared" si="8"/>
        <v>-1.7197787727152969E-2</v>
      </c>
      <c r="K33" s="117">
        <v>78752</v>
      </c>
      <c r="L33" s="118">
        <f t="shared" si="9"/>
        <v>5.5175925181552676E-2</v>
      </c>
    </row>
    <row r="34" spans="2:13" x14ac:dyDescent="0.25">
      <c r="B34" s="116" t="s">
        <v>82</v>
      </c>
      <c r="C34" s="117">
        <v>66573</v>
      </c>
      <c r="D34" s="118">
        <v>19.204248861911989</v>
      </c>
      <c r="E34" s="117">
        <v>68688</v>
      </c>
      <c r="F34" s="118">
        <f t="shared" si="8"/>
        <v>3.1769636339056273E-2</v>
      </c>
      <c r="G34" s="117">
        <v>67726</v>
      </c>
      <c r="H34" s="118">
        <f t="shared" si="8"/>
        <v>-1.4005357558816711E-2</v>
      </c>
      <c r="I34" s="117">
        <v>66362</v>
      </c>
      <c r="J34" s="118">
        <f t="shared" si="8"/>
        <v>-2.0139975784779884E-2</v>
      </c>
      <c r="K34" s="117">
        <v>69551</v>
      </c>
      <c r="L34" s="118">
        <f t="shared" si="9"/>
        <v>4.8054609565715278E-2</v>
      </c>
    </row>
    <row r="35" spans="2:13" x14ac:dyDescent="0.25">
      <c r="B35" s="116" t="s">
        <v>84</v>
      </c>
      <c r="C35" s="117">
        <v>59315</v>
      </c>
      <c r="D35" s="118">
        <v>13.520195838433292</v>
      </c>
      <c r="E35" s="117">
        <v>62382</v>
      </c>
      <c r="F35" s="118">
        <f t="shared" si="8"/>
        <v>5.1706988114305075E-2</v>
      </c>
      <c r="G35" s="117">
        <v>68445</v>
      </c>
      <c r="H35" s="118">
        <f t="shared" si="8"/>
        <v>9.7191497547369332E-2</v>
      </c>
      <c r="I35" s="117">
        <v>71750</v>
      </c>
      <c r="J35" s="118">
        <f t="shared" si="8"/>
        <v>4.82869457228432E-2</v>
      </c>
      <c r="K35" s="117">
        <v>73499</v>
      </c>
      <c r="L35" s="118">
        <f t="shared" si="9"/>
        <v>2.4376306620208954E-2</v>
      </c>
    </row>
    <row r="36" spans="2:13" x14ac:dyDescent="0.25">
      <c r="B36" s="116" t="s">
        <v>86</v>
      </c>
      <c r="C36" s="117">
        <v>62022</v>
      </c>
      <c r="D36" s="118">
        <v>7.2104845115170768</v>
      </c>
      <c r="E36" s="117">
        <v>67287</v>
      </c>
      <c r="F36" s="118">
        <f t="shared" si="8"/>
        <v>8.4889232852858765E-2</v>
      </c>
      <c r="G36" s="117">
        <v>70894</v>
      </c>
      <c r="H36" s="118">
        <f t="shared" si="8"/>
        <v>5.3606194361466519E-2</v>
      </c>
      <c r="I36" s="117">
        <v>72569</v>
      </c>
      <c r="J36" s="118">
        <f t="shared" si="8"/>
        <v>2.3626823144412779E-2</v>
      </c>
      <c r="K36" s="117"/>
      <c r="L36" s="118"/>
    </row>
    <row r="37" spans="2:13" x14ac:dyDescent="0.25">
      <c r="B37" s="116" t="s">
        <v>88</v>
      </c>
      <c r="C37" s="117">
        <v>71116</v>
      </c>
      <c r="D37" s="118">
        <v>2.8316810344827585</v>
      </c>
      <c r="E37" s="117">
        <v>70708</v>
      </c>
      <c r="F37" s="118">
        <f t="shared" si="8"/>
        <v>-5.7371055739917631E-3</v>
      </c>
      <c r="G37" s="117">
        <v>76375</v>
      </c>
      <c r="H37" s="118">
        <f t="shared" si="8"/>
        <v>8.0146518074333928E-2</v>
      </c>
      <c r="I37" s="117">
        <v>77493</v>
      </c>
      <c r="J37" s="118">
        <f t="shared" si="8"/>
        <v>1.46382978723405E-2</v>
      </c>
      <c r="K37" s="117"/>
      <c r="L37" s="118"/>
    </row>
    <row r="38" spans="2:13" x14ac:dyDescent="0.25">
      <c r="B38" s="116" t="s">
        <v>90</v>
      </c>
      <c r="C38" s="117">
        <v>71571</v>
      </c>
      <c r="D38" s="118">
        <v>1.5333970478921102</v>
      </c>
      <c r="E38" s="117">
        <v>69694</v>
      </c>
      <c r="F38" s="118">
        <f t="shared" si="8"/>
        <v>-2.6225705942350963E-2</v>
      </c>
      <c r="G38" s="117">
        <v>78502</v>
      </c>
      <c r="H38" s="118">
        <f t="shared" si="8"/>
        <v>0.12638103710505932</v>
      </c>
      <c r="I38" s="117">
        <v>77343</v>
      </c>
      <c r="J38" s="118">
        <f t="shared" si="8"/>
        <v>-1.4763955058469835E-2</v>
      </c>
      <c r="K38" s="117"/>
      <c r="L38" s="118"/>
    </row>
    <row r="39" spans="2:13" x14ac:dyDescent="0.25">
      <c r="B39" s="116" t="s">
        <v>92</v>
      </c>
      <c r="C39" s="117">
        <v>64404</v>
      </c>
      <c r="D39" s="118">
        <v>0.89691328934967007</v>
      </c>
      <c r="E39" s="117">
        <v>67208</v>
      </c>
      <c r="F39" s="118">
        <f t="shared" si="8"/>
        <v>4.3537668467797053E-2</v>
      </c>
      <c r="G39" s="117">
        <v>71650</v>
      </c>
      <c r="H39" s="118">
        <f t="shared" si="8"/>
        <v>6.6093322223544915E-2</v>
      </c>
      <c r="I39" s="117">
        <v>71402</v>
      </c>
      <c r="J39" s="118">
        <f t="shared" si="8"/>
        <v>-3.4612700628052773E-3</v>
      </c>
      <c r="K39" s="117"/>
      <c r="L39" s="118"/>
    </row>
    <row r="40" spans="2:13" x14ac:dyDescent="0.25">
      <c r="B40" s="116" t="s">
        <v>94</v>
      </c>
      <c r="C40" s="117">
        <v>71237</v>
      </c>
      <c r="D40" s="118">
        <v>0.3186176514141863</v>
      </c>
      <c r="E40" s="117">
        <v>73508</v>
      </c>
      <c r="F40" s="118">
        <f t="shared" si="8"/>
        <v>3.18795008212025E-2</v>
      </c>
      <c r="G40" s="117">
        <v>79884</v>
      </c>
      <c r="H40" s="118">
        <f t="shared" si="8"/>
        <v>8.6738858355553061E-2</v>
      </c>
      <c r="I40" s="117">
        <v>81692</v>
      </c>
      <c r="J40" s="118">
        <f t="shared" si="8"/>
        <v>2.2632817585499065E-2</v>
      </c>
      <c r="K40" s="117"/>
      <c r="L40" s="118"/>
    </row>
    <row r="41" spans="2:13" x14ac:dyDescent="0.25">
      <c r="B41" s="116" t="s">
        <v>96</v>
      </c>
      <c r="C41" s="117">
        <v>65777</v>
      </c>
      <c r="D41" s="118">
        <v>0.24970551354637682</v>
      </c>
      <c r="E41" s="117">
        <v>71022</v>
      </c>
      <c r="F41" s="118">
        <f t="shared" si="8"/>
        <v>7.9739118536874543E-2</v>
      </c>
      <c r="G41" s="117">
        <v>70390</v>
      </c>
      <c r="H41" s="118">
        <f t="shared" si="8"/>
        <v>-8.898651122187462E-3</v>
      </c>
      <c r="I41" s="117">
        <v>74798</v>
      </c>
      <c r="J41" s="118">
        <f t="shared" si="8"/>
        <v>6.2622531609603627E-2</v>
      </c>
      <c r="K41" s="117"/>
      <c r="L41" s="118"/>
    </row>
    <row r="42" spans="2:13" x14ac:dyDescent="0.25">
      <c r="B42" s="116" t="s">
        <v>98</v>
      </c>
      <c r="C42" s="117">
        <v>68554</v>
      </c>
      <c r="D42" s="118">
        <v>0.5109651539529656</v>
      </c>
      <c r="E42" s="117">
        <v>67674</v>
      </c>
      <c r="F42" s="118">
        <f t="shared" si="8"/>
        <v>-1.2836595968141906E-2</v>
      </c>
      <c r="G42" s="117">
        <v>71887</v>
      </c>
      <c r="H42" s="118">
        <f t="shared" si="8"/>
        <v>6.2254336968407431E-2</v>
      </c>
      <c r="I42" s="117">
        <v>66314</v>
      </c>
      <c r="J42" s="118">
        <f t="shared" si="8"/>
        <v>-7.7524448092144649E-2</v>
      </c>
      <c r="K42" s="117"/>
      <c r="L42" s="118"/>
    </row>
    <row r="43" spans="2:13" ht="15.75" x14ac:dyDescent="0.25">
      <c r="B43" s="119" t="s">
        <v>32</v>
      </c>
      <c r="C43" s="120">
        <v>752557</v>
      </c>
      <c r="D43" s="121">
        <v>1.9311000237586127</v>
      </c>
      <c r="E43" s="120">
        <v>810911</v>
      </c>
      <c r="F43" s="121">
        <f t="shared" si="8"/>
        <v>7.7540970318527469E-2</v>
      </c>
      <c r="G43" s="120">
        <v>861439</v>
      </c>
      <c r="H43" s="121">
        <f t="shared" si="8"/>
        <v>6.231016720700544E-2</v>
      </c>
      <c r="I43" s="120">
        <v>876767</v>
      </c>
      <c r="J43" s="121">
        <f t="shared" si="8"/>
        <v>1.7793482765465773E-2</v>
      </c>
      <c r="K43" s="120">
        <v>366855</v>
      </c>
      <c r="L43" s="121">
        <v>3.2940454335559588E-2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77" t="s">
        <v>263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1" t="s">
        <v>68</v>
      </c>
      <c r="C50" s="299" t="s">
        <v>143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5">
        <f t="shared" ref="C51" si="10">E51-1</f>
        <v>2022</v>
      </c>
      <c r="D51" s="302"/>
      <c r="E51" s="303">
        <f t="shared" ref="E51" si="11">G51-1</f>
        <v>2023</v>
      </c>
      <c r="F51" s="302"/>
      <c r="G51" s="303">
        <f t="shared" ref="G51" si="12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32265</v>
      </c>
      <c r="D53" s="118">
        <v>19.241530740276033</v>
      </c>
      <c r="E53" s="117">
        <v>48326</v>
      </c>
      <c r="F53" s="118">
        <f t="shared" ref="F53:J65" si="13">IFERROR(E53/C53-1,"-")</f>
        <v>0.49778397644506422</v>
      </c>
      <c r="G53" s="117">
        <v>49934</v>
      </c>
      <c r="H53" s="118">
        <f t="shared" si="13"/>
        <v>3.3274013988329187E-2</v>
      </c>
      <c r="I53" s="117">
        <v>51937</v>
      </c>
      <c r="J53" s="118">
        <f t="shared" si="13"/>
        <v>4.0112949092802497E-2</v>
      </c>
      <c r="K53" s="117">
        <v>55507</v>
      </c>
      <c r="L53" s="118">
        <f t="shared" ref="L53:L57" si="14">IFERROR(K53/I53-1,"-")</f>
        <v>6.8737123823093382E-2</v>
      </c>
    </row>
    <row r="54" spans="1:13" x14ac:dyDescent="0.25">
      <c r="A54" s="1">
        <v>2</v>
      </c>
      <c r="B54" s="116" t="s">
        <v>78</v>
      </c>
      <c r="C54" s="117">
        <v>39485</v>
      </c>
      <c r="D54" s="118">
        <v>14.316136539953453</v>
      </c>
      <c r="E54" s="117">
        <v>45827</v>
      </c>
      <c r="F54" s="118">
        <f t="shared" si="13"/>
        <v>0.16061795618589336</v>
      </c>
      <c r="G54" s="117">
        <v>50552</v>
      </c>
      <c r="H54" s="118">
        <f t="shared" si="13"/>
        <v>0.1031051563488774</v>
      </c>
      <c r="I54" s="117">
        <v>55634</v>
      </c>
      <c r="J54" s="118">
        <f t="shared" si="13"/>
        <v>0.10053014717518605</v>
      </c>
      <c r="K54" s="117">
        <v>56891</v>
      </c>
      <c r="L54" s="118">
        <f t="shared" si="14"/>
        <v>2.2594097134845503E-2</v>
      </c>
    </row>
    <row r="55" spans="1:13" x14ac:dyDescent="0.25">
      <c r="A55" s="1">
        <v>3</v>
      </c>
      <c r="B55" s="116" t="s">
        <v>80</v>
      </c>
      <c r="C55" s="117">
        <v>44785</v>
      </c>
      <c r="D55" s="118">
        <v>12.273562537048015</v>
      </c>
      <c r="E55" s="117">
        <v>48639</v>
      </c>
      <c r="F55" s="118">
        <f t="shared" si="13"/>
        <v>8.6055598972870406E-2</v>
      </c>
      <c r="G55" s="117">
        <v>55860</v>
      </c>
      <c r="H55" s="118">
        <f t="shared" si="13"/>
        <v>0.14846111145377172</v>
      </c>
      <c r="I55" s="117">
        <v>58113</v>
      </c>
      <c r="J55" s="118">
        <f t="shared" si="13"/>
        <v>4.0332975295381379E-2</v>
      </c>
      <c r="K55" s="117">
        <v>58331</v>
      </c>
      <c r="L55" s="118">
        <f t="shared" si="14"/>
        <v>3.7513120988419413E-3</v>
      </c>
    </row>
    <row r="56" spans="1:13" x14ac:dyDescent="0.25">
      <c r="A56" s="1">
        <v>4</v>
      </c>
      <c r="B56" s="116" t="s">
        <v>82</v>
      </c>
      <c r="C56" s="117">
        <v>48283</v>
      </c>
      <c r="D56" s="118">
        <v>17.477994642173748</v>
      </c>
      <c r="E56" s="117">
        <v>50475</v>
      </c>
      <c r="F56" s="118">
        <f t="shared" si="13"/>
        <v>4.5399001719031551E-2</v>
      </c>
      <c r="G56" s="117">
        <v>50481</v>
      </c>
      <c r="H56" s="118">
        <f t="shared" si="13"/>
        <v>1.188707280832535E-4</v>
      </c>
      <c r="I56" s="117">
        <v>51490</v>
      </c>
      <c r="J56" s="118">
        <f t="shared" si="13"/>
        <v>1.9987718151383671E-2</v>
      </c>
      <c r="K56" s="117">
        <v>53170</v>
      </c>
      <c r="L56" s="118">
        <f t="shared" si="14"/>
        <v>3.2627694697999532E-2</v>
      </c>
    </row>
    <row r="57" spans="1:13" x14ac:dyDescent="0.25">
      <c r="A57" s="1">
        <v>5</v>
      </c>
      <c r="B57" s="116" t="s">
        <v>84</v>
      </c>
      <c r="C57" s="117">
        <v>46145</v>
      </c>
      <c r="D57" s="118">
        <v>12.279136690647482</v>
      </c>
      <c r="E57" s="117">
        <v>48589</v>
      </c>
      <c r="F57" s="118">
        <f t="shared" si="13"/>
        <v>5.2963484667894578E-2</v>
      </c>
      <c r="G57" s="117">
        <v>52392</v>
      </c>
      <c r="H57" s="118">
        <f t="shared" si="13"/>
        <v>7.8268743954392983E-2</v>
      </c>
      <c r="I57" s="117">
        <v>57980</v>
      </c>
      <c r="J57" s="118">
        <f t="shared" si="13"/>
        <v>0.10665750496258974</v>
      </c>
      <c r="K57" s="117">
        <v>56736</v>
      </c>
      <c r="L57" s="118">
        <f t="shared" si="14"/>
        <v>-2.1455674370472577E-2</v>
      </c>
    </row>
    <row r="58" spans="1:13" x14ac:dyDescent="0.25">
      <c r="A58" s="1">
        <v>6</v>
      </c>
      <c r="B58" s="116" t="s">
        <v>86</v>
      </c>
      <c r="C58" s="117">
        <v>46624</v>
      </c>
      <c r="D58" s="118">
        <v>7.2041175435509412</v>
      </c>
      <c r="E58" s="117">
        <v>50600</v>
      </c>
      <c r="F58" s="118">
        <f t="shared" si="13"/>
        <v>8.5277968428277173E-2</v>
      </c>
      <c r="G58" s="117">
        <v>52676</v>
      </c>
      <c r="H58" s="118">
        <f t="shared" si="13"/>
        <v>4.1027667984189664E-2</v>
      </c>
      <c r="I58" s="117">
        <v>57563</v>
      </c>
      <c r="J58" s="118">
        <f t="shared" si="13"/>
        <v>9.2774698154757473E-2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54466</v>
      </c>
      <c r="D59" s="118">
        <v>2.4182251788628091</v>
      </c>
      <c r="E59" s="117">
        <v>54308</v>
      </c>
      <c r="F59" s="118">
        <f t="shared" si="13"/>
        <v>-2.9008922997832975E-3</v>
      </c>
      <c r="G59" s="117">
        <v>57122</v>
      </c>
      <c r="H59" s="118">
        <f t="shared" si="13"/>
        <v>5.1815570450025827E-2</v>
      </c>
      <c r="I59" s="117">
        <v>61726</v>
      </c>
      <c r="J59" s="118">
        <f t="shared" si="13"/>
        <v>8.0599418787857591E-2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54395</v>
      </c>
      <c r="D60" s="118">
        <v>1.379692011549567</v>
      </c>
      <c r="E60" s="117">
        <v>55335</v>
      </c>
      <c r="F60" s="118">
        <f t="shared" si="13"/>
        <v>1.7281000091920129E-2</v>
      </c>
      <c r="G60" s="117">
        <v>59369</v>
      </c>
      <c r="H60" s="118">
        <f t="shared" si="13"/>
        <v>7.2901418631968973E-2</v>
      </c>
      <c r="I60" s="117">
        <v>62832</v>
      </c>
      <c r="J60" s="118">
        <f t="shared" si="13"/>
        <v>5.8330104936920035E-2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49072</v>
      </c>
      <c r="D61" s="118">
        <v>0.73958665674075652</v>
      </c>
      <c r="E61" s="117">
        <v>51415</v>
      </c>
      <c r="F61" s="118">
        <f t="shared" si="13"/>
        <v>4.7746168894685415E-2</v>
      </c>
      <c r="G61" s="117">
        <v>54012</v>
      </c>
      <c r="H61" s="118">
        <f t="shared" si="13"/>
        <v>5.0510551395507086E-2</v>
      </c>
      <c r="I61" s="117">
        <v>56019</v>
      </c>
      <c r="J61" s="118">
        <f t="shared" si="13"/>
        <v>3.7158409242390666E-2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54881</v>
      </c>
      <c r="D62" s="118">
        <v>0.25862306210439412</v>
      </c>
      <c r="E62" s="117">
        <v>55616</v>
      </c>
      <c r="F62" s="118">
        <f t="shared" si="13"/>
        <v>1.3392613108361706E-2</v>
      </c>
      <c r="G62" s="117">
        <v>61026</v>
      </c>
      <c r="H62" s="118">
        <f t="shared" si="13"/>
        <v>9.7274165707710081E-2</v>
      </c>
      <c r="I62" s="117">
        <v>65285</v>
      </c>
      <c r="J62" s="118">
        <f t="shared" si="13"/>
        <v>6.9789925605479697E-2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50351</v>
      </c>
      <c r="D63" s="118">
        <v>0.24686741617552377</v>
      </c>
      <c r="E63" s="117">
        <v>49722</v>
      </c>
      <c r="F63" s="118">
        <f t="shared" si="13"/>
        <v>-1.2492304025739309E-2</v>
      </c>
      <c r="G63" s="117">
        <v>54172</v>
      </c>
      <c r="H63" s="118">
        <f t="shared" si="13"/>
        <v>8.9497606693214271E-2</v>
      </c>
      <c r="I63" s="117">
        <v>57471</v>
      </c>
      <c r="J63" s="118">
        <f t="shared" si="13"/>
        <v>6.0898619212877536E-2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52615</v>
      </c>
      <c r="D64" s="118">
        <v>0.47080200150951845</v>
      </c>
      <c r="E64" s="117">
        <v>51027</v>
      </c>
      <c r="F64" s="118">
        <f t="shared" si="13"/>
        <v>-3.0181507174760092E-2</v>
      </c>
      <c r="G64" s="117">
        <v>53638</v>
      </c>
      <c r="H64" s="118">
        <f t="shared" si="13"/>
        <v>5.1168988966625584E-2</v>
      </c>
      <c r="I64" s="117">
        <v>50741</v>
      </c>
      <c r="J64" s="118">
        <f t="shared" si="13"/>
        <v>-5.401021663745853E-2</v>
      </c>
      <c r="K64" s="117"/>
      <c r="L64" s="118"/>
    </row>
    <row r="65" spans="1:13" ht="15.75" x14ac:dyDescent="0.25">
      <c r="B65" s="119" t="s">
        <v>32</v>
      </c>
      <c r="C65" s="120">
        <v>573367</v>
      </c>
      <c r="D65" s="121">
        <v>1.7822949674150923</v>
      </c>
      <c r="E65" s="120">
        <v>609879</v>
      </c>
      <c r="F65" s="121">
        <f t="shared" si="13"/>
        <v>6.3679981582476897E-2</v>
      </c>
      <c r="G65" s="120">
        <v>651234</v>
      </c>
      <c r="H65" s="121">
        <f t="shared" si="13"/>
        <v>6.7808532512186881E-2</v>
      </c>
      <c r="I65" s="120">
        <v>686791</v>
      </c>
      <c r="J65" s="121">
        <f t="shared" si="13"/>
        <v>5.4599422020348953E-2</v>
      </c>
      <c r="K65" s="120">
        <v>285823</v>
      </c>
      <c r="L65" s="121">
        <v>3.8774649832457486E-2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264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1" t="s">
        <v>69</v>
      </c>
      <c r="C72" s="299" t="s">
        <v>144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5">
        <f t="shared" ref="C73" si="15">E73-1</f>
        <v>2022</v>
      </c>
      <c r="D73" s="302"/>
      <c r="E73" s="303">
        <f t="shared" ref="E73" si="16">G73-1</f>
        <v>2023</v>
      </c>
      <c r="F73" s="302"/>
      <c r="G73" s="303">
        <f t="shared" ref="G73" si="17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7833</v>
      </c>
      <c r="D75" s="118">
        <v>15.38702928870293</v>
      </c>
      <c r="E75" s="117">
        <v>14965</v>
      </c>
      <c r="F75" s="118">
        <f t="shared" ref="F75:J87" si="18">IFERROR(E75/C75-1,"-")</f>
        <v>0.91050683007787558</v>
      </c>
      <c r="G75" s="117">
        <v>12109</v>
      </c>
      <c r="H75" s="118">
        <f t="shared" si="18"/>
        <v>-0.19084530571333114</v>
      </c>
      <c r="I75" s="117">
        <v>17541</v>
      </c>
      <c r="J75" s="118">
        <f t="shared" si="18"/>
        <v>0.44859195639606897</v>
      </c>
      <c r="K75" s="117">
        <v>15125</v>
      </c>
      <c r="L75" s="118">
        <f t="shared" ref="L75:L79" si="19">IFERROR(K75/I75-1,"-")</f>
        <v>-0.13773445071546664</v>
      </c>
    </row>
    <row r="76" spans="1:13" x14ac:dyDescent="0.25">
      <c r="A76" s="1">
        <v>2</v>
      </c>
      <c r="B76" s="116" t="s">
        <v>78</v>
      </c>
      <c r="C76" s="117">
        <v>11801</v>
      </c>
      <c r="D76" s="118">
        <v>24.215811965811966</v>
      </c>
      <c r="E76" s="117">
        <v>15953</v>
      </c>
      <c r="F76" s="118">
        <f t="shared" si="18"/>
        <v>0.35183459028895858</v>
      </c>
      <c r="G76" s="117">
        <v>17151</v>
      </c>
      <c r="H76" s="118">
        <f t="shared" si="18"/>
        <v>7.5095593305334329E-2</v>
      </c>
      <c r="I76" s="117">
        <v>17298</v>
      </c>
      <c r="J76" s="118">
        <f t="shared" si="18"/>
        <v>8.5709288088158253E-3</v>
      </c>
      <c r="K76" s="117">
        <v>17861</v>
      </c>
      <c r="L76" s="118">
        <f t="shared" si="19"/>
        <v>3.2547115273442007E-2</v>
      </c>
    </row>
    <row r="77" spans="1:13" x14ac:dyDescent="0.25">
      <c r="A77" s="1">
        <v>3</v>
      </c>
      <c r="B77" s="116" t="s">
        <v>80</v>
      </c>
      <c r="C77" s="117">
        <v>15819</v>
      </c>
      <c r="D77" s="118">
        <v>28.790960451977401</v>
      </c>
      <c r="E77" s="117">
        <v>19030</v>
      </c>
      <c r="F77" s="118">
        <f t="shared" si="18"/>
        <v>0.20298375371388833</v>
      </c>
      <c r="G77" s="117">
        <v>20080</v>
      </c>
      <c r="H77" s="118">
        <f t="shared" si="18"/>
        <v>5.5176037834997471E-2</v>
      </c>
      <c r="I77" s="117">
        <v>16521</v>
      </c>
      <c r="J77" s="118">
        <f t="shared" si="18"/>
        <v>-0.17724103585657369</v>
      </c>
      <c r="K77" s="117">
        <v>18521</v>
      </c>
      <c r="L77" s="118">
        <f t="shared" si="19"/>
        <v>0.12105804733369641</v>
      </c>
    </row>
    <row r="78" spans="1:13" x14ac:dyDescent="0.25">
      <c r="A78" s="1">
        <v>4</v>
      </c>
      <c r="B78" s="116" t="s">
        <v>82</v>
      </c>
      <c r="C78" s="117">
        <v>18290</v>
      </c>
      <c r="D78" s="118">
        <v>25.818181818181817</v>
      </c>
      <c r="E78" s="117">
        <v>18213</v>
      </c>
      <c r="F78" s="118">
        <f t="shared" si="18"/>
        <v>-4.2099507927829682E-3</v>
      </c>
      <c r="G78" s="117">
        <v>17245</v>
      </c>
      <c r="H78" s="118">
        <f t="shared" si="18"/>
        <v>-5.3148849722725489E-2</v>
      </c>
      <c r="I78" s="117">
        <v>14872</v>
      </c>
      <c r="J78" s="118">
        <f t="shared" si="18"/>
        <v>-0.13760510292838501</v>
      </c>
      <c r="K78" s="117">
        <v>13253</v>
      </c>
      <c r="L78" s="118">
        <f t="shared" si="19"/>
        <v>-0.10886229155459926</v>
      </c>
    </row>
    <row r="79" spans="1:13" x14ac:dyDescent="0.25">
      <c r="A79" s="1">
        <v>5</v>
      </c>
      <c r="B79" s="116" t="s">
        <v>84</v>
      </c>
      <c r="C79" s="117">
        <v>13170</v>
      </c>
      <c r="D79" s="118">
        <v>20.590163934426229</v>
      </c>
      <c r="E79" s="117">
        <v>13793</v>
      </c>
      <c r="F79" s="118">
        <f t="shared" si="18"/>
        <v>4.7304479878511829E-2</v>
      </c>
      <c r="G79" s="117">
        <v>16053</v>
      </c>
      <c r="H79" s="118">
        <f t="shared" si="18"/>
        <v>0.16385122888421666</v>
      </c>
      <c r="I79" s="117">
        <v>13770</v>
      </c>
      <c r="J79" s="118">
        <f t="shared" si="18"/>
        <v>-0.14221640814800973</v>
      </c>
      <c r="K79" s="117">
        <v>12458</v>
      </c>
      <c r="L79" s="118">
        <f t="shared" si="19"/>
        <v>-9.5279593318808975E-2</v>
      </c>
    </row>
    <row r="80" spans="1:13" x14ac:dyDescent="0.25">
      <c r="A80" s="1">
        <v>6</v>
      </c>
      <c r="B80" s="116" t="s">
        <v>86</v>
      </c>
      <c r="C80" s="117">
        <v>15398</v>
      </c>
      <c r="D80" s="118">
        <v>7.2298236237306259</v>
      </c>
      <c r="E80" s="117">
        <v>16687</v>
      </c>
      <c r="F80" s="118">
        <f t="shared" si="18"/>
        <v>8.3712170411741837E-2</v>
      </c>
      <c r="G80" s="117">
        <v>18218</v>
      </c>
      <c r="H80" s="118">
        <f t="shared" si="18"/>
        <v>9.1748067357823482E-2</v>
      </c>
      <c r="I80" s="117">
        <v>15006</v>
      </c>
      <c r="J80" s="118">
        <f t="shared" si="18"/>
        <v>-0.17630914480184434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16650</v>
      </c>
      <c r="D81" s="118">
        <v>5.3404417364813401</v>
      </c>
      <c r="E81" s="117">
        <v>16400</v>
      </c>
      <c r="F81" s="118">
        <f t="shared" si="18"/>
        <v>-1.501501501501501E-2</v>
      </c>
      <c r="G81" s="117">
        <v>19253</v>
      </c>
      <c r="H81" s="118">
        <f t="shared" si="18"/>
        <v>0.17396341463414644</v>
      </c>
      <c r="I81" s="117">
        <v>15767</v>
      </c>
      <c r="J81" s="118">
        <f t="shared" si="18"/>
        <v>-0.181062691528593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17176</v>
      </c>
      <c r="D82" s="118">
        <v>2.184869274986093</v>
      </c>
      <c r="E82" s="117">
        <v>14359</v>
      </c>
      <c r="F82" s="118">
        <f t="shared" si="18"/>
        <v>-0.16400791802515136</v>
      </c>
      <c r="G82" s="117">
        <v>19133</v>
      </c>
      <c r="H82" s="118">
        <f t="shared" si="18"/>
        <v>0.33247440629570302</v>
      </c>
      <c r="I82" s="117">
        <v>14511</v>
      </c>
      <c r="J82" s="118">
        <f t="shared" si="18"/>
        <v>-0.24157215282496214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15332</v>
      </c>
      <c r="D83" s="118">
        <v>1.6696848337106043</v>
      </c>
      <c r="E83" s="117">
        <v>15793</v>
      </c>
      <c r="F83" s="118">
        <f t="shared" si="18"/>
        <v>3.0067831985389981E-2</v>
      </c>
      <c r="G83" s="117">
        <v>17638</v>
      </c>
      <c r="H83" s="118">
        <f t="shared" si="18"/>
        <v>0.116823909326917</v>
      </c>
      <c r="I83" s="117">
        <v>15383</v>
      </c>
      <c r="J83" s="118">
        <f t="shared" si="18"/>
        <v>-0.12784896246739996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16356</v>
      </c>
      <c r="D84" s="118">
        <v>0.56967370441458742</v>
      </c>
      <c r="E84" s="117">
        <v>17892</v>
      </c>
      <c r="F84" s="118">
        <f t="shared" si="18"/>
        <v>9.3910491562729348E-2</v>
      </c>
      <c r="G84" s="117">
        <v>18858</v>
      </c>
      <c r="H84" s="118">
        <f t="shared" si="18"/>
        <v>5.39906103286385E-2</v>
      </c>
      <c r="I84" s="117">
        <v>16407</v>
      </c>
      <c r="J84" s="118">
        <f t="shared" si="18"/>
        <v>-0.12997136493795736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15426</v>
      </c>
      <c r="D85" s="118">
        <v>0.25905974534769838</v>
      </c>
      <c r="E85" s="117">
        <v>21300</v>
      </c>
      <c r="F85" s="118">
        <f t="shared" si="18"/>
        <v>0.38078568650330613</v>
      </c>
      <c r="G85" s="117">
        <v>16218</v>
      </c>
      <c r="H85" s="118">
        <f t="shared" si="18"/>
        <v>-0.23859154929577464</v>
      </c>
      <c r="I85" s="117">
        <v>17327</v>
      </c>
      <c r="J85" s="118">
        <f t="shared" si="18"/>
        <v>6.8380811444074485E-2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15939</v>
      </c>
      <c r="D86" s="118">
        <v>0.66065847051469051</v>
      </c>
      <c r="E86" s="117">
        <v>16647</v>
      </c>
      <c r="F86" s="118">
        <f t="shared" si="18"/>
        <v>4.4419348767174904E-2</v>
      </c>
      <c r="G86" s="117">
        <v>18249</v>
      </c>
      <c r="H86" s="118">
        <f t="shared" si="18"/>
        <v>9.6233555595602871E-2</v>
      </c>
      <c r="I86" s="117">
        <v>15573</v>
      </c>
      <c r="J86" s="118">
        <f t="shared" si="18"/>
        <v>-0.14663817195462769</v>
      </c>
      <c r="K86" s="117"/>
      <c r="L86" s="118"/>
    </row>
    <row r="87" spans="1:13" ht="15.75" x14ac:dyDescent="0.25">
      <c r="B87" s="119" t="s">
        <v>32</v>
      </c>
      <c r="C87" s="120">
        <v>179190</v>
      </c>
      <c r="D87" s="121">
        <v>2.536272497631828</v>
      </c>
      <c r="E87" s="120">
        <v>201032</v>
      </c>
      <c r="F87" s="121">
        <f t="shared" si="18"/>
        <v>0.12189296277694073</v>
      </c>
      <c r="G87" s="120">
        <v>210205</v>
      </c>
      <c r="H87" s="121">
        <f t="shared" si="18"/>
        <v>4.5629551514186906E-2</v>
      </c>
      <c r="I87" s="120">
        <v>189976</v>
      </c>
      <c r="J87" s="121">
        <f t="shared" si="18"/>
        <v>-9.6234628101139363E-2</v>
      </c>
      <c r="K87" s="120">
        <v>81032</v>
      </c>
      <c r="L87" s="121">
        <v>1.2874678133046658E-2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265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5">
        <f t="shared" ref="C95" si="20">E95-1</f>
        <v>2022</v>
      </c>
      <c r="D95" s="302"/>
      <c r="E95" s="303">
        <f t="shared" ref="E95" si="21">G95-1</f>
        <v>2023</v>
      </c>
      <c r="F95" s="302"/>
      <c r="G95" s="303">
        <f t="shared" ref="G95" si="22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32894</v>
      </c>
      <c r="D97" s="118">
        <v>4.539575614685079</v>
      </c>
      <c r="E97" s="117">
        <v>38836</v>
      </c>
      <c r="F97" s="118">
        <f t="shared" ref="F97:J109" si="23">IFERROR(E97/C97-1,"-")</f>
        <v>0.18064084635495825</v>
      </c>
      <c r="G97" s="117">
        <v>40090</v>
      </c>
      <c r="H97" s="118">
        <f t="shared" si="23"/>
        <v>3.2289628180039109E-2</v>
      </c>
      <c r="I97" s="117">
        <v>39280</v>
      </c>
      <c r="J97" s="118">
        <f t="shared" si="23"/>
        <v>-2.0204539785482645E-2</v>
      </c>
      <c r="K97" s="117">
        <v>41738</v>
      </c>
      <c r="L97" s="118">
        <f t="shared" ref="L97:L101" si="24">IFERROR(K97/I97-1,"-")</f>
        <v>6.2576374745417551E-2</v>
      </c>
    </row>
    <row r="98" spans="2:12" x14ac:dyDescent="0.25">
      <c r="B98" s="116" t="s">
        <v>78</v>
      </c>
      <c r="C98" s="117">
        <v>36818</v>
      </c>
      <c r="D98" s="118">
        <v>4.1966125617501762</v>
      </c>
      <c r="E98" s="117">
        <v>40393</v>
      </c>
      <c r="F98" s="118">
        <f t="shared" si="23"/>
        <v>9.7099244934542916E-2</v>
      </c>
      <c r="G98" s="117">
        <v>44543</v>
      </c>
      <c r="H98" s="118">
        <f t="shared" si="23"/>
        <v>0.10274057386180768</v>
      </c>
      <c r="I98" s="117">
        <v>42087</v>
      </c>
      <c r="J98" s="118">
        <f t="shared" si="23"/>
        <v>-5.5137732079114543E-2</v>
      </c>
      <c r="K98" s="117">
        <v>43105</v>
      </c>
      <c r="L98" s="118">
        <f t="shared" si="24"/>
        <v>2.4187991541331E-2</v>
      </c>
    </row>
    <row r="99" spans="2:12" x14ac:dyDescent="0.25">
      <c r="B99" s="116" t="s">
        <v>80</v>
      </c>
      <c r="C99" s="117">
        <v>44056</v>
      </c>
      <c r="D99" s="118">
        <v>3.8940235503221503</v>
      </c>
      <c r="E99" s="117">
        <v>46614</v>
      </c>
      <c r="F99" s="118">
        <f t="shared" si="23"/>
        <v>5.8062465952424258E-2</v>
      </c>
      <c r="G99" s="117">
        <v>46997</v>
      </c>
      <c r="H99" s="118">
        <f t="shared" si="23"/>
        <v>8.2164156691122425E-3</v>
      </c>
      <c r="I99" s="117">
        <v>48564</v>
      </c>
      <c r="J99" s="118">
        <f t="shared" si="23"/>
        <v>3.3342553780028483E-2</v>
      </c>
      <c r="K99" s="117">
        <v>47552</v>
      </c>
      <c r="L99" s="118">
        <f t="shared" si="24"/>
        <v>-2.0838481179474511E-2</v>
      </c>
    </row>
    <row r="100" spans="2:12" x14ac:dyDescent="0.25">
      <c r="B100" s="116" t="s">
        <v>82</v>
      </c>
      <c r="C100" s="117">
        <v>44266</v>
      </c>
      <c r="D100" s="118">
        <v>3.239632219136098</v>
      </c>
      <c r="E100" s="117">
        <v>44213</v>
      </c>
      <c r="F100" s="118">
        <f t="shared" si="23"/>
        <v>-1.1973071883613073E-3</v>
      </c>
      <c r="G100" s="117">
        <v>45816</v>
      </c>
      <c r="H100" s="118">
        <f t="shared" si="23"/>
        <v>3.6256304706760556E-2</v>
      </c>
      <c r="I100" s="117">
        <v>49157</v>
      </c>
      <c r="J100" s="118">
        <f t="shared" si="23"/>
        <v>7.292212327571157E-2</v>
      </c>
      <c r="K100" s="117">
        <v>49467</v>
      </c>
      <c r="L100" s="118">
        <f t="shared" si="24"/>
        <v>6.3063246333177059E-3</v>
      </c>
    </row>
    <row r="101" spans="2:12" x14ac:dyDescent="0.25">
      <c r="B101" s="116" t="s">
        <v>84</v>
      </c>
      <c r="C101" s="117">
        <v>38064</v>
      </c>
      <c r="D101" s="118">
        <v>2.355725998413118</v>
      </c>
      <c r="E101" s="117">
        <v>34250</v>
      </c>
      <c r="F101" s="118">
        <f t="shared" si="23"/>
        <v>-0.10019966372425393</v>
      </c>
      <c r="G101" s="117">
        <v>42177</v>
      </c>
      <c r="H101" s="118">
        <f t="shared" si="23"/>
        <v>0.2314452554744526</v>
      </c>
      <c r="I101" s="117">
        <v>44836</v>
      </c>
      <c r="J101" s="118">
        <f t="shared" si="23"/>
        <v>6.3043839059202966E-2</v>
      </c>
      <c r="K101" s="117">
        <v>45973</v>
      </c>
      <c r="L101" s="118">
        <f t="shared" si="24"/>
        <v>2.5359086448389689E-2</v>
      </c>
    </row>
    <row r="102" spans="2:12" x14ac:dyDescent="0.25">
      <c r="B102" s="116" t="s">
        <v>86</v>
      </c>
      <c r="C102" s="117">
        <v>37123</v>
      </c>
      <c r="D102" s="118">
        <v>1.731038034282351</v>
      </c>
      <c r="E102" s="117">
        <v>42497</v>
      </c>
      <c r="F102" s="118">
        <f t="shared" si="23"/>
        <v>0.14476200738086908</v>
      </c>
      <c r="G102" s="117">
        <v>42496</v>
      </c>
      <c r="H102" s="118">
        <f t="shared" si="23"/>
        <v>-2.3531072781635132E-5</v>
      </c>
      <c r="I102" s="117">
        <v>44595</v>
      </c>
      <c r="J102" s="118">
        <f t="shared" si="23"/>
        <v>4.9392884036144613E-2</v>
      </c>
      <c r="K102" s="117"/>
      <c r="L102" s="118"/>
    </row>
    <row r="103" spans="2:12" x14ac:dyDescent="0.25">
      <c r="B103" s="116" t="s">
        <v>88</v>
      </c>
      <c r="C103" s="117">
        <v>48616</v>
      </c>
      <c r="D103" s="118">
        <v>1.0675342349238752</v>
      </c>
      <c r="E103" s="117">
        <v>42520</v>
      </c>
      <c r="F103" s="118">
        <f t="shared" si="23"/>
        <v>-0.12539081783774886</v>
      </c>
      <c r="G103" s="117">
        <v>44773</v>
      </c>
      <c r="H103" s="118">
        <f t="shared" si="23"/>
        <v>5.2986829727187157E-2</v>
      </c>
      <c r="I103" s="117">
        <v>48521</v>
      </c>
      <c r="J103" s="118">
        <f t="shared" si="23"/>
        <v>8.3711165211176386E-2</v>
      </c>
      <c r="K103" s="117"/>
      <c r="L103" s="118"/>
    </row>
    <row r="104" spans="2:12" x14ac:dyDescent="0.25">
      <c r="B104" s="116" t="s">
        <v>90</v>
      </c>
      <c r="C104" s="117">
        <v>46323</v>
      </c>
      <c r="D104" s="118">
        <v>0.86665860735009681</v>
      </c>
      <c r="E104" s="117">
        <v>47103</v>
      </c>
      <c r="F104" s="118">
        <f t="shared" si="23"/>
        <v>1.6838287675668751E-2</v>
      </c>
      <c r="G104" s="117">
        <v>47679</v>
      </c>
      <c r="H104" s="118">
        <f t="shared" si="23"/>
        <v>1.2228520476402771E-2</v>
      </c>
      <c r="I104" s="117">
        <v>46245</v>
      </c>
      <c r="J104" s="118">
        <f t="shared" si="23"/>
        <v>-3.0076134147108746E-2</v>
      </c>
      <c r="K104" s="117"/>
      <c r="L104" s="118"/>
    </row>
    <row r="105" spans="2:12" x14ac:dyDescent="0.25">
      <c r="B105" s="116" t="s">
        <v>92</v>
      </c>
      <c r="C105" s="117">
        <v>38894</v>
      </c>
      <c r="D105" s="118">
        <v>0.55153981171214306</v>
      </c>
      <c r="E105" s="117">
        <v>40104</v>
      </c>
      <c r="F105" s="118">
        <f t="shared" si="23"/>
        <v>3.1110196945544288E-2</v>
      </c>
      <c r="G105" s="117">
        <v>39500</v>
      </c>
      <c r="H105" s="118">
        <f t="shared" si="23"/>
        <v>-1.5060841811290637E-2</v>
      </c>
      <c r="I105" s="117">
        <v>44469</v>
      </c>
      <c r="J105" s="118">
        <f t="shared" si="23"/>
        <v>0.12579746835443029</v>
      </c>
      <c r="K105" s="117"/>
      <c r="L105" s="118"/>
    </row>
    <row r="106" spans="2:12" x14ac:dyDescent="0.25">
      <c r="B106" s="116" t="s">
        <v>94</v>
      </c>
      <c r="C106" s="117">
        <v>41972</v>
      </c>
      <c r="D106" s="118">
        <v>0.18454548020207162</v>
      </c>
      <c r="E106" s="117">
        <v>46013</v>
      </c>
      <c r="F106" s="118">
        <f t="shared" si="23"/>
        <v>9.6278471361860296E-2</v>
      </c>
      <c r="G106" s="117">
        <v>45196</v>
      </c>
      <c r="H106" s="118">
        <f t="shared" si="23"/>
        <v>-1.7755851607154538E-2</v>
      </c>
      <c r="I106" s="117">
        <v>48723</v>
      </c>
      <c r="J106" s="118">
        <f t="shared" si="23"/>
        <v>7.8037879458359161E-2</v>
      </c>
      <c r="K106" s="117"/>
      <c r="L106" s="118"/>
    </row>
    <row r="107" spans="2:12" x14ac:dyDescent="0.25">
      <c r="B107" s="116" t="s">
        <v>96</v>
      </c>
      <c r="C107" s="117">
        <v>41589</v>
      </c>
      <c r="D107" s="118">
        <v>0.16196356727760386</v>
      </c>
      <c r="E107" s="117">
        <v>42977</v>
      </c>
      <c r="F107" s="118">
        <f t="shared" si="23"/>
        <v>3.3374209526557452E-2</v>
      </c>
      <c r="G107" s="117">
        <v>43526</v>
      </c>
      <c r="H107" s="118">
        <f t="shared" si="23"/>
        <v>1.2774274612001868E-2</v>
      </c>
      <c r="I107" s="117">
        <v>43889</v>
      </c>
      <c r="J107" s="118">
        <f t="shared" si="23"/>
        <v>8.3398428525478518E-3</v>
      </c>
      <c r="K107" s="117"/>
      <c r="L107" s="118"/>
    </row>
    <row r="108" spans="2:12" x14ac:dyDescent="0.25">
      <c r="B108" s="116" t="s">
        <v>98</v>
      </c>
      <c r="C108" s="117">
        <v>42159</v>
      </c>
      <c r="D108" s="118">
        <v>0.25907896308684752</v>
      </c>
      <c r="E108" s="117">
        <v>43945</v>
      </c>
      <c r="F108" s="118">
        <f t="shared" si="23"/>
        <v>4.2363433667781392E-2</v>
      </c>
      <c r="G108" s="117">
        <v>43563</v>
      </c>
      <c r="H108" s="118">
        <f t="shared" si="23"/>
        <v>-8.6926840368642955E-3</v>
      </c>
      <c r="I108" s="117">
        <v>44416</v>
      </c>
      <c r="J108" s="118">
        <f t="shared" si="23"/>
        <v>1.9580836948786873E-2</v>
      </c>
      <c r="K108" s="117"/>
      <c r="L108" s="118"/>
    </row>
    <row r="109" spans="2:12" ht="15.75" x14ac:dyDescent="0.25">
      <c r="B109" s="119" t="s">
        <v>32</v>
      </c>
      <c r="C109" s="120">
        <v>492774</v>
      </c>
      <c r="D109" s="121">
        <v>1.0923786352113933</v>
      </c>
      <c r="E109" s="120">
        <v>509465</v>
      </c>
      <c r="F109" s="121">
        <f t="shared" si="23"/>
        <v>3.3871511078100713E-2</v>
      </c>
      <c r="G109" s="120">
        <v>526356</v>
      </c>
      <c r="H109" s="121">
        <f t="shared" si="23"/>
        <v>3.3154387445653688E-2</v>
      </c>
      <c r="I109" s="120">
        <v>544782</v>
      </c>
      <c r="J109" s="121">
        <f t="shared" si="23"/>
        <v>3.5006725486172785E-2</v>
      </c>
      <c r="K109" s="120">
        <v>227835</v>
      </c>
      <c r="L109" s="121">
        <v>1.7465747307122026E-2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9:9" x14ac:dyDescent="0.25">
      <c r="I114" s="122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EB91-ADEB-4C2F-9364-14B75EB4E8C1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266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137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1421549</v>
      </c>
      <c r="D8" s="118">
        <f t="shared" ref="D8:D10" si="0">C8/C9-1</f>
        <v>2.4322036035581585E-2</v>
      </c>
    </row>
    <row r="9" spans="1:5" x14ac:dyDescent="0.25">
      <c r="A9" s="1"/>
      <c r="B9" s="116">
        <f>B8-1</f>
        <v>2024</v>
      </c>
      <c r="C9" s="117">
        <v>1387795</v>
      </c>
      <c r="D9" s="118">
        <f t="shared" si="0"/>
        <v>5.10604555066132E-2</v>
      </c>
    </row>
    <row r="10" spans="1:5" x14ac:dyDescent="0.25">
      <c r="A10" s="1"/>
      <c r="B10" s="116">
        <f t="shared" ref="B10:B22" si="1">B9-1</f>
        <v>2023</v>
      </c>
      <c r="C10" s="117">
        <v>1320376</v>
      </c>
      <c r="D10" s="118">
        <f t="shared" si="0"/>
        <v>6.0261087212957865E-2</v>
      </c>
    </row>
    <row r="11" spans="1:5" x14ac:dyDescent="0.25">
      <c r="A11" s="1"/>
      <c r="B11" s="116">
        <f t="shared" si="1"/>
        <v>2022</v>
      </c>
      <c r="C11" s="117">
        <v>1245331</v>
      </c>
      <c r="D11" s="118">
        <f>C11/C12-1</f>
        <v>1.5298339488642134</v>
      </c>
    </row>
    <row r="12" spans="1:5" x14ac:dyDescent="0.25">
      <c r="A12" s="1" t="s">
        <v>77</v>
      </c>
      <c r="B12" s="116">
        <f t="shared" si="1"/>
        <v>2021</v>
      </c>
      <c r="C12" s="117">
        <v>492258</v>
      </c>
      <c r="D12" s="118">
        <f t="shared" ref="D12:D21" si="2">C12/C13-1</f>
        <v>0.31148143707788845</v>
      </c>
    </row>
    <row r="13" spans="1:5" x14ac:dyDescent="0.25">
      <c r="A13" s="1" t="s">
        <v>79</v>
      </c>
      <c r="B13" s="116">
        <f t="shared" si="1"/>
        <v>2020</v>
      </c>
      <c r="C13" s="117">
        <v>375345</v>
      </c>
      <c r="D13" s="118">
        <f t="shared" si="2"/>
        <v>-0.71114220212080703</v>
      </c>
    </row>
    <row r="14" spans="1:5" x14ac:dyDescent="0.25">
      <c r="A14" s="1" t="s">
        <v>81</v>
      </c>
      <c r="B14" s="116">
        <f t="shared" si="1"/>
        <v>2019</v>
      </c>
      <c r="C14" s="117">
        <v>1299411</v>
      </c>
      <c r="D14" s="118">
        <f t="shared" si="2"/>
        <v>-1.7694800040519598E-2</v>
      </c>
    </row>
    <row r="15" spans="1:5" x14ac:dyDescent="0.25">
      <c r="A15" s="1" t="s">
        <v>83</v>
      </c>
      <c r="B15" s="116">
        <f t="shared" si="1"/>
        <v>2018</v>
      </c>
      <c r="C15" s="117">
        <v>1322818</v>
      </c>
      <c r="D15" s="118">
        <f>C15/C16-1</f>
        <v>-2.7906522152891688E-2</v>
      </c>
    </row>
    <row r="16" spans="1:5" x14ac:dyDescent="0.25">
      <c r="A16" s="1" t="s">
        <v>85</v>
      </c>
      <c r="B16" s="116">
        <f t="shared" si="1"/>
        <v>2017</v>
      </c>
      <c r="C16" s="117">
        <v>1360793</v>
      </c>
      <c r="D16" s="118">
        <f>C16/C17-1</f>
        <v>1.008156851450881E-2</v>
      </c>
    </row>
    <row r="17" spans="1:5" x14ac:dyDescent="0.25">
      <c r="A17" s="1" t="s">
        <v>87</v>
      </c>
      <c r="B17" s="116">
        <f t="shared" si="1"/>
        <v>2016</v>
      </c>
      <c r="C17" s="117">
        <v>1347211</v>
      </c>
      <c r="D17" s="118">
        <f t="shared" si="2"/>
        <v>8.4840222506385565E-2</v>
      </c>
    </row>
    <row r="18" spans="1:5" x14ac:dyDescent="0.25">
      <c r="A18" s="1" t="s">
        <v>89</v>
      </c>
      <c r="B18" s="116">
        <f t="shared" si="1"/>
        <v>2015</v>
      </c>
      <c r="C18" s="117">
        <v>1241852</v>
      </c>
      <c r="D18" s="118">
        <f t="shared" si="2"/>
        <v>2.8319416520653284E-2</v>
      </c>
    </row>
    <row r="19" spans="1:5" x14ac:dyDescent="0.25">
      <c r="A19" s="1" t="s">
        <v>91</v>
      </c>
      <c r="B19" s="116">
        <f t="shared" si="1"/>
        <v>2014</v>
      </c>
      <c r="C19" s="117">
        <v>1207652</v>
      </c>
      <c r="D19" s="118">
        <f t="shared" si="2"/>
        <v>2.4086536504619893E-2</v>
      </c>
    </row>
    <row r="20" spans="1:5" x14ac:dyDescent="0.25">
      <c r="A20" s="1" t="s">
        <v>93</v>
      </c>
      <c r="B20" s="116">
        <f t="shared" si="1"/>
        <v>2013</v>
      </c>
      <c r="C20" s="117">
        <v>1179248</v>
      </c>
      <c r="D20" s="118">
        <f>C20/C21-1</f>
        <v>3.3603907060072213E-2</v>
      </c>
    </row>
    <row r="21" spans="1:5" x14ac:dyDescent="0.25">
      <c r="A21" s="1" t="s">
        <v>95</v>
      </c>
      <c r="B21" s="116">
        <f t="shared" si="1"/>
        <v>2012</v>
      </c>
      <c r="C21" s="117">
        <v>1140909</v>
      </c>
      <c r="D21" s="118">
        <f t="shared" si="2"/>
        <v>2.3783124612326567E-3</v>
      </c>
    </row>
    <row r="22" spans="1:5" x14ac:dyDescent="0.25">
      <c r="A22" s="1" t="s">
        <v>97</v>
      </c>
      <c r="B22" s="116">
        <f t="shared" si="1"/>
        <v>2011</v>
      </c>
      <c r="C22" s="117">
        <v>1138202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7" t="s">
        <v>267</v>
      </c>
      <c r="C27" s="277"/>
      <c r="D27" s="277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9" t="s">
        <v>142</v>
      </c>
      <c r="D29" s="300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876767</v>
      </c>
      <c r="D31" s="118">
        <f t="shared" ref="D31:D44" si="3">C31/C32-1</f>
        <v>1.7793482765465773E-2</v>
      </c>
    </row>
    <row r="32" spans="1:5" x14ac:dyDescent="0.25">
      <c r="B32" s="116">
        <f>B31-1</f>
        <v>2024</v>
      </c>
      <c r="C32" s="117">
        <v>861439</v>
      </c>
      <c r="D32" s="118">
        <f t="shared" si="3"/>
        <v>6.231016720700544E-2</v>
      </c>
    </row>
    <row r="33" spans="2:4" x14ac:dyDescent="0.25">
      <c r="B33" s="116">
        <f t="shared" ref="B33:B45" si="4">B32-1</f>
        <v>2023</v>
      </c>
      <c r="C33" s="117">
        <v>810911</v>
      </c>
      <c r="D33" s="118">
        <f t="shared" si="3"/>
        <v>7.7540970318527469E-2</v>
      </c>
    </row>
    <row r="34" spans="2:4" x14ac:dyDescent="0.25">
      <c r="B34" s="116">
        <f t="shared" si="4"/>
        <v>2022</v>
      </c>
      <c r="C34" s="117">
        <v>752557</v>
      </c>
      <c r="D34" s="118">
        <f t="shared" si="3"/>
        <v>1.9311000237586127</v>
      </c>
    </row>
    <row r="35" spans="2:4" x14ac:dyDescent="0.25">
      <c r="B35" s="116">
        <f t="shared" si="4"/>
        <v>2021</v>
      </c>
      <c r="C35" s="117">
        <v>256749</v>
      </c>
      <c r="D35" s="118">
        <f t="shared" si="3"/>
        <v>0.24466862841103554</v>
      </c>
    </row>
    <row r="36" spans="2:4" x14ac:dyDescent="0.25">
      <c r="B36" s="116">
        <f t="shared" si="4"/>
        <v>2020</v>
      </c>
      <c r="C36" s="117">
        <v>206279</v>
      </c>
      <c r="D36" s="118">
        <f t="shared" si="3"/>
        <v>-0.71742409194583523</v>
      </c>
    </row>
    <row r="37" spans="2:4" x14ac:dyDescent="0.25">
      <c r="B37" s="116">
        <f t="shared" si="4"/>
        <v>2019</v>
      </c>
      <c r="C37" s="117">
        <v>729995</v>
      </c>
      <c r="D37" s="118">
        <f t="shared" si="3"/>
        <v>2.9706531628428623E-2</v>
      </c>
    </row>
    <row r="38" spans="2:4" x14ac:dyDescent="0.25">
      <c r="B38" s="116">
        <f t="shared" si="4"/>
        <v>2018</v>
      </c>
      <c r="C38" s="117">
        <v>708935</v>
      </c>
      <c r="D38" s="118">
        <f>C38/C39-1</f>
        <v>-1.8136365524978215E-2</v>
      </c>
    </row>
    <row r="39" spans="2:4" x14ac:dyDescent="0.25">
      <c r="B39" s="116">
        <f t="shared" si="4"/>
        <v>2017</v>
      </c>
      <c r="C39" s="117">
        <v>722030</v>
      </c>
      <c r="D39" s="118">
        <f>C39/C40-1</f>
        <v>-2.2733363471236778E-2</v>
      </c>
    </row>
    <row r="40" spans="2:4" x14ac:dyDescent="0.25">
      <c r="B40" s="116">
        <f t="shared" si="4"/>
        <v>2016</v>
      </c>
      <c r="C40" s="117">
        <v>738826</v>
      </c>
      <c r="D40" s="118">
        <f t="shared" si="3"/>
        <v>9.4570009718633719E-2</v>
      </c>
    </row>
    <row r="41" spans="2:4" x14ac:dyDescent="0.25">
      <c r="B41" s="116">
        <f t="shared" si="4"/>
        <v>2015</v>
      </c>
      <c r="C41" s="117">
        <v>674992</v>
      </c>
      <c r="D41" s="118">
        <f t="shared" si="3"/>
        <v>5.0406084024145592E-2</v>
      </c>
    </row>
    <row r="42" spans="2:4" x14ac:dyDescent="0.25">
      <c r="B42" s="116">
        <f t="shared" si="4"/>
        <v>2014</v>
      </c>
      <c r="C42" s="117">
        <v>642601</v>
      </c>
      <c r="D42" s="118">
        <f t="shared" si="3"/>
        <v>3.0089928345863548E-2</v>
      </c>
    </row>
    <row r="43" spans="2:4" x14ac:dyDescent="0.25">
      <c r="B43" s="116">
        <f t="shared" si="4"/>
        <v>2013</v>
      </c>
      <c r="C43" s="117">
        <v>623830</v>
      </c>
      <c r="D43" s="118">
        <f>C43/C44-1</f>
        <v>2.3516112466509309E-2</v>
      </c>
    </row>
    <row r="44" spans="2:4" x14ac:dyDescent="0.25">
      <c r="B44" s="116">
        <f t="shared" si="4"/>
        <v>2012</v>
      </c>
      <c r="C44" s="117">
        <v>609497</v>
      </c>
      <c r="D44" s="118">
        <f t="shared" si="3"/>
        <v>-8.5223575648734062E-3</v>
      </c>
    </row>
    <row r="45" spans="2:4" x14ac:dyDescent="0.25">
      <c r="B45" s="116">
        <f t="shared" si="4"/>
        <v>2011</v>
      </c>
      <c r="C45" s="117">
        <v>614736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77" t="s">
        <v>268</v>
      </c>
      <c r="C50" s="277"/>
      <c r="D50" s="277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299" t="s">
        <v>63</v>
      </c>
      <c r="D52" s="300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686791</v>
      </c>
      <c r="D54" s="118">
        <f t="shared" ref="D54:D56" si="5">C54/C55-1</f>
        <v>5.4599422020348953E-2</v>
      </c>
    </row>
    <row r="55" spans="1:5" x14ac:dyDescent="0.25">
      <c r="A55" s="1"/>
      <c r="B55" s="116">
        <f>B54-1</f>
        <v>2024</v>
      </c>
      <c r="C55" s="117">
        <v>651234</v>
      </c>
      <c r="D55" s="118">
        <f t="shared" si="5"/>
        <v>6.7808532512186881E-2</v>
      </c>
    </row>
    <row r="56" spans="1:5" x14ac:dyDescent="0.25">
      <c r="A56" s="1"/>
      <c r="B56" s="116">
        <f t="shared" ref="B56:B68" si="6">B55-1</f>
        <v>2023</v>
      </c>
      <c r="C56" s="117">
        <v>609879</v>
      </c>
      <c r="D56" s="118">
        <f t="shared" si="5"/>
        <v>6.3679981582476897E-2</v>
      </c>
    </row>
    <row r="57" spans="1:5" x14ac:dyDescent="0.25">
      <c r="A57" s="1"/>
      <c r="B57" s="116">
        <f t="shared" si="6"/>
        <v>2022</v>
      </c>
      <c r="C57" s="117">
        <v>573367</v>
      </c>
      <c r="D57" s="118">
        <f>C57/C58-1</f>
        <v>1.7822949674150923</v>
      </c>
    </row>
    <row r="58" spans="1:5" x14ac:dyDescent="0.25">
      <c r="A58" s="1">
        <v>2</v>
      </c>
      <c r="B58" s="116">
        <f t="shared" si="6"/>
        <v>2021</v>
      </c>
      <c r="C58" s="117">
        <v>206077</v>
      </c>
      <c r="D58" s="118">
        <f t="shared" ref="D58:D67" si="7">C58/C59-1</f>
        <v>0.35582325618116495</v>
      </c>
    </row>
    <row r="59" spans="1:5" x14ac:dyDescent="0.25">
      <c r="A59" s="1">
        <v>3</v>
      </c>
      <c r="B59" s="116">
        <f t="shared" si="6"/>
        <v>2020</v>
      </c>
      <c r="C59" s="117">
        <v>151994</v>
      </c>
      <c r="D59" s="118">
        <f t="shared" si="7"/>
        <v>-0.72479562552621335</v>
      </c>
    </row>
    <row r="60" spans="1:5" x14ac:dyDescent="0.25">
      <c r="A60" s="1">
        <v>4</v>
      </c>
      <c r="B60" s="116">
        <f t="shared" si="6"/>
        <v>2019</v>
      </c>
      <c r="C60" s="117">
        <v>552295</v>
      </c>
      <c r="D60" s="118">
        <f t="shared" si="7"/>
        <v>8.2498373199739738E-2</v>
      </c>
    </row>
    <row r="61" spans="1:5" x14ac:dyDescent="0.25">
      <c r="A61" s="1">
        <v>5</v>
      </c>
      <c r="B61" s="116">
        <f t="shared" si="6"/>
        <v>2018</v>
      </c>
      <c r="C61" s="117">
        <v>510204</v>
      </c>
      <c r="D61" s="118">
        <f>C61/C62-1</f>
        <v>2.50132139720316E-3</v>
      </c>
    </row>
    <row r="62" spans="1:5" x14ac:dyDescent="0.25">
      <c r="A62" s="1">
        <v>6</v>
      </c>
      <c r="B62" s="116">
        <f t="shared" si="6"/>
        <v>2017</v>
      </c>
      <c r="C62" s="117">
        <v>508931</v>
      </c>
      <c r="D62" s="118">
        <f>C62/C63-1</f>
        <v>-3.8475635561198263E-2</v>
      </c>
    </row>
    <row r="63" spans="1:5" x14ac:dyDescent="0.25">
      <c r="A63" s="1">
        <v>7</v>
      </c>
      <c r="B63" s="116">
        <f t="shared" si="6"/>
        <v>2016</v>
      </c>
      <c r="C63" s="117">
        <v>529296</v>
      </c>
      <c r="D63" s="118">
        <f t="shared" si="7"/>
        <v>7.8771499672880996E-2</v>
      </c>
    </row>
    <row r="64" spans="1:5" x14ac:dyDescent="0.25">
      <c r="A64" s="1">
        <v>8</v>
      </c>
      <c r="B64" s="116">
        <f t="shared" si="6"/>
        <v>2015</v>
      </c>
      <c r="C64" s="117">
        <v>490647</v>
      </c>
      <c r="D64" s="118">
        <f t="shared" si="7"/>
        <v>6.0333370071899539E-2</v>
      </c>
    </row>
    <row r="65" spans="1:5" x14ac:dyDescent="0.25">
      <c r="A65" s="1">
        <v>9</v>
      </c>
      <c r="B65" s="116">
        <f t="shared" si="6"/>
        <v>2014</v>
      </c>
      <c r="C65" s="117">
        <v>462729</v>
      </c>
      <c r="D65" s="118">
        <f t="shared" si="7"/>
        <v>4.8836877214217145E-2</v>
      </c>
    </row>
    <row r="66" spans="1:5" x14ac:dyDescent="0.25">
      <c r="A66" s="1">
        <v>10</v>
      </c>
      <c r="B66" s="116">
        <f t="shared" si="6"/>
        <v>2013</v>
      </c>
      <c r="C66" s="117">
        <v>441183</v>
      </c>
      <c r="D66" s="118">
        <f>C66/C67-1</f>
        <v>4.3183107916390906E-2</v>
      </c>
    </row>
    <row r="67" spans="1:5" x14ac:dyDescent="0.25">
      <c r="A67" s="1">
        <v>11</v>
      </c>
      <c r="B67" s="116">
        <f t="shared" si="6"/>
        <v>2012</v>
      </c>
      <c r="C67" s="117">
        <v>422920</v>
      </c>
      <c r="D67" s="118">
        <f t="shared" si="7"/>
        <v>2.8149394298161434E-2</v>
      </c>
    </row>
    <row r="68" spans="1:5" x14ac:dyDescent="0.25">
      <c r="A68" s="1">
        <v>12</v>
      </c>
      <c r="B68" s="116">
        <f t="shared" si="6"/>
        <v>2011</v>
      </c>
      <c r="C68" s="117">
        <v>411341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77" t="s">
        <v>147</v>
      </c>
      <c r="C73" s="277"/>
      <c r="D73" s="277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299" t="s">
        <v>64</v>
      </c>
      <c r="D75" s="300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189976</v>
      </c>
      <c r="D77" s="118">
        <f t="shared" ref="D77:D83" si="8">C77/C78-1</f>
        <v>-9.6234628101139363E-2</v>
      </c>
    </row>
    <row r="78" spans="1:5" x14ac:dyDescent="0.25">
      <c r="A78" s="1"/>
      <c r="B78" s="116">
        <f>B77-1</f>
        <v>2024</v>
      </c>
      <c r="C78" s="117">
        <v>210205</v>
      </c>
      <c r="D78" s="118">
        <f t="shared" si="8"/>
        <v>4.5629551514186906E-2</v>
      </c>
    </row>
    <row r="79" spans="1:5" x14ac:dyDescent="0.25">
      <c r="A79" s="1"/>
      <c r="B79" s="116">
        <f t="shared" ref="B79:B91" si="9">B78-1</f>
        <v>2023</v>
      </c>
      <c r="C79" s="117">
        <v>201032</v>
      </c>
      <c r="D79" s="118">
        <f t="shared" si="8"/>
        <v>0.12189296277694073</v>
      </c>
    </row>
    <row r="80" spans="1:5" x14ac:dyDescent="0.25">
      <c r="A80" s="1"/>
      <c r="B80" s="116">
        <f t="shared" si="9"/>
        <v>2022</v>
      </c>
      <c r="C80" s="117">
        <v>179190</v>
      </c>
      <c r="D80" s="118">
        <f t="shared" si="8"/>
        <v>2.536272497631828</v>
      </c>
    </row>
    <row r="81" spans="1:5" x14ac:dyDescent="0.25">
      <c r="A81" s="1">
        <v>2</v>
      </c>
      <c r="B81" s="116">
        <f t="shared" si="9"/>
        <v>2021</v>
      </c>
      <c r="C81" s="117">
        <v>50672</v>
      </c>
      <c r="D81" s="118">
        <f t="shared" si="8"/>
        <v>-6.6556138896564421E-2</v>
      </c>
    </row>
    <row r="82" spans="1:5" x14ac:dyDescent="0.25">
      <c r="A82" s="1">
        <v>3</v>
      </c>
      <c r="B82" s="116">
        <f t="shared" si="9"/>
        <v>2020</v>
      </c>
      <c r="C82" s="117">
        <v>54285</v>
      </c>
      <c r="D82" s="118">
        <f t="shared" si="8"/>
        <v>-0.69451322453573439</v>
      </c>
    </row>
    <row r="83" spans="1:5" x14ac:dyDescent="0.25">
      <c r="A83" s="1">
        <v>4</v>
      </c>
      <c r="B83" s="116">
        <f t="shared" si="9"/>
        <v>2019</v>
      </c>
      <c r="C83" s="117">
        <v>177700</v>
      </c>
      <c r="D83" s="118">
        <f t="shared" si="8"/>
        <v>-0.10582646894545888</v>
      </c>
    </row>
    <row r="84" spans="1:5" x14ac:dyDescent="0.25">
      <c r="A84" s="1">
        <v>5</v>
      </c>
      <c r="B84" s="116">
        <f t="shared" si="9"/>
        <v>2018</v>
      </c>
      <c r="C84" s="117">
        <v>198731</v>
      </c>
      <c r="D84" s="118">
        <f>C84/C85-1</f>
        <v>-6.7424061117133394E-2</v>
      </c>
    </row>
    <row r="85" spans="1:5" x14ac:dyDescent="0.25">
      <c r="A85" s="1">
        <v>6</v>
      </c>
      <c r="B85" s="116">
        <f t="shared" si="9"/>
        <v>2017</v>
      </c>
      <c r="C85" s="117">
        <v>213099</v>
      </c>
      <c r="D85" s="118">
        <f>C85/C86-1</f>
        <v>1.703336037798886E-2</v>
      </c>
    </row>
    <row r="86" spans="1:5" x14ac:dyDescent="0.25">
      <c r="A86" s="1">
        <v>7</v>
      </c>
      <c r="B86" s="116">
        <f t="shared" si="9"/>
        <v>2016</v>
      </c>
      <c r="C86" s="117">
        <v>209530</v>
      </c>
      <c r="D86" s="118">
        <f t="shared" ref="D86:D88" si="10">C86/C87-1</f>
        <v>0.13661883967560828</v>
      </c>
    </row>
    <row r="87" spans="1:5" x14ac:dyDescent="0.25">
      <c r="A87" s="1">
        <v>8</v>
      </c>
      <c r="B87" s="116">
        <f t="shared" si="9"/>
        <v>2015</v>
      </c>
      <c r="C87" s="117">
        <v>184345</v>
      </c>
      <c r="D87" s="118">
        <f t="shared" si="10"/>
        <v>2.4867683686176756E-2</v>
      </c>
    </row>
    <row r="88" spans="1:5" x14ac:dyDescent="0.25">
      <c r="A88" s="1">
        <v>9</v>
      </c>
      <c r="B88" s="116">
        <f t="shared" si="9"/>
        <v>2014</v>
      </c>
      <c r="C88" s="117">
        <v>179872</v>
      </c>
      <c r="D88" s="118">
        <f t="shared" si="10"/>
        <v>-1.5193241608129293E-2</v>
      </c>
    </row>
    <row r="89" spans="1:5" x14ac:dyDescent="0.25">
      <c r="A89" s="1">
        <v>10</v>
      </c>
      <c r="B89" s="116">
        <f t="shared" si="9"/>
        <v>2013</v>
      </c>
      <c r="C89" s="117">
        <v>182647</v>
      </c>
      <c r="D89" s="118">
        <f>C89/C90-1</f>
        <v>-2.1063689522288431E-2</v>
      </c>
    </row>
    <row r="90" spans="1:5" x14ac:dyDescent="0.25">
      <c r="A90" s="1">
        <v>11</v>
      </c>
      <c r="B90" s="116">
        <f t="shared" si="9"/>
        <v>2012</v>
      </c>
      <c r="C90" s="117">
        <v>186577</v>
      </c>
      <c r="D90" s="118">
        <f t="shared" ref="D90" si="11">C90/C91-1</f>
        <v>-8.2686398387374349E-2</v>
      </c>
    </row>
    <row r="91" spans="1:5" x14ac:dyDescent="0.25">
      <c r="A91" s="1">
        <v>12</v>
      </c>
      <c r="B91" s="116">
        <f t="shared" si="9"/>
        <v>2011</v>
      </c>
      <c r="C91" s="117">
        <v>203395</v>
      </c>
      <c r="D91" s="118"/>
    </row>
    <row r="92" spans="1:5" ht="6" customHeight="1" x14ac:dyDescent="0.25">
      <c r="C92" s="117" t="s">
        <v>269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77" t="s">
        <v>270</v>
      </c>
      <c r="C96" s="277"/>
      <c r="D96" s="277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299" t="s">
        <v>34</v>
      </c>
      <c r="D98" s="300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>
        <v>544782</v>
      </c>
      <c r="D100" s="118">
        <f t="shared" ref="D100:D113" si="12">C100/C101-1</f>
        <v>3.5006725486172785E-2</v>
      </c>
    </row>
    <row r="101" spans="2:5" x14ac:dyDescent="0.25">
      <c r="B101" s="116">
        <f>B100-1</f>
        <v>2024</v>
      </c>
      <c r="C101" s="117">
        <v>526356</v>
      </c>
      <c r="D101" s="118">
        <f t="shared" si="12"/>
        <v>3.3154387445653688E-2</v>
      </c>
    </row>
    <row r="102" spans="2:5" x14ac:dyDescent="0.25">
      <c r="B102" s="116">
        <f t="shared" ref="B102:B114" si="13">B101-1</f>
        <v>2023</v>
      </c>
      <c r="C102" s="117">
        <v>509465</v>
      </c>
      <c r="D102" s="118">
        <f t="shared" si="12"/>
        <v>3.3871511078100713E-2</v>
      </c>
    </row>
    <row r="103" spans="2:5" x14ac:dyDescent="0.25">
      <c r="B103" s="116">
        <f t="shared" si="13"/>
        <v>2022</v>
      </c>
      <c r="C103" s="117">
        <v>492774</v>
      </c>
      <c r="D103" s="118">
        <f t="shared" si="12"/>
        <v>1.0923786352113933</v>
      </c>
    </row>
    <row r="104" spans="2:5" x14ac:dyDescent="0.25">
      <c r="B104" s="116">
        <f t="shared" si="13"/>
        <v>2021</v>
      </c>
      <c r="C104" s="117">
        <v>235509</v>
      </c>
      <c r="D104" s="118">
        <f t="shared" si="12"/>
        <v>0.39300036672068894</v>
      </c>
    </row>
    <row r="105" spans="2:5" x14ac:dyDescent="0.25">
      <c r="B105" s="116">
        <f t="shared" si="13"/>
        <v>2020</v>
      </c>
      <c r="C105" s="117">
        <v>169066</v>
      </c>
      <c r="D105" s="118">
        <f t="shared" si="12"/>
        <v>-0.70308877867850572</v>
      </c>
    </row>
    <row r="106" spans="2:5" x14ac:dyDescent="0.25">
      <c r="B106" s="116">
        <f t="shared" si="13"/>
        <v>2019</v>
      </c>
      <c r="C106" s="117">
        <v>569416</v>
      </c>
      <c r="D106" s="118">
        <f t="shared" si="12"/>
        <v>-7.2435626984295065E-2</v>
      </c>
    </row>
    <row r="107" spans="2:5" x14ac:dyDescent="0.25">
      <c r="B107" s="116">
        <f t="shared" si="13"/>
        <v>2018</v>
      </c>
      <c r="C107" s="117">
        <v>613883</v>
      </c>
      <c r="D107" s="118">
        <f t="shared" si="12"/>
        <v>-3.8950283595010959E-2</v>
      </c>
    </row>
    <row r="108" spans="2:5" x14ac:dyDescent="0.25">
      <c r="B108" s="116">
        <f t="shared" si="13"/>
        <v>2017</v>
      </c>
      <c r="C108" s="117">
        <v>638763</v>
      </c>
      <c r="D108" s="118">
        <f t="shared" si="12"/>
        <v>4.9932197539387158E-2</v>
      </c>
    </row>
    <row r="109" spans="2:5" x14ac:dyDescent="0.25">
      <c r="B109" s="116">
        <f t="shared" si="13"/>
        <v>2016</v>
      </c>
      <c r="C109" s="117">
        <v>608385</v>
      </c>
      <c r="D109" s="118">
        <f t="shared" si="12"/>
        <v>7.3254419080549082E-2</v>
      </c>
    </row>
    <row r="110" spans="2:5" x14ac:dyDescent="0.25">
      <c r="B110" s="116">
        <f t="shared" si="13"/>
        <v>2015</v>
      </c>
      <c r="C110" s="117">
        <v>566860</v>
      </c>
      <c r="D110" s="118">
        <f t="shared" si="12"/>
        <v>3.2014809282701062E-3</v>
      </c>
    </row>
    <row r="111" spans="2:5" x14ac:dyDescent="0.25">
      <c r="B111" s="116">
        <f t="shared" si="13"/>
        <v>2014</v>
      </c>
      <c r="C111" s="117">
        <v>565051</v>
      </c>
      <c r="D111" s="118">
        <f t="shared" si="12"/>
        <v>1.7343694298708412E-2</v>
      </c>
    </row>
    <row r="112" spans="2:5" x14ac:dyDescent="0.25">
      <c r="B112" s="116">
        <f t="shared" si="13"/>
        <v>2013</v>
      </c>
      <c r="C112" s="117">
        <v>555418</v>
      </c>
      <c r="D112" s="118">
        <f t="shared" si="12"/>
        <v>4.5173989296440453E-2</v>
      </c>
    </row>
    <row r="113" spans="2:4" x14ac:dyDescent="0.25">
      <c r="B113" s="116">
        <f t="shared" si="13"/>
        <v>2012</v>
      </c>
      <c r="C113" s="117">
        <v>531412</v>
      </c>
      <c r="D113" s="118">
        <f t="shared" si="12"/>
        <v>1.5179591415679372E-2</v>
      </c>
    </row>
    <row r="114" spans="2:4" x14ac:dyDescent="0.25">
      <c r="B114" s="116">
        <f t="shared" si="13"/>
        <v>2011</v>
      </c>
      <c r="C114" s="117">
        <v>523466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BF42-0058-46CF-8086-EE22E0026E75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271</v>
      </c>
      <c r="D5" s="129" t="s">
        <v>241</v>
      </c>
      <c r="E5" s="129" t="s">
        <v>242</v>
      </c>
      <c r="F5" s="129" t="s">
        <v>243</v>
      </c>
      <c r="G5" s="129" t="s">
        <v>244</v>
      </c>
      <c r="H5" s="129" t="s">
        <v>245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272</v>
      </c>
      <c r="N5" s="13" t="s">
        <v>236</v>
      </c>
      <c r="O5" s="13" t="s">
        <v>237</v>
      </c>
      <c r="P5" s="13" t="s">
        <v>238</v>
      </c>
      <c r="Q5" s="13" t="s">
        <v>239</v>
      </c>
      <c r="R5" s="13" t="s">
        <v>240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678E-02C4-4E34-BD79-0219D16ACE86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  <c r="N3" s="143" t="s">
        <v>273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N5" s="145"/>
      <c r="O5" s="306" t="s">
        <v>45</v>
      </c>
      <c r="P5" s="307"/>
      <c r="Q5" s="307"/>
      <c r="R5" s="307"/>
      <c r="S5" s="307"/>
      <c r="T5" s="307"/>
      <c r="U5" s="307"/>
      <c r="V5" s="307"/>
      <c r="W5" s="307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47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375345</v>
      </c>
      <c r="P8" s="157">
        <v>492258</v>
      </c>
      <c r="Q8" s="157">
        <v>1245331</v>
      </c>
      <c r="R8" s="157">
        <v>1320376</v>
      </c>
      <c r="S8" s="157">
        <v>1387795</v>
      </c>
      <c r="T8" s="157">
        <v>1421549</v>
      </c>
      <c r="U8" s="158">
        <f>IFERROR(T8/S8-1,"-")</f>
        <v>2.4322036035581585E-2</v>
      </c>
      <c r="V8" s="157">
        <f>T8-S8</f>
        <v>33754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51760</v>
      </c>
      <c r="P9" s="160">
        <v>83468</v>
      </c>
      <c r="Q9" s="160">
        <v>124091</v>
      </c>
      <c r="R9" s="160">
        <v>119487</v>
      </c>
      <c r="S9" s="160">
        <v>114632</v>
      </c>
      <c r="T9" s="160">
        <v>118257</v>
      </c>
      <c r="U9" s="161">
        <f>IFERROR(T9/S9-1,"-")</f>
        <v>3.1622932514481228E-2</v>
      </c>
      <c r="V9" s="160">
        <f t="shared" ref="V9:V19" si="2">T9-S9</f>
        <v>3625</v>
      </c>
      <c r="W9" s="161">
        <f>T9/T$8</f>
        <v>8.3188831338209229E-2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24912</v>
      </c>
      <c r="P10" s="164">
        <v>43482</v>
      </c>
      <c r="Q10" s="164">
        <v>48234</v>
      </c>
      <c r="R10" s="164">
        <v>52610</v>
      </c>
      <c r="S10" s="164">
        <v>50222</v>
      </c>
      <c r="T10" s="164">
        <v>51408</v>
      </c>
      <c r="U10" s="165">
        <f>IFERROR(T10/S10-1,"-")</f>
        <v>2.3615148739596137E-2</v>
      </c>
      <c r="V10" s="164">
        <f t="shared" si="2"/>
        <v>1186</v>
      </c>
      <c r="W10" s="165">
        <f>T10/T$8</f>
        <v>3.6163368269401898E-2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26848</v>
      </c>
      <c r="P11" s="164">
        <v>39986</v>
      </c>
      <c r="Q11" s="164">
        <v>75857</v>
      </c>
      <c r="R11" s="164">
        <v>66877</v>
      </c>
      <c r="S11" s="164">
        <v>64410</v>
      </c>
      <c r="T11" s="164">
        <v>66849</v>
      </c>
      <c r="U11" s="165">
        <f>IFERROR(T11/S11-1,"-")</f>
        <v>3.7866790870982658E-2</v>
      </c>
      <c r="V11" s="164">
        <f t="shared" si="2"/>
        <v>2439</v>
      </c>
      <c r="W11" s="165">
        <f>T11/T$8</f>
        <v>4.7025463068807338E-2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323585</v>
      </c>
      <c r="P12" s="160">
        <v>408790</v>
      </c>
      <c r="Q12" s="160">
        <v>1121240</v>
      </c>
      <c r="R12" s="160">
        <v>1200889</v>
      </c>
      <c r="S12" s="160">
        <v>1273163</v>
      </c>
      <c r="T12" s="160">
        <v>1303292</v>
      </c>
      <c r="U12" s="161">
        <f>IFERROR(T12/S12-1,"-")</f>
        <v>2.3664683940705089E-2</v>
      </c>
      <c r="V12" s="160">
        <f t="shared" si="2"/>
        <v>30129</v>
      </c>
      <c r="W12" s="161">
        <f>T12/T$8</f>
        <v>0.9168111686617908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146501</v>
      </c>
      <c r="P13" s="164">
        <v>142606</v>
      </c>
      <c r="Q13" s="164">
        <v>581865</v>
      </c>
      <c r="R13" s="164">
        <v>634686</v>
      </c>
      <c r="S13" s="164">
        <v>683651</v>
      </c>
      <c r="T13" s="164">
        <v>687259</v>
      </c>
      <c r="U13" s="165">
        <f t="shared" ref="U13:U20" si="4">IFERROR(T13/S13-1,"-")</f>
        <v>5.2775465844414615E-3</v>
      </c>
      <c r="V13" s="164">
        <f t="shared" si="2"/>
        <v>3608</v>
      </c>
      <c r="W13" s="165">
        <f t="shared" ref="W13:W20" si="5">T13/T$8</f>
        <v>0.48345783367298628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16159</v>
      </c>
      <c r="P14" s="164">
        <v>21846</v>
      </c>
      <c r="Q14" s="164">
        <v>39072</v>
      </c>
      <c r="R14" s="164">
        <v>45119</v>
      </c>
      <c r="S14" s="164">
        <v>44501</v>
      </c>
      <c r="T14" s="164">
        <v>50301</v>
      </c>
      <c r="U14" s="165">
        <f t="shared" si="4"/>
        <v>0.13033414979438662</v>
      </c>
      <c r="V14" s="164">
        <f t="shared" si="2"/>
        <v>5800</v>
      </c>
      <c r="W14" s="165">
        <f t="shared" si="5"/>
        <v>3.5384640276205748E-2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9702</v>
      </c>
      <c r="P15" s="164">
        <v>19919</v>
      </c>
      <c r="Q15" s="164">
        <v>27268</v>
      </c>
      <c r="R15" s="164">
        <v>28878</v>
      </c>
      <c r="S15" s="164">
        <v>29098</v>
      </c>
      <c r="T15" s="164">
        <v>32407</v>
      </c>
      <c r="U15" s="165">
        <f t="shared" si="4"/>
        <v>0.11371915595573578</v>
      </c>
      <c r="V15" s="164">
        <f t="shared" si="2"/>
        <v>3309</v>
      </c>
      <c r="W15" s="165">
        <f t="shared" si="5"/>
        <v>2.2796963031172335E-2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15410</v>
      </c>
      <c r="P16" s="164">
        <v>30677</v>
      </c>
      <c r="Q16" s="164">
        <v>57015</v>
      </c>
      <c r="R16" s="164">
        <v>55474</v>
      </c>
      <c r="S16" s="164">
        <v>57898</v>
      </c>
      <c r="T16" s="164">
        <v>53524</v>
      </c>
      <c r="U16" s="165">
        <f t="shared" si="4"/>
        <v>-7.5546651006943244E-2</v>
      </c>
      <c r="V16" s="164">
        <f t="shared" si="2"/>
        <v>-4374</v>
      </c>
      <c r="W16" s="165">
        <f t="shared" si="5"/>
        <v>3.7651885372927699E-2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15534</v>
      </c>
      <c r="P17" s="164">
        <v>22807</v>
      </c>
      <c r="Q17" s="164">
        <v>38767</v>
      </c>
      <c r="R17" s="164">
        <v>44183</v>
      </c>
      <c r="S17" s="164">
        <v>44633</v>
      </c>
      <c r="T17" s="164">
        <v>41189</v>
      </c>
      <c r="U17" s="165">
        <f t="shared" si="4"/>
        <v>-7.7162637510362342E-2</v>
      </c>
      <c r="V17" s="164">
        <f t="shared" si="2"/>
        <v>-3444</v>
      </c>
      <c r="W17" s="165">
        <f t="shared" si="5"/>
        <v>2.897473108559747E-2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9750</v>
      </c>
      <c r="P18" s="164">
        <v>10533</v>
      </c>
      <c r="Q18" s="164">
        <v>22455</v>
      </c>
      <c r="R18" s="164">
        <v>23504</v>
      </c>
      <c r="S18" s="164">
        <v>22219</v>
      </c>
      <c r="T18" s="164">
        <v>22481</v>
      </c>
      <c r="U18" s="165">
        <f t="shared" si="4"/>
        <v>1.1791709797920769E-2</v>
      </c>
      <c r="V18" s="164">
        <f t="shared" si="2"/>
        <v>262</v>
      </c>
      <c r="W18" s="165">
        <f t="shared" si="5"/>
        <v>1.5814439037978995E-2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16737</v>
      </c>
      <c r="P19" s="164">
        <v>10472</v>
      </c>
      <c r="Q19" s="164">
        <v>22542</v>
      </c>
      <c r="R19" s="164">
        <v>26526</v>
      </c>
      <c r="S19" s="164">
        <v>24735</v>
      </c>
      <c r="T19" s="164">
        <v>20288</v>
      </c>
      <c r="U19" s="165">
        <f t="shared" si="4"/>
        <v>-0.17978572872447951</v>
      </c>
      <c r="V19" s="164">
        <f t="shared" si="2"/>
        <v>-4447</v>
      </c>
      <c r="W19" s="165">
        <f t="shared" si="5"/>
        <v>1.4271755669343793E-2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93792</v>
      </c>
      <c r="P20" s="169">
        <f t="shared" si="7"/>
        <v>149930</v>
      </c>
      <c r="Q20" s="169">
        <f t="shared" si="7"/>
        <v>332256</v>
      </c>
      <c r="R20" s="169">
        <f t="shared" si="7"/>
        <v>342519</v>
      </c>
      <c r="S20" s="169">
        <f t="shared" si="7"/>
        <v>366428</v>
      </c>
      <c r="T20" s="169">
        <f t="shared" si="7"/>
        <v>395843</v>
      </c>
      <c r="U20" s="170">
        <f t="shared" si="4"/>
        <v>8.0274978986321965E-2</v>
      </c>
      <c r="V20" s="169">
        <f>T20-S20</f>
        <v>29415</v>
      </c>
      <c r="W20" s="170">
        <f t="shared" si="5"/>
        <v>0.27845892051557841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6D38-BE2F-4D4F-A93B-DA392C4C8E90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7"/>
      <c r="D6" s="277"/>
      <c r="E6" s="277"/>
      <c r="F6" s="277"/>
      <c r="G6" s="277"/>
      <c r="H6" s="277"/>
      <c r="I6" s="277"/>
      <c r="J6" s="277"/>
      <c r="M6" s="277" t="s">
        <v>273</v>
      </c>
      <c r="N6" s="277"/>
      <c r="O6" s="277"/>
      <c r="P6" s="277"/>
      <c r="Q6" s="277"/>
      <c r="R6" s="277"/>
      <c r="S6" s="277"/>
      <c r="T6" s="277"/>
    </row>
    <row r="7" spans="1:20" ht="6" customHeight="1" x14ac:dyDescent="0.25"/>
    <row r="8" spans="1:20" ht="15.75" x14ac:dyDescent="0.25">
      <c r="B8" s="145"/>
      <c r="C8" s="308" t="s">
        <v>45</v>
      </c>
      <c r="D8" s="309"/>
      <c r="E8" s="309"/>
      <c r="F8" s="309"/>
      <c r="G8" s="309"/>
      <c r="H8" s="309"/>
      <c r="I8" s="309"/>
      <c r="J8" s="309"/>
    </row>
    <row r="9" spans="1:20" s="146" customFormat="1" ht="72" customHeight="1" x14ac:dyDescent="0.25">
      <c r="A9"/>
      <c r="B9" s="147"/>
      <c r="C9" s="172" t="s">
        <v>272</v>
      </c>
      <c r="D9" s="172" t="s">
        <v>236</v>
      </c>
      <c r="E9" s="172" t="s">
        <v>237</v>
      </c>
      <c r="F9" s="172" t="s">
        <v>238</v>
      </c>
      <c r="G9" s="172" t="s">
        <v>239</v>
      </c>
      <c r="H9" s="172" t="s">
        <v>240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272</v>
      </c>
      <c r="O9" s="172" t="s">
        <v>236</v>
      </c>
      <c r="P9" s="172" t="s">
        <v>237</v>
      </c>
      <c r="Q9" s="172" t="s">
        <v>238</v>
      </c>
      <c r="R9" s="172" t="s">
        <v>239</v>
      </c>
      <c r="S9" s="172" t="s">
        <v>240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47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15428</v>
      </c>
      <c r="O11" s="176">
        <v>97379</v>
      </c>
      <c r="P11" s="176">
        <v>96632</v>
      </c>
      <c r="Q11" s="176">
        <v>110622</v>
      </c>
      <c r="R11" s="176">
        <v>116586</v>
      </c>
      <c r="S11" s="177">
        <f t="shared" ref="S11:S23" si="1">IFERROR(R11/Q11-1,"-")</f>
        <v>5.3913326463090439E-2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5693</v>
      </c>
      <c r="O12" s="160">
        <v>10229</v>
      </c>
      <c r="P12" s="160">
        <v>8043</v>
      </c>
      <c r="Q12" s="160">
        <v>9596</v>
      </c>
      <c r="R12" s="160">
        <v>9435</v>
      </c>
      <c r="S12" s="161">
        <f t="shared" si="1"/>
        <v>-1.6777824093372251E-2</v>
      </c>
      <c r="T12" s="161">
        <f>R12/R11</f>
        <v>8.0927384076990377E-2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4530</v>
      </c>
      <c r="O13" s="164">
        <v>4779</v>
      </c>
      <c r="P13" s="164">
        <v>3887</v>
      </c>
      <c r="Q13" s="164">
        <v>4139</v>
      </c>
      <c r="R13" s="164">
        <v>3706</v>
      </c>
      <c r="S13" s="165">
        <f t="shared" si="1"/>
        <v>-0.10461464121768538</v>
      </c>
      <c r="T13" s="165">
        <f>R13/R11</f>
        <v>3.1787693205016038E-2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1163</v>
      </c>
      <c r="O14" s="164">
        <v>5450</v>
      </c>
      <c r="P14" s="164">
        <v>4156</v>
      </c>
      <c r="Q14" s="164">
        <v>5457</v>
      </c>
      <c r="R14" s="164">
        <v>5729</v>
      </c>
      <c r="S14" s="165">
        <f t="shared" si="1"/>
        <v>4.9844236760124616E-2</v>
      </c>
      <c r="T14" s="165">
        <f>R14/R11</f>
        <v>4.913969087197434E-2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9735</v>
      </c>
      <c r="O15" s="160">
        <v>87150</v>
      </c>
      <c r="P15" s="160">
        <v>88589</v>
      </c>
      <c r="Q15" s="160">
        <v>101026</v>
      </c>
      <c r="R15" s="160">
        <v>107151</v>
      </c>
      <c r="S15" s="161">
        <f t="shared" si="1"/>
        <v>6.0627957159543167E-2</v>
      </c>
      <c r="T15" s="161">
        <f>R15/R11</f>
        <v>0.91907261592300959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189</v>
      </c>
      <c r="O16" s="164">
        <v>52400</v>
      </c>
      <c r="P16" s="164">
        <v>55242</v>
      </c>
      <c r="Q16" s="164">
        <v>61775</v>
      </c>
      <c r="R16" s="164">
        <v>66971</v>
      </c>
      <c r="S16" s="165">
        <f t="shared" si="1"/>
        <v>8.4111695669769393E-2</v>
      </c>
      <c r="T16" s="165">
        <f>R16/R11</f>
        <v>0.57443432316058529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771</v>
      </c>
      <c r="O17" s="164">
        <v>1871</v>
      </c>
      <c r="P17" s="164">
        <v>2095</v>
      </c>
      <c r="Q17" s="164">
        <v>2729</v>
      </c>
      <c r="R17" s="164">
        <v>2702</v>
      </c>
      <c r="S17" s="165">
        <f t="shared" si="1"/>
        <v>-9.8937339684865844E-3</v>
      </c>
      <c r="T17" s="165">
        <f>R17/R11</f>
        <v>2.3176024565556758E-2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1638</v>
      </c>
      <c r="O18" s="164">
        <v>2204</v>
      </c>
      <c r="P18" s="164">
        <v>2278</v>
      </c>
      <c r="Q18" s="164">
        <v>2217</v>
      </c>
      <c r="R18" s="164">
        <v>2424</v>
      </c>
      <c r="S18" s="165">
        <f t="shared" si="1"/>
        <v>9.3369418132611681E-2</v>
      </c>
      <c r="T18" s="165">
        <f>R18/R11</f>
        <v>2.079151870722042E-2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399</v>
      </c>
      <c r="O19" s="164">
        <v>5608</v>
      </c>
      <c r="P19" s="164">
        <v>3597</v>
      </c>
      <c r="Q19" s="164">
        <v>4917</v>
      </c>
      <c r="R19" s="164">
        <v>3588</v>
      </c>
      <c r="S19" s="165">
        <f t="shared" si="1"/>
        <v>-0.27028676021964615</v>
      </c>
      <c r="T19" s="165">
        <f>R19/R11</f>
        <v>3.0775564819103495E-2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520</v>
      </c>
      <c r="O20" s="164">
        <v>2653</v>
      </c>
      <c r="P20" s="164">
        <v>3384</v>
      </c>
      <c r="Q20" s="164">
        <v>3296</v>
      </c>
      <c r="R20" s="164">
        <v>3239</v>
      </c>
      <c r="S20" s="165">
        <f t="shared" si="1"/>
        <v>-1.7293689320388328E-2</v>
      </c>
      <c r="T20" s="165">
        <f>R20/R11</f>
        <v>2.7782066457379101E-2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7</v>
      </c>
      <c r="O21" s="164">
        <v>355</v>
      </c>
      <c r="P21" s="164">
        <v>333</v>
      </c>
      <c r="Q21" s="164">
        <v>530</v>
      </c>
      <c r="R21" s="164">
        <v>415</v>
      </c>
      <c r="S21" s="165">
        <f t="shared" si="1"/>
        <v>-0.21698113207547165</v>
      </c>
      <c r="T21" s="165">
        <f>R21/R11</f>
        <v>3.5596040690992056E-3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20</v>
      </c>
      <c r="O22" s="164">
        <v>92</v>
      </c>
      <c r="P22" s="164">
        <v>214</v>
      </c>
      <c r="Q22" s="164">
        <v>105</v>
      </c>
      <c r="R22" s="164">
        <v>129</v>
      </c>
      <c r="S22" s="165">
        <f t="shared" si="1"/>
        <v>0.22857142857142865</v>
      </c>
      <c r="T22" s="165">
        <f>R22/R11</f>
        <v>1.1064793371416807E-3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6191</v>
      </c>
      <c r="O23" s="169">
        <f>O15-SUM(O16:O22)</f>
        <v>21967</v>
      </c>
      <c r="P23" s="169">
        <f>P15-SUM(P16:P22)</f>
        <v>21446</v>
      </c>
      <c r="Q23" s="169">
        <f>Q15-SUM(Q16:Q22)</f>
        <v>25457</v>
      </c>
      <c r="R23" s="169">
        <f>R15-SUM(R16:R22)</f>
        <v>27683</v>
      </c>
      <c r="S23" s="170">
        <f t="shared" si="1"/>
        <v>8.7441568134501324E-2</v>
      </c>
      <c r="T23" s="170">
        <f>R23/R11</f>
        <v>0.23744703480692364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5D11-2430-48F4-9322-8D7FA9E4531A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144"/>
      <c r="L4" s="144"/>
      <c r="M4" s="144"/>
      <c r="P4" s="143" t="s">
        <v>273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P6" s="145"/>
      <c r="Q6" s="308" t="s">
        <v>45</v>
      </c>
      <c r="R6" s="309"/>
      <c r="S6" s="309"/>
      <c r="T6" s="309"/>
      <c r="U6" s="309"/>
      <c r="V6" s="309"/>
      <c r="W6" s="309"/>
      <c r="X6" s="309"/>
      <c r="Y6" s="309"/>
    </row>
    <row r="7" spans="1:25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274</v>
      </c>
      <c r="R7" s="172" t="s">
        <v>275</v>
      </c>
      <c r="S7" s="172" t="s">
        <v>276</v>
      </c>
      <c r="T7" s="172" t="s">
        <v>277</v>
      </c>
      <c r="U7" s="172" t="s">
        <v>278</v>
      </c>
      <c r="V7" s="172" t="s">
        <v>279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47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60212</v>
      </c>
      <c r="R9" s="176">
        <v>473974</v>
      </c>
      <c r="S9" s="176">
        <v>528116</v>
      </c>
      <c r="T9" s="176">
        <v>561480</v>
      </c>
      <c r="U9" s="176">
        <v>579080</v>
      </c>
      <c r="V9" s="176">
        <v>594690</v>
      </c>
      <c r="W9" s="177">
        <f>IFERROR(V9/U9-1,"-")</f>
        <v>2.6956551771776027E-2</v>
      </c>
      <c r="X9" s="176">
        <f>V9-U9</f>
        <v>15610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20214</v>
      </c>
      <c r="R10" s="160">
        <v>39365</v>
      </c>
      <c r="S10" s="160">
        <v>36909</v>
      </c>
      <c r="T10" s="160">
        <v>35877</v>
      </c>
      <c r="U10" s="160">
        <v>39006</v>
      </c>
      <c r="V10" s="160">
        <v>44114</v>
      </c>
      <c r="W10" s="178">
        <f>IFERROR(V10/U10-1,"-")</f>
        <v>0.13095421217248626</v>
      </c>
      <c r="X10" s="159">
        <f t="shared" ref="X10:X20" si="5">V10-U10</f>
        <v>5108</v>
      </c>
      <c r="Y10" s="161">
        <f t="shared" si="1"/>
        <v>7.4179824782659873E-2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16408</v>
      </c>
      <c r="R11" s="164">
        <v>16361</v>
      </c>
      <c r="S11" s="164">
        <v>14446</v>
      </c>
      <c r="T11" s="164">
        <v>14909</v>
      </c>
      <c r="U11" s="164">
        <v>15698</v>
      </c>
      <c r="V11" s="164">
        <v>20247</v>
      </c>
      <c r="W11" s="179">
        <f>IFERROR(V11/U11-1,"-")</f>
        <v>0.28978213785195561</v>
      </c>
      <c r="X11" s="163">
        <f t="shared" si="5"/>
        <v>4549</v>
      </c>
      <c r="Y11" s="165">
        <f>V11/V$9</f>
        <v>3.4046309842102607E-2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3806</v>
      </c>
      <c r="R12" s="164">
        <v>23004</v>
      </c>
      <c r="S12" s="164">
        <v>22463</v>
      </c>
      <c r="T12" s="164">
        <v>20968</v>
      </c>
      <c r="U12" s="164">
        <v>23308</v>
      </c>
      <c r="V12" s="164">
        <v>23867</v>
      </c>
      <c r="W12" s="179">
        <f>IFERROR(V12/U12-1,"-")</f>
        <v>2.3983181740174997E-2</v>
      </c>
      <c r="X12" s="163">
        <f t="shared" si="5"/>
        <v>559</v>
      </c>
      <c r="Y12" s="165">
        <f t="shared" si="1"/>
        <v>4.0133514940557266E-2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39998</v>
      </c>
      <c r="R13" s="160">
        <v>434609</v>
      </c>
      <c r="S13" s="160">
        <v>491207</v>
      </c>
      <c r="T13" s="160">
        <v>525603</v>
      </c>
      <c r="U13" s="160">
        <v>540074</v>
      </c>
      <c r="V13" s="160">
        <v>550576</v>
      </c>
      <c r="W13" s="178">
        <f>IFERROR(V13/U13-1,"-")</f>
        <v>1.9445483396719698E-2</v>
      </c>
      <c r="X13" s="159">
        <f t="shared" si="5"/>
        <v>10502</v>
      </c>
      <c r="Y13" s="161">
        <f t="shared" si="1"/>
        <v>0.92582017521734017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1361</v>
      </c>
      <c r="R14" s="164">
        <v>204109</v>
      </c>
      <c r="S14" s="164">
        <v>238903</v>
      </c>
      <c r="T14" s="164">
        <v>262960</v>
      </c>
      <c r="U14" s="164">
        <v>270009</v>
      </c>
      <c r="V14" s="164">
        <v>276975</v>
      </c>
      <c r="W14" s="179">
        <f t="shared" ref="W14:W21" si="7">IFERROR(V14/U14-1,"-")</f>
        <v>2.5799140028665679E-2</v>
      </c>
      <c r="X14" s="163">
        <f t="shared" si="5"/>
        <v>6966</v>
      </c>
      <c r="Y14" s="165">
        <f t="shared" si="1"/>
        <v>0.4657468597084195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3175</v>
      </c>
      <c r="R15" s="164">
        <v>15816</v>
      </c>
      <c r="S15" s="164">
        <v>19783</v>
      </c>
      <c r="T15" s="164">
        <v>20195</v>
      </c>
      <c r="U15" s="164">
        <v>20949</v>
      </c>
      <c r="V15" s="164">
        <v>23265</v>
      </c>
      <c r="W15" s="179">
        <f t="shared" si="7"/>
        <v>0.11055420306458541</v>
      </c>
      <c r="X15" s="163">
        <f t="shared" si="5"/>
        <v>2316</v>
      </c>
      <c r="Y15" s="165">
        <f t="shared" si="1"/>
        <v>3.9121222821974472E-2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5674</v>
      </c>
      <c r="R16" s="164">
        <v>11604</v>
      </c>
      <c r="S16" s="164">
        <v>13097</v>
      </c>
      <c r="T16" s="164">
        <v>12608</v>
      </c>
      <c r="U16" s="164">
        <v>13345</v>
      </c>
      <c r="V16" s="164">
        <v>15695</v>
      </c>
      <c r="W16" s="179">
        <f t="shared" si="7"/>
        <v>0.17609591607343567</v>
      </c>
      <c r="X16" s="163">
        <f t="shared" si="5"/>
        <v>2350</v>
      </c>
      <c r="Y16" s="165">
        <f t="shared" si="1"/>
        <v>2.6391901663051338E-2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970</v>
      </c>
      <c r="R17" s="164">
        <v>24963</v>
      </c>
      <c r="S17" s="164">
        <v>21459</v>
      </c>
      <c r="T17" s="164">
        <v>23603</v>
      </c>
      <c r="U17" s="164">
        <v>21138</v>
      </c>
      <c r="V17" s="164">
        <v>24012</v>
      </c>
      <c r="W17" s="179">
        <f t="shared" si="7"/>
        <v>0.13596366732898102</v>
      </c>
      <c r="X17" s="163">
        <f t="shared" si="5"/>
        <v>2874</v>
      </c>
      <c r="Y17" s="165">
        <f t="shared" si="1"/>
        <v>4.0377339454169402E-2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1109</v>
      </c>
      <c r="R18" s="164">
        <v>15247</v>
      </c>
      <c r="S18" s="164">
        <v>17327</v>
      </c>
      <c r="T18" s="164">
        <v>19324</v>
      </c>
      <c r="U18" s="164">
        <v>15500</v>
      </c>
      <c r="V18" s="164">
        <v>16727</v>
      </c>
      <c r="W18" s="179">
        <f t="shared" si="7"/>
        <v>7.916129032258068E-2</v>
      </c>
      <c r="X18" s="163">
        <f t="shared" si="5"/>
        <v>1227</v>
      </c>
      <c r="Y18" s="165">
        <f t="shared" si="1"/>
        <v>2.8127259580621837E-2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169</v>
      </c>
      <c r="R19" s="164">
        <v>11974</v>
      </c>
      <c r="S19" s="164">
        <v>13918</v>
      </c>
      <c r="T19" s="164">
        <v>12602</v>
      </c>
      <c r="U19" s="164">
        <v>13034</v>
      </c>
      <c r="V19" s="164">
        <v>11003</v>
      </c>
      <c r="W19" s="179">
        <f t="shared" si="7"/>
        <v>-0.15582323154825839</v>
      </c>
      <c r="X19" s="163">
        <f t="shared" si="5"/>
        <v>-2031</v>
      </c>
      <c r="Y19" s="165">
        <f t="shared" si="1"/>
        <v>1.8502076712236627E-2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1499</v>
      </c>
      <c r="R20" s="164">
        <v>11217</v>
      </c>
      <c r="S20" s="164">
        <v>13963</v>
      </c>
      <c r="T20" s="164">
        <v>14657</v>
      </c>
      <c r="U20" s="164">
        <v>11393</v>
      </c>
      <c r="V20" s="164">
        <v>11611</v>
      </c>
      <c r="W20" s="179">
        <f t="shared" si="7"/>
        <v>1.9134556306503958E-2</v>
      </c>
      <c r="X20" s="163">
        <f t="shared" si="5"/>
        <v>218</v>
      </c>
      <c r="Y20" s="165">
        <f t="shared" si="1"/>
        <v>1.9524458121037851E-2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26041</v>
      </c>
      <c r="R21" s="169">
        <f t="shared" si="9"/>
        <v>139679</v>
      </c>
      <c r="S21" s="169">
        <f t="shared" si="9"/>
        <v>152757</v>
      </c>
      <c r="T21" s="169">
        <f t="shared" si="9"/>
        <v>159654</v>
      </c>
      <c r="U21" s="169">
        <f t="shared" si="9"/>
        <v>174706</v>
      </c>
      <c r="V21" s="169">
        <f t="shared" si="9"/>
        <v>171288</v>
      </c>
      <c r="W21" s="180">
        <f t="shared" si="7"/>
        <v>-1.956429658969927E-2</v>
      </c>
      <c r="X21" s="168">
        <f>V21-U21</f>
        <v>-3418</v>
      </c>
      <c r="Y21" s="170">
        <f t="shared" si="1"/>
        <v>0.2880290571558291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367F-DD2D-4A99-B67A-E7EC443379A4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280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47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16403</v>
      </c>
      <c r="P9" s="176">
        <f t="shared" si="3"/>
        <v>277876</v>
      </c>
      <c r="Q9" s="176">
        <f t="shared" si="3"/>
        <v>323810</v>
      </c>
      <c r="R9" s="176">
        <f t="shared" si="3"/>
        <v>341857</v>
      </c>
      <c r="S9" s="176">
        <f t="shared" si="3"/>
        <v>355156</v>
      </c>
      <c r="T9" s="176">
        <f t="shared" si="3"/>
        <v>366855</v>
      </c>
      <c r="U9" s="177">
        <f>IFERROR(T9/S9-1,"-")</f>
        <v>3.2940454335559588E-2</v>
      </c>
      <c r="V9" s="176">
        <f>T9-S9</f>
        <v>11699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4529</v>
      </c>
      <c r="P10" s="160">
        <v>26756</v>
      </c>
      <c r="Q10" s="160">
        <v>26266</v>
      </c>
      <c r="R10" s="160">
        <v>25366</v>
      </c>
      <c r="S10" s="160">
        <v>27546</v>
      </c>
      <c r="T10" s="160">
        <v>29397</v>
      </c>
      <c r="U10" s="178">
        <f>IFERROR(T10/S10-1,"-")</f>
        <v>6.7196689174471746E-2</v>
      </c>
      <c r="V10" s="159">
        <f t="shared" ref="V10:V20" si="5">T10-S10</f>
        <v>1851</v>
      </c>
      <c r="W10" s="161">
        <f t="shared" si="4"/>
        <v>8.013247740933066E-2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2248</v>
      </c>
      <c r="P11" s="164">
        <v>7180</v>
      </c>
      <c r="Q11" s="164">
        <v>7904</v>
      </c>
      <c r="R11" s="164">
        <v>9568</v>
      </c>
      <c r="S11" s="164">
        <v>9930</v>
      </c>
      <c r="T11" s="164">
        <v>11500</v>
      </c>
      <c r="U11" s="179">
        <f>IFERROR(T11/S11-1,"-")</f>
        <v>0.15810674723061435</v>
      </c>
      <c r="V11" s="163">
        <f t="shared" si="5"/>
        <v>1570</v>
      </c>
      <c r="W11" s="165">
        <f>T11/T$9</f>
        <v>3.1347535129683392E-2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2281</v>
      </c>
      <c r="P12" s="164">
        <v>19576</v>
      </c>
      <c r="Q12" s="164">
        <v>18362</v>
      </c>
      <c r="R12" s="164">
        <v>15798</v>
      </c>
      <c r="S12" s="164">
        <v>17616</v>
      </c>
      <c r="T12" s="164">
        <v>17897</v>
      </c>
      <c r="U12" s="179">
        <f>IFERROR(T12/S12-1,"-")</f>
        <v>1.5951407811080731E-2</v>
      </c>
      <c r="V12" s="163">
        <f t="shared" si="5"/>
        <v>281</v>
      </c>
      <c r="W12" s="165">
        <f t="shared" si="4"/>
        <v>4.8784942279647275E-2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11874</v>
      </c>
      <c r="P13" s="160">
        <v>251120</v>
      </c>
      <c r="Q13" s="160">
        <v>297544</v>
      </c>
      <c r="R13" s="160">
        <v>316491</v>
      </c>
      <c r="S13" s="160">
        <v>327610</v>
      </c>
      <c r="T13" s="160">
        <v>337458</v>
      </c>
      <c r="U13" s="178">
        <f>IFERROR(T13/S13-1,"-")</f>
        <v>3.0060132474588608E-2</v>
      </c>
      <c r="V13" s="159">
        <f t="shared" si="5"/>
        <v>9848</v>
      </c>
      <c r="W13" s="161">
        <f t="shared" si="4"/>
        <v>0.91986752259066928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352</v>
      </c>
      <c r="P14" s="164">
        <v>119890</v>
      </c>
      <c r="Q14" s="164">
        <v>141116</v>
      </c>
      <c r="R14" s="164">
        <v>155506</v>
      </c>
      <c r="S14" s="164">
        <v>159432</v>
      </c>
      <c r="T14" s="164">
        <v>166307</v>
      </c>
      <c r="U14" s="179">
        <f t="shared" ref="U14:U21" si="7">IFERROR(T14/S14-1,"-")</f>
        <v>4.3121832505394142E-2</v>
      </c>
      <c r="V14" s="163">
        <f t="shared" si="5"/>
        <v>6875</v>
      </c>
      <c r="W14" s="165">
        <f t="shared" si="4"/>
        <v>0.45333169780976135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1105</v>
      </c>
      <c r="P15" s="164">
        <v>10775</v>
      </c>
      <c r="Q15" s="164">
        <v>15072</v>
      </c>
      <c r="R15" s="164">
        <v>14473</v>
      </c>
      <c r="S15" s="164">
        <v>14218</v>
      </c>
      <c r="T15" s="164">
        <v>16243</v>
      </c>
      <c r="U15" s="179">
        <f t="shared" si="7"/>
        <v>0.14242509495006339</v>
      </c>
      <c r="V15" s="163">
        <f t="shared" si="5"/>
        <v>2025</v>
      </c>
      <c r="W15" s="165">
        <f t="shared" si="4"/>
        <v>4.4276348966212811E-2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1810</v>
      </c>
      <c r="P16" s="164">
        <v>7246</v>
      </c>
      <c r="Q16" s="164">
        <v>9037</v>
      </c>
      <c r="R16" s="164">
        <v>8149</v>
      </c>
      <c r="S16" s="164">
        <v>8990</v>
      </c>
      <c r="T16" s="164">
        <v>10384</v>
      </c>
      <c r="U16" s="179">
        <f t="shared" si="7"/>
        <v>0.15506117908787531</v>
      </c>
      <c r="V16" s="163">
        <f t="shared" si="5"/>
        <v>1394</v>
      </c>
      <c r="W16" s="165">
        <f t="shared" si="4"/>
        <v>2.8305461285794115E-2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195</v>
      </c>
      <c r="P17" s="164">
        <v>12594</v>
      </c>
      <c r="Q17" s="164">
        <v>11888</v>
      </c>
      <c r="R17" s="164">
        <v>12864</v>
      </c>
      <c r="S17" s="164">
        <v>11220</v>
      </c>
      <c r="T17" s="164">
        <v>12292</v>
      </c>
      <c r="U17" s="179">
        <f t="shared" si="7"/>
        <v>9.5543672014260173E-2</v>
      </c>
      <c r="V17" s="163">
        <f t="shared" si="5"/>
        <v>1072</v>
      </c>
      <c r="W17" s="165">
        <f t="shared" si="4"/>
        <v>3.3506426244701584E-2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469</v>
      </c>
      <c r="P18" s="164">
        <v>12166</v>
      </c>
      <c r="Q18" s="164">
        <v>14198</v>
      </c>
      <c r="R18" s="164">
        <v>15291</v>
      </c>
      <c r="S18" s="164">
        <v>11866</v>
      </c>
      <c r="T18" s="164">
        <v>13274</v>
      </c>
      <c r="U18" s="179">
        <f t="shared" si="7"/>
        <v>0.11865835159278615</v>
      </c>
      <c r="V18" s="163">
        <f t="shared" si="5"/>
        <v>1408</v>
      </c>
      <c r="W18" s="165">
        <f t="shared" si="4"/>
        <v>3.6183233157514552E-2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90</v>
      </c>
      <c r="P19" s="164">
        <v>4407</v>
      </c>
      <c r="Q19" s="164">
        <v>5859</v>
      </c>
      <c r="R19" s="164">
        <v>4745</v>
      </c>
      <c r="S19" s="164">
        <v>5941</v>
      </c>
      <c r="T19" s="164">
        <v>4779</v>
      </c>
      <c r="U19" s="179">
        <f t="shared" si="7"/>
        <v>-0.19558996801885209</v>
      </c>
      <c r="V19" s="163">
        <f t="shared" si="5"/>
        <v>-1162</v>
      </c>
      <c r="W19" s="165">
        <f t="shared" si="4"/>
        <v>1.3026945250848429E-2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618</v>
      </c>
      <c r="P20" s="164">
        <v>3743</v>
      </c>
      <c r="Q20" s="164">
        <v>5667</v>
      </c>
      <c r="R20" s="164">
        <v>5288</v>
      </c>
      <c r="S20" s="164">
        <v>4524</v>
      </c>
      <c r="T20" s="164">
        <v>4837</v>
      </c>
      <c r="U20" s="179">
        <f t="shared" si="7"/>
        <v>6.9186560565870803E-2</v>
      </c>
      <c r="V20" s="163">
        <f t="shared" si="5"/>
        <v>313</v>
      </c>
      <c r="W20" s="165">
        <f t="shared" si="4"/>
        <v>1.3185045862806831E-2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7235</v>
      </c>
      <c r="P21" s="169">
        <f t="shared" si="9"/>
        <v>80299</v>
      </c>
      <c r="Q21" s="169">
        <f t="shared" si="9"/>
        <v>94707</v>
      </c>
      <c r="R21" s="169">
        <f t="shared" si="9"/>
        <v>100175</v>
      </c>
      <c r="S21" s="169">
        <f t="shared" si="9"/>
        <v>111419</v>
      </c>
      <c r="T21" s="169">
        <f t="shared" si="9"/>
        <v>109342</v>
      </c>
      <c r="U21" s="180">
        <f t="shared" si="7"/>
        <v>-1.8641344833466467E-2</v>
      </c>
      <c r="V21" s="168">
        <f>T21-S21</f>
        <v>-2077</v>
      </c>
      <c r="W21" s="170">
        <f t="shared" si="4"/>
        <v>0.29805236401302965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43EB-FE01-464E-AE57-054842EBF2DB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281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47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>
        <f t="shared" ref="O9:T9" si="3">O10+O13</f>
        <v>43809</v>
      </c>
      <c r="P9" s="176">
        <f t="shared" si="3"/>
        <v>196098</v>
      </c>
      <c r="Q9" s="176">
        <f t="shared" si="3"/>
        <v>204306</v>
      </c>
      <c r="R9" s="176">
        <f t="shared" si="3"/>
        <v>219623</v>
      </c>
      <c r="S9" s="176">
        <f t="shared" si="3"/>
        <v>223924</v>
      </c>
      <c r="T9" s="176">
        <f t="shared" si="3"/>
        <v>227835</v>
      </c>
      <c r="U9" s="177">
        <f>IFERROR(T9/S9-1,"-")</f>
        <v>1.7465747307122026E-2</v>
      </c>
      <c r="V9" s="176">
        <f>T9-S9</f>
        <v>3911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>
        <v>15685</v>
      </c>
      <c r="P10" s="160">
        <v>12609</v>
      </c>
      <c r="Q10" s="160">
        <v>10643</v>
      </c>
      <c r="R10" s="160">
        <v>10511</v>
      </c>
      <c r="S10" s="160">
        <v>11460</v>
      </c>
      <c r="T10" s="160">
        <v>14717</v>
      </c>
      <c r="U10" s="178">
        <f>IFERROR(T10/S10-1,"-")</f>
        <v>0.28420593368237346</v>
      </c>
      <c r="V10" s="159">
        <f t="shared" ref="V10:V20" si="5">T10-S10</f>
        <v>3257</v>
      </c>
      <c r="W10" s="161">
        <f t="shared" si="4"/>
        <v>6.4594991989817191E-2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>
        <v>14160</v>
      </c>
      <c r="P11" s="164">
        <v>9181</v>
      </c>
      <c r="Q11" s="164">
        <v>6542</v>
      </c>
      <c r="R11" s="164">
        <v>5341</v>
      </c>
      <c r="S11" s="164">
        <v>5768</v>
      </c>
      <c r="T11" s="164">
        <v>8747</v>
      </c>
      <c r="U11" s="179">
        <f>IFERROR(T11/S11-1,"-")</f>
        <v>0.5164701803051317</v>
      </c>
      <c r="V11" s="163">
        <f t="shared" si="5"/>
        <v>2979</v>
      </c>
      <c r="W11" s="165">
        <f>T11/T$9</f>
        <v>3.8391818640682952E-2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>
        <v>1525</v>
      </c>
      <c r="P12" s="164">
        <v>3428</v>
      </c>
      <c r="Q12" s="164">
        <v>4101</v>
      </c>
      <c r="R12" s="164">
        <v>5170</v>
      </c>
      <c r="S12" s="164">
        <v>5692</v>
      </c>
      <c r="T12" s="164">
        <v>5970</v>
      </c>
      <c r="U12" s="179">
        <f>IFERROR(T12/S12-1,"-")</f>
        <v>4.8840477863668408E-2</v>
      </c>
      <c r="V12" s="163">
        <f t="shared" si="5"/>
        <v>278</v>
      </c>
      <c r="W12" s="165">
        <f t="shared" si="4"/>
        <v>2.6203173349134242E-2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>
        <v>28124</v>
      </c>
      <c r="P13" s="160">
        <v>183489</v>
      </c>
      <c r="Q13" s="160">
        <v>193663</v>
      </c>
      <c r="R13" s="160">
        <v>209112</v>
      </c>
      <c r="S13" s="160">
        <v>212464</v>
      </c>
      <c r="T13" s="160">
        <v>213118</v>
      </c>
      <c r="U13" s="178">
        <f>IFERROR(T13/S13-1,"-")</f>
        <v>3.078168536787329E-3</v>
      </c>
      <c r="V13" s="159">
        <f t="shared" si="5"/>
        <v>654</v>
      </c>
      <c r="W13" s="161">
        <f t="shared" si="4"/>
        <v>0.93540500801018278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>
        <v>1009</v>
      </c>
      <c r="P14" s="164">
        <v>84219</v>
      </c>
      <c r="Q14" s="164">
        <v>97787</v>
      </c>
      <c r="R14" s="164">
        <v>107454</v>
      </c>
      <c r="S14" s="164">
        <v>110577</v>
      </c>
      <c r="T14" s="164">
        <v>110668</v>
      </c>
      <c r="U14" s="179">
        <f t="shared" ref="U14:U21" si="7">IFERROR(T14/S14-1,"-")</f>
        <v>8.2295594924808313E-4</v>
      </c>
      <c r="V14" s="163">
        <f t="shared" si="5"/>
        <v>91</v>
      </c>
      <c r="W14" s="165">
        <f t="shared" si="4"/>
        <v>0.48573748546096956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>
        <v>2070</v>
      </c>
      <c r="P15" s="164">
        <v>5041</v>
      </c>
      <c r="Q15" s="164">
        <v>4711</v>
      </c>
      <c r="R15" s="164">
        <v>5722</v>
      </c>
      <c r="S15" s="164">
        <v>6731</v>
      </c>
      <c r="T15" s="164">
        <v>7022</v>
      </c>
      <c r="U15" s="179">
        <f t="shared" si="7"/>
        <v>4.3232803446739076E-2</v>
      </c>
      <c r="V15" s="163">
        <f t="shared" si="5"/>
        <v>291</v>
      </c>
      <c r="W15" s="165">
        <f t="shared" si="4"/>
        <v>3.0820549959400444E-2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>
        <v>3864</v>
      </c>
      <c r="P16" s="164">
        <v>4358</v>
      </c>
      <c r="Q16" s="164">
        <v>4060</v>
      </c>
      <c r="R16" s="164">
        <v>4459</v>
      </c>
      <c r="S16" s="164">
        <v>4355</v>
      </c>
      <c r="T16" s="164">
        <v>5311</v>
      </c>
      <c r="U16" s="179">
        <f t="shared" si="7"/>
        <v>0.21951779563719853</v>
      </c>
      <c r="V16" s="163">
        <f t="shared" si="5"/>
        <v>956</v>
      </c>
      <c r="W16" s="165">
        <f t="shared" si="4"/>
        <v>2.3310729255821099E-2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>
        <v>775</v>
      </c>
      <c r="P17" s="164">
        <v>12369</v>
      </c>
      <c r="Q17" s="164">
        <v>9571</v>
      </c>
      <c r="R17" s="164">
        <v>10739</v>
      </c>
      <c r="S17" s="164">
        <v>9918</v>
      </c>
      <c r="T17" s="164">
        <v>11720</v>
      </c>
      <c r="U17" s="179">
        <f t="shared" si="7"/>
        <v>0.18168985682597305</v>
      </c>
      <c r="V17" s="163">
        <f t="shared" si="5"/>
        <v>1802</v>
      </c>
      <c r="W17" s="165">
        <f t="shared" si="4"/>
        <v>5.1440735620075929E-2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>
        <v>640</v>
      </c>
      <c r="P18" s="164">
        <v>3081</v>
      </c>
      <c r="Q18" s="164">
        <v>3129</v>
      </c>
      <c r="R18" s="164">
        <v>4033</v>
      </c>
      <c r="S18" s="164">
        <v>3634</v>
      </c>
      <c r="T18" s="164">
        <v>3453</v>
      </c>
      <c r="U18" s="179">
        <f t="shared" si="7"/>
        <v>-4.9807374793615855E-2</v>
      </c>
      <c r="V18" s="163">
        <f t="shared" si="5"/>
        <v>-181</v>
      </c>
      <c r="W18" s="165">
        <f t="shared" si="4"/>
        <v>1.5155704786358548E-2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>
        <v>79</v>
      </c>
      <c r="P19" s="164">
        <v>7567</v>
      </c>
      <c r="Q19" s="164">
        <v>8059</v>
      </c>
      <c r="R19" s="164">
        <v>7857</v>
      </c>
      <c r="S19" s="164">
        <v>7093</v>
      </c>
      <c r="T19" s="164">
        <v>6224</v>
      </c>
      <c r="U19" s="179">
        <f t="shared" si="7"/>
        <v>-0.12251515578739602</v>
      </c>
      <c r="V19" s="163">
        <f t="shared" si="5"/>
        <v>-869</v>
      </c>
      <c r="W19" s="165">
        <f t="shared" si="4"/>
        <v>2.7318015230320188E-2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>
        <v>881</v>
      </c>
      <c r="P20" s="164">
        <v>7474</v>
      </c>
      <c r="Q20" s="164">
        <v>8296</v>
      </c>
      <c r="R20" s="164">
        <v>9369</v>
      </c>
      <c r="S20" s="164">
        <v>6869</v>
      </c>
      <c r="T20" s="164">
        <v>6774</v>
      </c>
      <c r="U20" s="179">
        <f t="shared" si="7"/>
        <v>-1.3830251856165376E-2</v>
      </c>
      <c r="V20" s="163">
        <f t="shared" si="5"/>
        <v>-95</v>
      </c>
      <c r="W20" s="165">
        <f t="shared" si="4"/>
        <v>2.9732042925801568E-2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>
        <f t="shared" ref="O21:T21" si="9">O13-SUM(O14:O20)</f>
        <v>18806</v>
      </c>
      <c r="P21" s="169">
        <f t="shared" si="9"/>
        <v>59380</v>
      </c>
      <c r="Q21" s="169">
        <f t="shared" si="9"/>
        <v>58050</v>
      </c>
      <c r="R21" s="169">
        <f t="shared" si="9"/>
        <v>59479</v>
      </c>
      <c r="S21" s="169">
        <f t="shared" si="9"/>
        <v>63287</v>
      </c>
      <c r="T21" s="169">
        <f t="shared" si="9"/>
        <v>61946</v>
      </c>
      <c r="U21" s="180">
        <f t="shared" si="7"/>
        <v>-2.118918577274953E-2</v>
      </c>
      <c r="V21" s="168">
        <f>T21-S21</f>
        <v>-1341</v>
      </c>
      <c r="W21" s="170">
        <f t="shared" si="4"/>
        <v>0.27188974477143546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329</v>
      </c>
      <c r="D66" s="160" t="s">
        <v>329</v>
      </c>
      <c r="E66" s="160" t="s">
        <v>329</v>
      </c>
      <c r="F66" s="160" t="s">
        <v>329</v>
      </c>
      <c r="G66" s="160" t="s">
        <v>329</v>
      </c>
      <c r="H66" s="160" t="s">
        <v>329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329</v>
      </c>
      <c r="D67" s="164" t="s">
        <v>329</v>
      </c>
      <c r="E67" s="164" t="s">
        <v>329</v>
      </c>
      <c r="F67" s="164" t="s">
        <v>329</v>
      </c>
      <c r="G67" s="164" t="s">
        <v>329</v>
      </c>
      <c r="H67" s="164" t="s">
        <v>329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329</v>
      </c>
      <c r="D68" s="164" t="s">
        <v>329</v>
      </c>
      <c r="E68" s="164" t="s">
        <v>329</v>
      </c>
      <c r="F68" s="164" t="s">
        <v>329</v>
      </c>
      <c r="G68" s="164" t="s">
        <v>329</v>
      </c>
      <c r="H68" s="164" t="s">
        <v>329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329</v>
      </c>
      <c r="D69" s="160" t="s">
        <v>329</v>
      </c>
      <c r="E69" s="160" t="s">
        <v>329</v>
      </c>
      <c r="F69" s="160" t="s">
        <v>329</v>
      </c>
      <c r="G69" s="160" t="s">
        <v>329</v>
      </c>
      <c r="H69" s="160" t="s">
        <v>329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329</v>
      </c>
      <c r="D70" s="164" t="s">
        <v>329</v>
      </c>
      <c r="E70" s="164" t="s">
        <v>329</v>
      </c>
      <c r="F70" s="164" t="s">
        <v>329</v>
      </c>
      <c r="G70" s="164" t="s">
        <v>329</v>
      </c>
      <c r="H70" s="164" t="s">
        <v>329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329</v>
      </c>
      <c r="D71" s="164" t="s">
        <v>329</v>
      </c>
      <c r="E71" s="164" t="s">
        <v>329</v>
      </c>
      <c r="F71" s="164" t="s">
        <v>329</v>
      </c>
      <c r="G71" s="164" t="s">
        <v>329</v>
      </c>
      <c r="H71" s="164" t="s">
        <v>329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329</v>
      </c>
      <c r="D72" s="164" t="s">
        <v>329</v>
      </c>
      <c r="E72" s="164" t="s">
        <v>329</v>
      </c>
      <c r="F72" s="164" t="s">
        <v>329</v>
      </c>
      <c r="G72" s="164" t="s">
        <v>329</v>
      </c>
      <c r="H72" s="164" t="s">
        <v>329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329</v>
      </c>
      <c r="D73" s="164" t="s">
        <v>329</v>
      </c>
      <c r="E73" s="164" t="s">
        <v>329</v>
      </c>
      <c r="F73" s="164" t="s">
        <v>329</v>
      </c>
      <c r="G73" s="164" t="s">
        <v>329</v>
      </c>
      <c r="H73" s="164" t="s">
        <v>329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329</v>
      </c>
      <c r="D74" s="164" t="s">
        <v>329</v>
      </c>
      <c r="E74" s="164" t="s">
        <v>329</v>
      </c>
      <c r="F74" s="164" t="s">
        <v>329</v>
      </c>
      <c r="G74" s="164" t="s">
        <v>329</v>
      </c>
      <c r="H74" s="164" t="s">
        <v>329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329</v>
      </c>
      <c r="D75" s="164" t="s">
        <v>329</v>
      </c>
      <c r="E75" s="164" t="s">
        <v>329</v>
      </c>
      <c r="F75" s="164" t="s">
        <v>329</v>
      </c>
      <c r="G75" s="164" t="s">
        <v>329</v>
      </c>
      <c r="H75" s="164" t="s">
        <v>329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329</v>
      </c>
      <c r="D76" s="164" t="s">
        <v>329</v>
      </c>
      <c r="E76" s="164" t="s">
        <v>329</v>
      </c>
      <c r="F76" s="164" t="s">
        <v>329</v>
      </c>
      <c r="G76" s="164" t="s">
        <v>329</v>
      </c>
      <c r="H76" s="164" t="s">
        <v>329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329</v>
      </c>
      <c r="D94" s="160" t="s">
        <v>329</v>
      </c>
      <c r="E94" s="160" t="s">
        <v>329</v>
      </c>
      <c r="F94" s="160" t="s">
        <v>329</v>
      </c>
      <c r="G94" s="160" t="s">
        <v>329</v>
      </c>
      <c r="H94" s="160" t="s">
        <v>329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329</v>
      </c>
      <c r="D95" s="164" t="s">
        <v>329</v>
      </c>
      <c r="E95" s="164" t="s">
        <v>329</v>
      </c>
      <c r="F95" s="164" t="s">
        <v>329</v>
      </c>
      <c r="G95" s="164" t="s">
        <v>329</v>
      </c>
      <c r="H95" s="164" t="s">
        <v>329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329</v>
      </c>
      <c r="D96" s="164" t="s">
        <v>329</v>
      </c>
      <c r="E96" s="164" t="s">
        <v>329</v>
      </c>
      <c r="F96" s="164" t="s">
        <v>329</v>
      </c>
      <c r="G96" s="164" t="s">
        <v>329</v>
      </c>
      <c r="H96" s="164" t="s">
        <v>329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329</v>
      </c>
      <c r="D97" s="160" t="s">
        <v>329</v>
      </c>
      <c r="E97" s="160" t="s">
        <v>329</v>
      </c>
      <c r="F97" s="160" t="s">
        <v>329</v>
      </c>
      <c r="G97" s="160" t="s">
        <v>329</v>
      </c>
      <c r="H97" s="160" t="s">
        <v>329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329</v>
      </c>
      <c r="D98" s="164" t="s">
        <v>329</v>
      </c>
      <c r="E98" s="164" t="s">
        <v>329</v>
      </c>
      <c r="F98" s="164" t="s">
        <v>329</v>
      </c>
      <c r="G98" s="164" t="s">
        <v>329</v>
      </c>
      <c r="H98" s="164" t="s">
        <v>329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329</v>
      </c>
      <c r="D99" s="164" t="s">
        <v>329</v>
      </c>
      <c r="E99" s="164" t="s">
        <v>329</v>
      </c>
      <c r="F99" s="164" t="s">
        <v>329</v>
      </c>
      <c r="G99" s="164" t="s">
        <v>329</v>
      </c>
      <c r="H99" s="164" t="s">
        <v>329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329</v>
      </c>
      <c r="D100" s="164" t="s">
        <v>329</v>
      </c>
      <c r="E100" s="164" t="s">
        <v>329</v>
      </c>
      <c r="F100" s="164" t="s">
        <v>329</v>
      </c>
      <c r="G100" s="164" t="s">
        <v>329</v>
      </c>
      <c r="H100" s="164" t="s">
        <v>329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329</v>
      </c>
      <c r="D101" s="164" t="s">
        <v>329</v>
      </c>
      <c r="E101" s="164" t="s">
        <v>329</v>
      </c>
      <c r="F101" s="164" t="s">
        <v>329</v>
      </c>
      <c r="G101" s="164" t="s">
        <v>329</v>
      </c>
      <c r="H101" s="164" t="s">
        <v>329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329</v>
      </c>
      <c r="D102" s="164" t="s">
        <v>329</v>
      </c>
      <c r="E102" s="164" t="s">
        <v>329</v>
      </c>
      <c r="F102" s="164" t="s">
        <v>329</v>
      </c>
      <c r="G102" s="164" t="s">
        <v>329</v>
      </c>
      <c r="H102" s="164" t="s">
        <v>329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329</v>
      </c>
      <c r="D103" s="164" t="s">
        <v>329</v>
      </c>
      <c r="E103" s="164" t="s">
        <v>329</v>
      </c>
      <c r="F103" s="164" t="s">
        <v>329</v>
      </c>
      <c r="G103" s="164" t="s">
        <v>329</v>
      </c>
      <c r="H103" s="164" t="s">
        <v>329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329</v>
      </c>
      <c r="D104" s="164" t="s">
        <v>329</v>
      </c>
      <c r="E104" s="164" t="s">
        <v>329</v>
      </c>
      <c r="F104" s="164" t="s">
        <v>329</v>
      </c>
      <c r="G104" s="164" t="s">
        <v>329</v>
      </c>
      <c r="H104" s="164" t="s">
        <v>329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329</v>
      </c>
      <c r="D122" s="160" t="s">
        <v>329</v>
      </c>
      <c r="E122" s="160" t="s">
        <v>329</v>
      </c>
      <c r="F122" s="160" t="s">
        <v>329</v>
      </c>
      <c r="G122" s="160" t="s">
        <v>329</v>
      </c>
      <c r="H122" s="160" t="s">
        <v>329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329</v>
      </c>
      <c r="D123" s="164" t="s">
        <v>329</v>
      </c>
      <c r="E123" s="164" t="s">
        <v>329</v>
      </c>
      <c r="F123" s="164" t="s">
        <v>329</v>
      </c>
      <c r="G123" s="164" t="s">
        <v>329</v>
      </c>
      <c r="H123" s="164" t="s">
        <v>329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329</v>
      </c>
      <c r="D124" s="164" t="s">
        <v>329</v>
      </c>
      <c r="E124" s="164" t="s">
        <v>329</v>
      </c>
      <c r="F124" s="164" t="s">
        <v>329</v>
      </c>
      <c r="G124" s="164" t="s">
        <v>329</v>
      </c>
      <c r="H124" s="164" t="s">
        <v>329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329</v>
      </c>
      <c r="D125" s="160" t="s">
        <v>329</v>
      </c>
      <c r="E125" s="160" t="s">
        <v>329</v>
      </c>
      <c r="F125" s="160" t="s">
        <v>329</v>
      </c>
      <c r="G125" s="160" t="s">
        <v>329</v>
      </c>
      <c r="H125" s="160" t="s">
        <v>329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329</v>
      </c>
      <c r="D126" s="164" t="s">
        <v>329</v>
      </c>
      <c r="E126" s="164" t="s">
        <v>329</v>
      </c>
      <c r="F126" s="164" t="s">
        <v>329</v>
      </c>
      <c r="G126" s="164" t="s">
        <v>329</v>
      </c>
      <c r="H126" s="164" t="s">
        <v>329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329</v>
      </c>
      <c r="D127" s="164" t="s">
        <v>329</v>
      </c>
      <c r="E127" s="164" t="s">
        <v>329</v>
      </c>
      <c r="F127" s="164" t="s">
        <v>329</v>
      </c>
      <c r="G127" s="164" t="s">
        <v>329</v>
      </c>
      <c r="H127" s="164" t="s">
        <v>329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329</v>
      </c>
      <c r="D128" s="164" t="s">
        <v>329</v>
      </c>
      <c r="E128" s="164" t="s">
        <v>329</v>
      </c>
      <c r="F128" s="164" t="s">
        <v>329</v>
      </c>
      <c r="G128" s="164" t="s">
        <v>329</v>
      </c>
      <c r="H128" s="164" t="s">
        <v>329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329</v>
      </c>
      <c r="D129" s="164" t="s">
        <v>329</v>
      </c>
      <c r="E129" s="164" t="s">
        <v>329</v>
      </c>
      <c r="F129" s="164" t="s">
        <v>329</v>
      </c>
      <c r="G129" s="164" t="s">
        <v>329</v>
      </c>
      <c r="H129" s="164" t="s">
        <v>329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329</v>
      </c>
      <c r="D130" s="164" t="s">
        <v>329</v>
      </c>
      <c r="E130" s="164" t="s">
        <v>329</v>
      </c>
      <c r="F130" s="164" t="s">
        <v>329</v>
      </c>
      <c r="G130" s="164" t="s">
        <v>329</v>
      </c>
      <c r="H130" s="164" t="s">
        <v>329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329</v>
      </c>
      <c r="D131" s="164" t="s">
        <v>329</v>
      </c>
      <c r="E131" s="164" t="s">
        <v>329</v>
      </c>
      <c r="F131" s="164" t="s">
        <v>329</v>
      </c>
      <c r="G131" s="164" t="s">
        <v>329</v>
      </c>
      <c r="H131" s="164" t="s">
        <v>329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329</v>
      </c>
      <c r="D132" s="164" t="s">
        <v>329</v>
      </c>
      <c r="E132" s="164" t="s">
        <v>329</v>
      </c>
      <c r="F132" s="164" t="s">
        <v>329</v>
      </c>
      <c r="G132" s="164" t="s">
        <v>329</v>
      </c>
      <c r="H132" s="164" t="s">
        <v>329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D5A8-27FC-4122-8DBC-D4E44A3BC22C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8" t="s">
        <v>144</v>
      </c>
      <c r="D5" s="309"/>
      <c r="E5" s="309"/>
      <c r="F5" s="309"/>
      <c r="G5" s="309"/>
      <c r="H5" s="309"/>
      <c r="I5" s="309"/>
      <c r="J5" s="309"/>
      <c r="K5" s="308" t="s">
        <v>63</v>
      </c>
      <c r="L5" s="309"/>
      <c r="M5" s="309"/>
      <c r="N5" s="309"/>
      <c r="O5" s="309"/>
      <c r="P5" s="309"/>
      <c r="Q5" s="309"/>
      <c r="R5" s="309"/>
      <c r="S5" s="308" t="s">
        <v>142</v>
      </c>
      <c r="T5" s="309"/>
      <c r="U5" s="309"/>
      <c r="V5" s="309"/>
      <c r="W5" s="309"/>
      <c r="X5" s="309"/>
      <c r="Y5" s="309"/>
    </row>
    <row r="6" spans="1:25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274</v>
      </c>
      <c r="L6" s="172" t="s">
        <v>275</v>
      </c>
      <c r="M6" s="172" t="s">
        <v>276</v>
      </c>
      <c r="N6" s="172" t="s">
        <v>277</v>
      </c>
      <c r="O6" s="172" t="s">
        <v>278</v>
      </c>
      <c r="P6" s="172" t="s">
        <v>279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274</v>
      </c>
      <c r="T6" s="172" t="s">
        <v>276</v>
      </c>
      <c r="U6" s="172" t="s">
        <v>277</v>
      </c>
      <c r="V6" s="172" t="s">
        <v>278</v>
      </c>
      <c r="W6" s="172" t="s">
        <v>279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4A80-2FA3-4799-97F6-668F449BD484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8" t="s">
        <v>64</v>
      </c>
      <c r="D6" s="309"/>
      <c r="E6" s="309"/>
      <c r="F6" s="309"/>
      <c r="G6" s="309"/>
      <c r="H6" s="309"/>
      <c r="I6" s="309"/>
      <c r="J6" s="309"/>
      <c r="K6" s="308" t="s">
        <v>63</v>
      </c>
      <c r="L6" s="309"/>
      <c r="M6" s="309"/>
      <c r="N6" s="309"/>
      <c r="O6" s="309"/>
      <c r="P6" s="309"/>
      <c r="Q6" s="309"/>
      <c r="R6" s="309"/>
      <c r="S6" s="308" t="s">
        <v>142</v>
      </c>
      <c r="T6" s="309"/>
      <c r="U6" s="309"/>
      <c r="V6" s="309"/>
      <c r="W6" s="309"/>
      <c r="X6" s="309"/>
      <c r="Y6" s="309"/>
      <c r="Z6" s="309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F20B-CC78-4556-B423-FA418387FF3C}">
  <sheetPr>
    <tabColor theme="8" tint="0.59999389629810485"/>
  </sheetPr>
  <dimension ref="A4:L77"/>
  <sheetViews>
    <sheetView showGridLines="0" zoomScaleNormal="100" workbookViewId="0"/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7" t="s">
        <v>235</v>
      </c>
      <c r="C4" s="277"/>
      <c r="D4" s="277"/>
      <c r="E4" s="277"/>
      <c r="F4" s="277"/>
      <c r="G4" s="277"/>
      <c r="H4" s="277"/>
      <c r="I4" s="277"/>
      <c r="J4" s="277"/>
      <c r="K4" s="277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90" t="s">
        <v>47</v>
      </c>
      <c r="C7" s="285" t="s">
        <v>8</v>
      </c>
      <c r="D7" s="15" t="s">
        <v>32</v>
      </c>
      <c r="E7" s="16">
        <v>97379</v>
      </c>
      <c r="F7" s="16">
        <v>96632</v>
      </c>
      <c r="G7" s="16">
        <v>110622</v>
      </c>
      <c r="H7" s="16">
        <v>116586</v>
      </c>
      <c r="I7" s="16">
        <v>119472</v>
      </c>
      <c r="J7" s="17">
        <f>I7/H7-1</f>
        <v>2.4754258658844064E-2</v>
      </c>
      <c r="K7" s="16">
        <f>I7-H7</f>
        <v>2886</v>
      </c>
      <c r="L7" s="18">
        <f>I7/$I$7</f>
        <v>1</v>
      </c>
    </row>
    <row r="8" spans="2:12" x14ac:dyDescent="0.25">
      <c r="B8" s="278"/>
      <c r="C8" s="280"/>
      <c r="D8" s="19" t="s">
        <v>33</v>
      </c>
      <c r="E8" s="20">
        <v>59315</v>
      </c>
      <c r="F8" s="20">
        <v>62382</v>
      </c>
      <c r="G8" s="20">
        <v>68445</v>
      </c>
      <c r="H8" s="20">
        <v>71750</v>
      </c>
      <c r="I8" s="20">
        <v>73499</v>
      </c>
      <c r="J8" s="21">
        <f t="shared" ref="J8:J20" si="0">I8/H8-1</f>
        <v>2.4376306620208954E-2</v>
      </c>
      <c r="K8" s="20">
        <f t="shared" ref="K8:K17" si="1">I8-H8</f>
        <v>1749</v>
      </c>
      <c r="L8" s="22">
        <f>I8/$I$7</f>
        <v>0.6151985402437391</v>
      </c>
    </row>
    <row r="9" spans="2:12" x14ac:dyDescent="0.25">
      <c r="B9" s="278"/>
      <c r="C9" s="281"/>
      <c r="D9" s="23" t="s">
        <v>34</v>
      </c>
      <c r="E9" s="24">
        <v>38064</v>
      </c>
      <c r="F9" s="24">
        <v>34250</v>
      </c>
      <c r="G9" s="24">
        <v>42177</v>
      </c>
      <c r="H9" s="24">
        <v>44836</v>
      </c>
      <c r="I9" s="24">
        <v>45973</v>
      </c>
      <c r="J9" s="25">
        <f>IFERROR(I9/H9-1,"-")</f>
        <v>2.5359086448389689E-2</v>
      </c>
      <c r="K9" s="24">
        <f>IFERROR(I9-H9,"-")</f>
        <v>1137</v>
      </c>
      <c r="L9" s="25">
        <f>IFERROR(I9/$I$7,"-")</f>
        <v>0.3848014597562609</v>
      </c>
    </row>
    <row r="10" spans="2:12" x14ac:dyDescent="0.25">
      <c r="B10" s="278"/>
      <c r="C10" s="282" t="s">
        <v>35</v>
      </c>
      <c r="D10" s="26" t="s">
        <v>32</v>
      </c>
      <c r="E10" s="27">
        <v>114893</v>
      </c>
      <c r="F10" s="27">
        <v>115342</v>
      </c>
      <c r="G10" s="27">
        <v>130601</v>
      </c>
      <c r="H10" s="27">
        <v>135429</v>
      </c>
      <c r="I10" s="27">
        <v>137806</v>
      </c>
      <c r="J10" s="28">
        <f t="shared" si="0"/>
        <v>1.7551632220573099E-2</v>
      </c>
      <c r="K10" s="27">
        <f t="shared" si="1"/>
        <v>2377</v>
      </c>
      <c r="L10" s="18">
        <f>I10/$I$10</f>
        <v>1</v>
      </c>
    </row>
    <row r="11" spans="2:12" x14ac:dyDescent="0.25">
      <c r="B11" s="278"/>
      <c r="C11" s="283"/>
      <c r="D11" s="4" t="s">
        <v>33</v>
      </c>
      <c r="E11" s="29">
        <v>69514</v>
      </c>
      <c r="F11" s="29">
        <v>73643</v>
      </c>
      <c r="G11" s="29">
        <v>79539</v>
      </c>
      <c r="H11" s="29">
        <v>82760</v>
      </c>
      <c r="I11" s="29">
        <v>84518</v>
      </c>
      <c r="J11" s="30">
        <f t="shared" si="0"/>
        <v>2.1242145964234016E-2</v>
      </c>
      <c r="K11" s="29">
        <f t="shared" si="1"/>
        <v>1758</v>
      </c>
      <c r="L11" s="31">
        <f>I11/$I$10</f>
        <v>0.61331146684469473</v>
      </c>
    </row>
    <row r="12" spans="2:12" x14ac:dyDescent="0.25">
      <c r="B12" s="278"/>
      <c r="C12" s="284"/>
      <c r="D12" s="32" t="s">
        <v>34</v>
      </c>
      <c r="E12" s="33">
        <v>45379</v>
      </c>
      <c r="F12" s="33">
        <v>41699</v>
      </c>
      <c r="G12" s="33">
        <v>51062</v>
      </c>
      <c r="H12" s="33">
        <v>52669</v>
      </c>
      <c r="I12" s="33">
        <v>53288</v>
      </c>
      <c r="J12" s="34">
        <f>IFERROR(I12/H12-1,"-")</f>
        <v>1.1752643870208246E-2</v>
      </c>
      <c r="K12" s="33">
        <f>IFERROR(I12-H12,"-")</f>
        <v>619</v>
      </c>
      <c r="L12" s="34">
        <f>IFERROR(I12/$I$10,"-")</f>
        <v>0.38668853315530527</v>
      </c>
    </row>
    <row r="13" spans="2:12" x14ac:dyDescent="0.25">
      <c r="B13" s="278"/>
      <c r="C13" s="285" t="s">
        <v>21</v>
      </c>
      <c r="D13" s="15" t="s">
        <v>32</v>
      </c>
      <c r="E13" s="16">
        <v>653261</v>
      </c>
      <c r="F13" s="16">
        <v>671021</v>
      </c>
      <c r="G13" s="16">
        <v>746827</v>
      </c>
      <c r="H13" s="16">
        <v>741128</v>
      </c>
      <c r="I13" s="16">
        <v>735703</v>
      </c>
      <c r="J13" s="17">
        <f t="shared" si="0"/>
        <v>-7.3199231441801738E-3</v>
      </c>
      <c r="K13" s="16">
        <f t="shared" si="1"/>
        <v>-5425</v>
      </c>
      <c r="L13" s="18">
        <f>I13/$I$13</f>
        <v>1</v>
      </c>
    </row>
    <row r="14" spans="2:12" x14ac:dyDescent="0.25">
      <c r="B14" s="278"/>
      <c r="C14" s="280"/>
      <c r="D14" s="19" t="s">
        <v>33</v>
      </c>
      <c r="E14" s="20">
        <v>388948</v>
      </c>
      <c r="F14" s="20">
        <v>422412</v>
      </c>
      <c r="G14" s="20">
        <v>435777</v>
      </c>
      <c r="H14" s="20">
        <v>441733</v>
      </c>
      <c r="I14" s="20">
        <v>446029</v>
      </c>
      <c r="J14" s="21">
        <f t="shared" si="0"/>
        <v>9.7253318180892112E-3</v>
      </c>
      <c r="K14" s="20">
        <f t="shared" si="1"/>
        <v>4296</v>
      </c>
      <c r="L14" s="22">
        <f>I14/$I$13</f>
        <v>0.60626230965484718</v>
      </c>
    </row>
    <row r="15" spans="2:12" x14ac:dyDescent="0.25">
      <c r="B15" s="278"/>
      <c r="C15" s="281"/>
      <c r="D15" s="23" t="s">
        <v>34</v>
      </c>
      <c r="E15" s="24">
        <v>264313</v>
      </c>
      <c r="F15" s="24">
        <v>248609</v>
      </c>
      <c r="G15" s="24">
        <v>311050</v>
      </c>
      <c r="H15" s="24">
        <v>299395</v>
      </c>
      <c r="I15" s="24">
        <v>289674</v>
      </c>
      <c r="J15" s="25">
        <f>IFERROR(I15/H15-1,"-")</f>
        <v>-3.2468812104410549E-2</v>
      </c>
      <c r="K15" s="24">
        <f>IFERROR(I15-H15,"-")</f>
        <v>-9721</v>
      </c>
      <c r="L15" s="25">
        <f>IFERROR(I15/$I$13,"-")</f>
        <v>0.39373769034515288</v>
      </c>
    </row>
    <row r="16" spans="2:12" x14ac:dyDescent="0.25">
      <c r="B16" s="278"/>
      <c r="C16" s="282" t="s">
        <v>22</v>
      </c>
      <c r="D16" s="26" t="s">
        <v>32</v>
      </c>
      <c r="E16" s="35">
        <v>6.7084381642859343</v>
      </c>
      <c r="F16" s="35">
        <v>6.9440868449374946</v>
      </c>
      <c r="G16" s="35">
        <v>6.7511616134222852</v>
      </c>
      <c r="H16" s="35">
        <v>6.3569210711406177</v>
      </c>
      <c r="I16" s="35">
        <v>6.15795332797643</v>
      </c>
      <c r="J16" s="36">
        <f t="shared" si="0"/>
        <v>-3.129938864074755E-2</v>
      </c>
      <c r="K16" s="37">
        <f t="shared" si="1"/>
        <v>-0.19896774316418764</v>
      </c>
      <c r="L16" s="38"/>
    </row>
    <row r="17" spans="2:12" x14ac:dyDescent="0.25">
      <c r="B17" s="278"/>
      <c r="C17" s="283"/>
      <c r="D17" s="4" t="s">
        <v>33</v>
      </c>
      <c r="E17" s="39">
        <f>E14/E8</f>
        <v>6.5573295119278425</v>
      </c>
      <c r="F17" s="39">
        <f t="shared" ref="F17:I17" si="2">F14/F8</f>
        <v>6.7713763585649707</v>
      </c>
      <c r="G17" s="39">
        <f t="shared" si="2"/>
        <v>6.3668200745123826</v>
      </c>
      <c r="H17" s="39">
        <f t="shared" si="2"/>
        <v>6.1565574912891989</v>
      </c>
      <c r="I17" s="39">
        <f t="shared" si="2"/>
        <v>6.0685043333922914</v>
      </c>
      <c r="J17" s="40">
        <f t="shared" si="0"/>
        <v>-1.4302336658350456E-2</v>
      </c>
      <c r="K17" s="41">
        <f t="shared" si="1"/>
        <v>-8.8053157896907486E-2</v>
      </c>
      <c r="L17" s="42"/>
    </row>
    <row r="18" spans="2:12" x14ac:dyDescent="0.25">
      <c r="B18" s="278"/>
      <c r="C18" s="284"/>
      <c r="D18" s="32" t="s">
        <v>34</v>
      </c>
      <c r="E18" s="43">
        <f>IFERROR(E15/E9,"-")</f>
        <v>6.9439102564102564</v>
      </c>
      <c r="F18" s="43">
        <f t="shared" ref="F18:H18" si="3">IFERROR(F15/F9,"-")</f>
        <v>7.2586569343065692</v>
      </c>
      <c r="G18" s="43">
        <f t="shared" si="3"/>
        <v>7.3748725608744099</v>
      </c>
      <c r="H18" s="43">
        <f t="shared" si="3"/>
        <v>6.6775582121509505</v>
      </c>
      <c r="I18" s="43">
        <f>IFERROR(I15/I9,"-")</f>
        <v>6.3009592586953209</v>
      </c>
      <c r="J18" s="34">
        <f>IFERROR(I18/H18-1,"-")</f>
        <v>-5.639770429411517E-2</v>
      </c>
      <c r="K18" s="33">
        <f>IFERROR(I18-H18,"-")</f>
        <v>-0.37659895345562955</v>
      </c>
      <c r="L18" s="34"/>
    </row>
    <row r="19" spans="2:12" x14ac:dyDescent="0.25">
      <c r="B19" s="278"/>
      <c r="C19" s="286" t="s">
        <v>36</v>
      </c>
      <c r="D19" s="15" t="s">
        <v>32</v>
      </c>
      <c r="E19" s="18">
        <v>0.5615</v>
      </c>
      <c r="F19" s="18">
        <v>0.58719999999999994</v>
      </c>
      <c r="G19" s="18">
        <v>0.65599999999999992</v>
      </c>
      <c r="H19" s="18">
        <v>0.64739999999999998</v>
      </c>
      <c r="I19" s="18">
        <v>0.63639999999999997</v>
      </c>
      <c r="J19" s="17">
        <f t="shared" si="0"/>
        <v>-1.6991041087426662E-2</v>
      </c>
      <c r="K19" s="44">
        <f>(I19-H19)*100</f>
        <v>-1.100000000000001</v>
      </c>
      <c r="L19" s="18"/>
    </row>
    <row r="20" spans="2:12" x14ac:dyDescent="0.25">
      <c r="B20" s="278"/>
      <c r="C20" s="287"/>
      <c r="D20" s="19" t="s">
        <v>33</v>
      </c>
      <c r="E20" s="22">
        <v>0.61009999999999998</v>
      </c>
      <c r="F20" s="22">
        <v>0.68819999999999992</v>
      </c>
      <c r="G20" s="22">
        <v>0.67500000000000004</v>
      </c>
      <c r="H20" s="22">
        <v>0.68510000000000004</v>
      </c>
      <c r="I20" s="22">
        <v>0.67879999999999996</v>
      </c>
      <c r="J20" s="21">
        <f t="shared" si="0"/>
        <v>-9.1957378484893715E-3</v>
      </c>
      <c r="K20" s="46">
        <f>(I20-H20)*100</f>
        <v>-0.63000000000000833</v>
      </c>
      <c r="L20" s="22"/>
    </row>
    <row r="21" spans="2:12" x14ac:dyDescent="0.25">
      <c r="B21" s="278"/>
      <c r="C21" s="288"/>
      <c r="D21" s="23" t="s">
        <v>34</v>
      </c>
      <c r="E21" s="25">
        <v>0.50259999999999994</v>
      </c>
      <c r="F21" s="25">
        <v>0.47</v>
      </c>
      <c r="G21" s="25">
        <v>0.63129999999999997</v>
      </c>
      <c r="H21" s="25">
        <v>0.5988</v>
      </c>
      <c r="I21" s="25">
        <v>0.5806</v>
      </c>
      <c r="J21" s="25">
        <f>IFERROR(I21/H21-1,"-")</f>
        <v>-3.0394121576486244E-2</v>
      </c>
      <c r="K21" s="24">
        <f>IFERROR(I21-H21,"-")</f>
        <v>-1.8199999999999994E-2</v>
      </c>
      <c r="L21" s="47"/>
    </row>
    <row r="22" spans="2:12" x14ac:dyDescent="0.25">
      <c r="B22" s="278"/>
      <c r="C22" s="289" t="s">
        <v>37</v>
      </c>
      <c r="D22" s="26" t="s">
        <v>32</v>
      </c>
      <c r="E22" s="27">
        <v>37529</v>
      </c>
      <c r="F22" s="27">
        <v>36862</v>
      </c>
      <c r="G22" s="27">
        <v>36722</v>
      </c>
      <c r="H22" s="27">
        <v>36929</v>
      </c>
      <c r="I22" s="27">
        <v>37290</v>
      </c>
      <c r="J22" s="36">
        <f>I22/H22-1</f>
        <v>9.7755151777736415E-3</v>
      </c>
      <c r="K22" s="27">
        <f>I22-H22</f>
        <v>361</v>
      </c>
      <c r="L22" s="38">
        <f>I22/$I$22</f>
        <v>1</v>
      </c>
    </row>
    <row r="23" spans="2:12" x14ac:dyDescent="0.25">
      <c r="B23" s="278"/>
      <c r="C23" s="291"/>
      <c r="D23" s="4" t="s">
        <v>33</v>
      </c>
      <c r="E23" s="29">
        <v>20564</v>
      </c>
      <c r="F23" s="29">
        <v>19800</v>
      </c>
      <c r="G23" s="29">
        <v>20827</v>
      </c>
      <c r="H23" s="29">
        <v>20799</v>
      </c>
      <c r="I23" s="29">
        <v>21197</v>
      </c>
      <c r="J23" s="40">
        <f>I23/H23-1</f>
        <v>1.9135535362277079E-2</v>
      </c>
      <c r="K23" s="29">
        <f>I23-H23</f>
        <v>398</v>
      </c>
      <c r="L23" s="42">
        <f>I23/$I$22</f>
        <v>0.5684365781710915</v>
      </c>
    </row>
    <row r="24" spans="2:12" x14ac:dyDescent="0.25">
      <c r="B24" s="279"/>
      <c r="C24" s="292"/>
      <c r="D24" s="32" t="s">
        <v>34</v>
      </c>
      <c r="E24" s="33">
        <v>16965</v>
      </c>
      <c r="F24" s="33">
        <v>17062</v>
      </c>
      <c r="G24" s="33">
        <v>15895</v>
      </c>
      <c r="H24" s="33">
        <v>16130</v>
      </c>
      <c r="I24" s="33">
        <v>16093</v>
      </c>
      <c r="J24" s="34">
        <f>IFERROR(I24/H24-1,"-")</f>
        <v>-2.293862368257904E-3</v>
      </c>
      <c r="K24" s="33">
        <f>IFERROR(I24-H24,"-")</f>
        <v>-37</v>
      </c>
      <c r="L24" s="34">
        <f>IFERROR(I24/$I$22,"-")</f>
        <v>0.43156342182890856</v>
      </c>
    </row>
    <row r="25" spans="2:12" ht="7.5" customHeight="1" x14ac:dyDescent="0.25"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48"/>
    </row>
    <row r="26" spans="2:12" ht="24.75" customHeight="1" x14ac:dyDescent="0.25">
      <c r="B26" s="275" t="s">
        <v>38</v>
      </c>
      <c r="C26" s="276"/>
      <c r="D26" s="276"/>
      <c r="E26" s="276"/>
      <c r="F26" s="276"/>
      <c r="G26" s="276"/>
      <c r="H26" s="276"/>
      <c r="I26" s="276"/>
      <c r="J26" s="276"/>
      <c r="K26" s="276"/>
    </row>
    <row r="29" spans="2:12" ht="21.75" customHeight="1" thickBot="1" x14ac:dyDescent="0.3">
      <c r="B29" s="277" t="s">
        <v>235</v>
      </c>
      <c r="C29" s="277"/>
      <c r="D29" s="277"/>
      <c r="E29" s="277"/>
      <c r="F29" s="277"/>
      <c r="G29" s="277"/>
      <c r="H29" s="277"/>
      <c r="I29" s="277"/>
      <c r="J29" s="277"/>
      <c r="K29" s="277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241</v>
      </c>
      <c r="F31" s="13" t="s">
        <v>242</v>
      </c>
      <c r="G31" s="13" t="s">
        <v>243</v>
      </c>
      <c r="H31" s="13" t="s">
        <v>244</v>
      </c>
      <c r="I31" s="13" t="s">
        <v>245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90" t="s">
        <v>47</v>
      </c>
      <c r="C32" s="285" t="s">
        <v>8</v>
      </c>
      <c r="D32" s="15" t="s">
        <v>32</v>
      </c>
      <c r="E32" s="50">
        <v>473974</v>
      </c>
      <c r="F32" s="50">
        <v>528116</v>
      </c>
      <c r="G32" s="50">
        <v>561480</v>
      </c>
      <c r="H32" s="50">
        <v>579080</v>
      </c>
      <c r="I32" s="50">
        <v>594690</v>
      </c>
      <c r="J32" s="17">
        <f>I32/H32-1</f>
        <v>2.6956551771776027E-2</v>
      </c>
      <c r="K32" s="16">
        <f>I32-H32</f>
        <v>15610</v>
      </c>
      <c r="L32" s="18">
        <f>I32/$I$32</f>
        <v>1</v>
      </c>
    </row>
    <row r="33" spans="1:12" x14ac:dyDescent="0.25">
      <c r="B33" s="278"/>
      <c r="C33" s="280"/>
      <c r="D33" s="19" t="s">
        <v>33</v>
      </c>
      <c r="E33" s="51">
        <v>277876</v>
      </c>
      <c r="F33" s="51">
        <v>323810</v>
      </c>
      <c r="G33" s="51">
        <v>341857</v>
      </c>
      <c r="H33" s="51">
        <v>355156</v>
      </c>
      <c r="I33" s="51">
        <v>366855</v>
      </c>
      <c r="J33" s="21">
        <f t="shared" ref="J33:J45" si="4">I33/H33-1</f>
        <v>3.2940454335559588E-2</v>
      </c>
      <c r="K33" s="20">
        <f t="shared" ref="K33:K42" si="5">I33-H33</f>
        <v>11699</v>
      </c>
      <c r="L33" s="22">
        <f>I33/$I$32</f>
        <v>0.61688442718054781</v>
      </c>
    </row>
    <row r="34" spans="1:12" x14ac:dyDescent="0.25">
      <c r="B34" s="278"/>
      <c r="C34" s="281"/>
      <c r="D34" s="23" t="s">
        <v>34</v>
      </c>
      <c r="E34" s="24">
        <v>196098</v>
      </c>
      <c r="F34" s="24">
        <v>204306</v>
      </c>
      <c r="G34" s="24">
        <v>219623</v>
      </c>
      <c r="H34" s="24">
        <v>223924</v>
      </c>
      <c r="I34" s="24">
        <v>227835</v>
      </c>
      <c r="J34" s="25">
        <f>IFERROR(I34/H34-1,"-")</f>
        <v>1.7465747307122026E-2</v>
      </c>
      <c r="K34" s="24">
        <f>IFERROR(I34-H34,"-")</f>
        <v>3911</v>
      </c>
      <c r="L34" s="25">
        <f>IFERROR(I34/I32,"-")</f>
        <v>0.38311557281945213</v>
      </c>
    </row>
    <row r="35" spans="1:12" x14ac:dyDescent="0.25">
      <c r="B35" s="278"/>
      <c r="C35" s="282" t="s">
        <v>35</v>
      </c>
      <c r="D35" s="26" t="s">
        <v>32</v>
      </c>
      <c r="E35" s="52">
        <v>568425</v>
      </c>
      <c r="F35" s="52">
        <v>640998</v>
      </c>
      <c r="G35" s="52">
        <v>679345</v>
      </c>
      <c r="H35" s="52">
        <v>692665</v>
      </c>
      <c r="I35" s="52">
        <v>710938</v>
      </c>
      <c r="J35" s="28">
        <f t="shared" si="4"/>
        <v>2.6380717951679289E-2</v>
      </c>
      <c r="K35" s="27">
        <f t="shared" si="5"/>
        <v>18273</v>
      </c>
      <c r="L35" s="18">
        <f>I35/$I$35</f>
        <v>1</v>
      </c>
    </row>
    <row r="36" spans="1:12" x14ac:dyDescent="0.25">
      <c r="B36" s="278"/>
      <c r="C36" s="283"/>
      <c r="D36" s="4" t="s">
        <v>33</v>
      </c>
      <c r="E36" s="53">
        <v>330265</v>
      </c>
      <c r="F36" s="53">
        <v>389626</v>
      </c>
      <c r="G36" s="53">
        <v>407787</v>
      </c>
      <c r="H36" s="53">
        <v>421174</v>
      </c>
      <c r="I36" s="53">
        <v>435076</v>
      </c>
      <c r="J36" s="30">
        <f t="shared" si="4"/>
        <v>3.3007735520236281E-2</v>
      </c>
      <c r="K36" s="29">
        <f t="shared" si="5"/>
        <v>13902</v>
      </c>
      <c r="L36" s="31">
        <f>I36/$I$35</f>
        <v>0.61197460256731251</v>
      </c>
    </row>
    <row r="37" spans="1:12" x14ac:dyDescent="0.25">
      <c r="B37" s="278"/>
      <c r="C37" s="284"/>
      <c r="D37" s="32" t="s">
        <v>34</v>
      </c>
      <c r="E37" s="33">
        <v>238160</v>
      </c>
      <c r="F37" s="33">
        <v>251372</v>
      </c>
      <c r="G37" s="33">
        <v>271558</v>
      </c>
      <c r="H37" s="33">
        <v>271491</v>
      </c>
      <c r="I37" s="33">
        <v>275862</v>
      </c>
      <c r="J37" s="34">
        <f>IFERROR(I37/H37-1,"-")</f>
        <v>1.6099981214846792E-2</v>
      </c>
      <c r="K37" s="33">
        <f>IFERROR(I37-H37,"-")</f>
        <v>4371</v>
      </c>
      <c r="L37" s="34">
        <f>IFERROR(I37/I35,"-")</f>
        <v>0.38802539743268755</v>
      </c>
    </row>
    <row r="38" spans="1:12" x14ac:dyDescent="0.25">
      <c r="B38" s="278"/>
      <c r="C38" s="285" t="s">
        <v>21</v>
      </c>
      <c r="D38" s="15" t="s">
        <v>32</v>
      </c>
      <c r="E38" s="50">
        <v>3311807</v>
      </c>
      <c r="F38" s="50">
        <v>3819949</v>
      </c>
      <c r="G38" s="50">
        <v>4063149</v>
      </c>
      <c r="H38" s="50">
        <v>4012752</v>
      </c>
      <c r="I38" s="50">
        <v>3983208</v>
      </c>
      <c r="J38" s="17">
        <f t="shared" si="4"/>
        <v>-7.3625282599074637E-3</v>
      </c>
      <c r="K38" s="16">
        <f t="shared" si="5"/>
        <v>-29544</v>
      </c>
      <c r="L38" s="18">
        <f>I38/$I$38</f>
        <v>1</v>
      </c>
    </row>
    <row r="39" spans="1:12" x14ac:dyDescent="0.25">
      <c r="B39" s="278"/>
      <c r="C39" s="280"/>
      <c r="D39" s="19" t="s">
        <v>33</v>
      </c>
      <c r="E39" s="51">
        <v>1874494</v>
      </c>
      <c r="F39" s="51">
        <v>2268188</v>
      </c>
      <c r="G39" s="51">
        <v>2304375</v>
      </c>
      <c r="H39" s="51">
        <v>2324741</v>
      </c>
      <c r="I39" s="51">
        <v>2367883</v>
      </c>
      <c r="J39" s="21">
        <f t="shared" si="4"/>
        <v>1.8557766219978955E-2</v>
      </c>
      <c r="K39" s="20">
        <f t="shared" si="5"/>
        <v>43142</v>
      </c>
      <c r="L39" s="22">
        <f>I39/$I$38</f>
        <v>0.59446631960972163</v>
      </c>
    </row>
    <row r="40" spans="1:12" x14ac:dyDescent="0.25">
      <c r="B40" s="278"/>
      <c r="C40" s="281"/>
      <c r="D40" s="23" t="s">
        <v>34</v>
      </c>
      <c r="E40" s="24">
        <v>1437313</v>
      </c>
      <c r="F40" s="24">
        <v>1551761</v>
      </c>
      <c r="G40" s="24">
        <v>1758774</v>
      </c>
      <c r="H40" s="24">
        <v>1688011</v>
      </c>
      <c r="I40" s="24">
        <v>1615325</v>
      </c>
      <c r="J40" s="25">
        <f>IFERROR(I40/H40-1,"-")</f>
        <v>-4.3060145935067906E-2</v>
      </c>
      <c r="K40" s="24">
        <f>IFERROR(I40-H40,"-")</f>
        <v>-72686</v>
      </c>
      <c r="L40" s="25">
        <f>IFERROR(I40/I38,"-")</f>
        <v>0.40553368039027837</v>
      </c>
    </row>
    <row r="41" spans="1:12" x14ac:dyDescent="0.25">
      <c r="B41" s="278"/>
      <c r="C41" s="282" t="s">
        <v>22</v>
      </c>
      <c r="D41" s="26" t="s">
        <v>32</v>
      </c>
      <c r="E41" s="54">
        <v>6.987317869756569</v>
      </c>
      <c r="F41" s="54">
        <v>7.2331627899931075</v>
      </c>
      <c r="G41" s="54">
        <v>7.2364981833725155</v>
      </c>
      <c r="H41" s="54">
        <v>6.9295295986737582</v>
      </c>
      <c r="I41" s="54">
        <v>6.6979569187307675</v>
      </c>
      <c r="J41" s="36">
        <f t="shared" si="4"/>
        <v>-3.3418239527732374E-2</v>
      </c>
      <c r="K41" s="37">
        <f t="shared" si="5"/>
        <v>-0.23157267994299069</v>
      </c>
      <c r="L41" s="38"/>
    </row>
    <row r="42" spans="1:12" x14ac:dyDescent="0.25">
      <c r="B42" s="278"/>
      <c r="C42" s="283"/>
      <c r="D42" s="4" t="s">
        <v>33</v>
      </c>
      <c r="E42" s="55">
        <f t="shared" ref="E42:I42" si="6">E39/E33</f>
        <v>6.7457930875642376</v>
      </c>
      <c r="F42" s="55">
        <f t="shared" si="6"/>
        <v>7.0046879342824493</v>
      </c>
      <c r="G42" s="55">
        <f t="shared" si="6"/>
        <v>6.7407571001910158</v>
      </c>
      <c r="H42" s="55">
        <f t="shared" si="6"/>
        <v>6.5456897813918387</v>
      </c>
      <c r="I42" s="55">
        <f t="shared" si="6"/>
        <v>6.4545474369982694</v>
      </c>
      <c r="J42" s="40">
        <f t="shared" si="4"/>
        <v>-1.3924024424846637E-2</v>
      </c>
      <c r="K42" s="41">
        <f t="shared" si="5"/>
        <v>-9.1142344393569275E-2</v>
      </c>
      <c r="L42" s="42"/>
    </row>
    <row r="43" spans="1:12" x14ac:dyDescent="0.25">
      <c r="B43" s="278"/>
      <c r="C43" s="284"/>
      <c r="D43" s="32" t="s">
        <v>34</v>
      </c>
      <c r="E43" s="43">
        <f>IFERROR(E40/E34,"-")</f>
        <v>7.3295648094320187</v>
      </c>
      <c r="F43" s="43">
        <f t="shared" ref="F43:I43" si="7">IFERROR(F40/F34,"-")</f>
        <v>7.5952786506514736</v>
      </c>
      <c r="G43" s="43">
        <f t="shared" si="7"/>
        <v>8.0081503303388075</v>
      </c>
      <c r="H43" s="43">
        <f t="shared" si="7"/>
        <v>7.5383210374948639</v>
      </c>
      <c r="I43" s="43">
        <f t="shared" si="7"/>
        <v>7.0898896130971973</v>
      </c>
      <c r="J43" s="34">
        <f>IFERROR(I43/H43-1,"-")</f>
        <v>-5.9486909905695606E-2</v>
      </c>
      <c r="K43" s="33">
        <f>IFERROR(I43-H43,"-")</f>
        <v>-0.44843142439766659</v>
      </c>
      <c r="L43" s="56"/>
    </row>
    <row r="44" spans="1:12" x14ac:dyDescent="0.25">
      <c r="A44" s="57"/>
      <c r="B44" s="278"/>
      <c r="C44" s="286" t="s">
        <v>36</v>
      </c>
      <c r="D44" s="15" t="s">
        <v>32</v>
      </c>
      <c r="E44" s="58">
        <v>0.59149761922622168</v>
      </c>
      <c r="F44" s="58">
        <v>0.67418986710869644</v>
      </c>
      <c r="G44" s="58">
        <v>0.71014718191318138</v>
      </c>
      <c r="H44" s="58">
        <v>0.7085407836948916</v>
      </c>
      <c r="I44" s="58">
        <v>0.701528876189349</v>
      </c>
      <c r="J44" s="58">
        <f t="shared" si="4"/>
        <v>-9.8962652071726831E-3</v>
      </c>
      <c r="K44" s="44">
        <f>(I44-H44)*100</f>
        <v>-0.70119075055425917</v>
      </c>
      <c r="L44" s="18"/>
    </row>
    <row r="45" spans="1:12" x14ac:dyDescent="0.25">
      <c r="B45" s="278"/>
      <c r="C45" s="287"/>
      <c r="D45" s="19" t="s">
        <v>33</v>
      </c>
      <c r="E45" s="59">
        <v>0.61186070225969746</v>
      </c>
      <c r="F45" s="59">
        <v>0.74462962342854477</v>
      </c>
      <c r="G45" s="59">
        <v>0.72791865569238312</v>
      </c>
      <c r="H45" s="59">
        <v>0.72254077992747678</v>
      </c>
      <c r="I45" s="59">
        <v>0.73201942544146692</v>
      </c>
      <c r="J45" s="59">
        <f t="shared" si="4"/>
        <v>1.3118492100807844E-2</v>
      </c>
      <c r="K45" s="46">
        <f>(I45-H45)*100</f>
        <v>0.9478645513990136</v>
      </c>
      <c r="L45" s="22"/>
    </row>
    <row r="46" spans="1:12" x14ac:dyDescent="0.25">
      <c r="B46" s="278"/>
      <c r="C46" s="288"/>
      <c r="D46" s="23" t="s">
        <v>34</v>
      </c>
      <c r="E46" s="60">
        <v>0.56689255919325521</v>
      </c>
      <c r="F46" s="60">
        <v>0.59229282398483618</v>
      </c>
      <c r="G46" s="60">
        <v>0.68813528153983694</v>
      </c>
      <c r="H46" s="60">
        <v>0.69012490034546903</v>
      </c>
      <c r="I46" s="60">
        <v>0.66115974785207243</v>
      </c>
      <c r="J46" s="25">
        <f>IFERROR(I46/H46-1,"-")</f>
        <v>-4.1970884515102891E-2</v>
      </c>
      <c r="K46" s="24">
        <f>IFERROR(I46-H46,"-")</f>
        <v>-2.8965152493396595E-2</v>
      </c>
      <c r="L46" s="47"/>
    </row>
    <row r="47" spans="1:12" x14ac:dyDescent="0.25">
      <c r="B47" s="278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8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8"/>
      <c r="C49" s="289" t="s">
        <v>39</v>
      </c>
      <c r="D49" s="26" t="s">
        <v>32</v>
      </c>
      <c r="E49" s="52">
        <v>37055.599999999999</v>
      </c>
      <c r="F49" s="52">
        <v>37515.199999999997</v>
      </c>
      <c r="G49" s="52">
        <v>37647.599999999999</v>
      </c>
      <c r="H49" s="52">
        <v>37514.6</v>
      </c>
      <c r="I49" s="52">
        <v>37612.6</v>
      </c>
      <c r="J49" s="36">
        <f>I49/H49-1</f>
        <v>2.6123162715316894E-3</v>
      </c>
      <c r="K49" s="27">
        <f>I49-H49</f>
        <v>98</v>
      </c>
      <c r="L49" s="38">
        <f>I49/$I$22</f>
        <v>1.0086511128989004</v>
      </c>
    </row>
    <row r="50" spans="2:12" x14ac:dyDescent="0.25">
      <c r="B50" s="278"/>
      <c r="C50" s="283"/>
      <c r="D50" s="4" t="s">
        <v>33</v>
      </c>
      <c r="E50" s="53">
        <v>20273.599999999999</v>
      </c>
      <c r="F50" s="53">
        <v>20162.8</v>
      </c>
      <c r="G50" s="53">
        <v>20827</v>
      </c>
      <c r="H50" s="53">
        <v>21315.8</v>
      </c>
      <c r="I50" s="53">
        <v>21431.599999999999</v>
      </c>
      <c r="J50" s="40">
        <f>I50/H50-1</f>
        <v>5.4325899098321973E-3</v>
      </c>
      <c r="K50" s="29">
        <f>I50-H50</f>
        <v>115.79999999999927</v>
      </c>
      <c r="L50" s="42">
        <f>I50/$I$22</f>
        <v>0.57472780906409227</v>
      </c>
    </row>
    <row r="51" spans="2:12" x14ac:dyDescent="0.25">
      <c r="B51" s="279"/>
      <c r="C51" s="284"/>
      <c r="D51" s="32" t="s">
        <v>34</v>
      </c>
      <c r="E51" s="33">
        <v>16782</v>
      </c>
      <c r="F51" s="33">
        <v>17352.400000000001</v>
      </c>
      <c r="G51" s="33">
        <v>16820.599999999999</v>
      </c>
      <c r="H51" s="33">
        <v>16198.8</v>
      </c>
      <c r="I51" s="33">
        <v>16181</v>
      </c>
      <c r="J51" s="34">
        <f>IFERROR(I51/H51-1,"-")</f>
        <v>-1.0988468281600827E-3</v>
      </c>
      <c r="K51" s="33">
        <f>IFERROR(I51-H51,"-")</f>
        <v>-17.799999999999272</v>
      </c>
      <c r="L51" s="34">
        <f>IFERROR(I51/I49,"-")</f>
        <v>0.43020158138496145</v>
      </c>
    </row>
    <row r="52" spans="2:12" ht="6" customHeight="1" x14ac:dyDescent="0.25"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48"/>
    </row>
    <row r="53" spans="2:12" ht="28.5" customHeight="1" x14ac:dyDescent="0.25">
      <c r="B53" s="275" t="s">
        <v>40</v>
      </c>
      <c r="C53" s="276"/>
      <c r="D53" s="276"/>
      <c r="E53" s="276"/>
      <c r="F53" s="276"/>
      <c r="G53" s="276"/>
      <c r="H53" s="276"/>
      <c r="I53" s="276"/>
      <c r="J53" s="276"/>
      <c r="K53" s="276"/>
    </row>
    <row r="54" spans="2:12" x14ac:dyDescent="0.25">
      <c r="B54" s="64"/>
    </row>
    <row r="56" spans="2:12" ht="21.75" thickBot="1" x14ac:dyDescent="0.3">
      <c r="B56" s="277" t="s">
        <v>235</v>
      </c>
      <c r="C56" s="277"/>
      <c r="D56" s="277"/>
      <c r="E56" s="277"/>
      <c r="F56" s="277"/>
      <c r="G56" s="277"/>
      <c r="H56" s="277"/>
      <c r="I56" s="277"/>
      <c r="J56" s="277"/>
      <c r="K56" s="277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8"/>
      <c r="C59" s="280"/>
      <c r="D59" s="19" t="s">
        <v>33</v>
      </c>
      <c r="E59" s="51">
        <v>256749</v>
      </c>
      <c r="F59" s="51">
        <v>752557</v>
      </c>
      <c r="G59" s="51">
        <v>810911</v>
      </c>
      <c r="H59" s="51">
        <v>861439</v>
      </c>
      <c r="I59" s="51">
        <v>876767</v>
      </c>
      <c r="J59" s="21">
        <f t="shared" ref="J59:J74" si="8">I59/H59-1</f>
        <v>1.7793482765465773E-2</v>
      </c>
      <c r="K59" s="20">
        <f t="shared" ref="K59:K74" si="9">I59-H59</f>
        <v>15328</v>
      </c>
      <c r="L59" s="21" t="e">
        <f>I59/#REF!</f>
        <v>#REF!</v>
      </c>
    </row>
    <row r="60" spans="2:12" x14ac:dyDescent="0.25">
      <c r="B60" s="278"/>
      <c r="C60" s="281"/>
      <c r="D60" s="23" t="s">
        <v>34</v>
      </c>
      <c r="E60" s="24">
        <v>235509</v>
      </c>
      <c r="F60" s="24">
        <v>492774</v>
      </c>
      <c r="G60" s="24">
        <v>509465</v>
      </c>
      <c r="H60" s="24">
        <v>526356</v>
      </c>
      <c r="I60" s="24">
        <v>544782</v>
      </c>
      <c r="J60" s="25">
        <f>IFERROR(I60/H60-1,"-")</f>
        <v>3.5006725486172785E-2</v>
      </c>
      <c r="K60" s="24">
        <f>IFERROR(I60-H60,"-")</f>
        <v>18426</v>
      </c>
      <c r="L60" s="25" t="str">
        <f>IFERROR(I60/#REF!,"-")</f>
        <v>-</v>
      </c>
    </row>
    <row r="61" spans="2:12" x14ac:dyDescent="0.25">
      <c r="B61" s="278"/>
      <c r="C61" s="282" t="s">
        <v>35</v>
      </c>
      <c r="D61" s="26" t="s">
        <v>32</v>
      </c>
      <c r="E61" s="52">
        <v>492258</v>
      </c>
      <c r="F61" s="52">
        <v>1245331</v>
      </c>
      <c r="G61" s="52">
        <v>1320376</v>
      </c>
      <c r="H61" s="52">
        <v>1387795</v>
      </c>
      <c r="I61" s="52">
        <v>1421549</v>
      </c>
      <c r="J61" s="36">
        <f t="shared" si="8"/>
        <v>2.4322036035581585E-2</v>
      </c>
      <c r="K61" s="52">
        <f t="shared" si="9"/>
        <v>33754</v>
      </c>
      <c r="L61" s="36">
        <f>I61/$I$61</f>
        <v>1</v>
      </c>
    </row>
    <row r="62" spans="2:12" x14ac:dyDescent="0.25">
      <c r="B62" s="278"/>
      <c r="C62" s="283"/>
      <c r="D62" s="4" t="s">
        <v>33</v>
      </c>
      <c r="E62" s="53">
        <v>256749</v>
      </c>
      <c r="F62" s="53">
        <v>752557</v>
      </c>
      <c r="G62" s="53">
        <v>810911</v>
      </c>
      <c r="H62" s="53">
        <v>861439</v>
      </c>
      <c r="I62" s="53">
        <v>876767</v>
      </c>
      <c r="J62" s="40">
        <f t="shared" si="8"/>
        <v>1.7793482765465773E-2</v>
      </c>
      <c r="K62" s="53">
        <f t="shared" si="9"/>
        <v>15328</v>
      </c>
      <c r="L62" s="40">
        <f t="shared" ref="L62" si="10">I62/$I$61</f>
        <v>0.61676875014508825</v>
      </c>
    </row>
    <row r="63" spans="2:12" x14ac:dyDescent="0.25">
      <c r="B63" s="278"/>
      <c r="C63" s="284"/>
      <c r="D63" s="32" t="s">
        <v>34</v>
      </c>
      <c r="E63" s="33">
        <v>235509</v>
      </c>
      <c r="F63" s="33">
        <v>492774</v>
      </c>
      <c r="G63" s="33">
        <v>509465</v>
      </c>
      <c r="H63" s="33">
        <v>526356</v>
      </c>
      <c r="I63" s="33">
        <v>544782</v>
      </c>
      <c r="J63" s="34">
        <f>IFERROR(I63/H63-1,"-")</f>
        <v>3.5006725486172785E-2</v>
      </c>
      <c r="K63" s="33">
        <f>IFERROR(I63-H63,"-")</f>
        <v>18426</v>
      </c>
      <c r="L63" s="65">
        <f>IFERROR(I63/I61,"-")</f>
        <v>0.3832312498549118</v>
      </c>
    </row>
    <row r="64" spans="2:12" x14ac:dyDescent="0.25">
      <c r="B64" s="278"/>
      <c r="C64" s="285" t="s">
        <v>21</v>
      </c>
      <c r="D64" s="15" t="s">
        <v>32</v>
      </c>
      <c r="E64" s="50">
        <v>3367162</v>
      </c>
      <c r="F64" s="50">
        <v>8870774</v>
      </c>
      <c r="G64" s="50">
        <v>9740327</v>
      </c>
      <c r="H64" s="50">
        <v>10013119</v>
      </c>
      <c r="I64" s="50">
        <v>9994134</v>
      </c>
      <c r="J64" s="17">
        <f t="shared" si="8"/>
        <v>-1.8960126210424422E-3</v>
      </c>
      <c r="K64" s="16">
        <f t="shared" si="9"/>
        <v>-18985</v>
      </c>
      <c r="L64" s="17">
        <f>I64/$I$64</f>
        <v>1</v>
      </c>
    </row>
    <row r="65" spans="2:12" x14ac:dyDescent="0.25">
      <c r="B65" s="278"/>
      <c r="C65" s="280"/>
      <c r="D65" s="19" t="s">
        <v>33</v>
      </c>
      <c r="E65" s="51">
        <v>1777946</v>
      </c>
      <c r="F65" s="51">
        <v>5217075</v>
      </c>
      <c r="G65" s="51">
        <v>5776213</v>
      </c>
      <c r="H65" s="51">
        <v>5854909</v>
      </c>
      <c r="I65" s="51">
        <v>5885086</v>
      </c>
      <c r="J65" s="21">
        <f t="shared" si="8"/>
        <v>5.1541364690723679E-3</v>
      </c>
      <c r="K65" s="20">
        <f t="shared" si="9"/>
        <v>30177</v>
      </c>
      <c r="L65" s="21">
        <f t="shared" ref="L65" si="11">I65/$I$64</f>
        <v>0.58885402176916979</v>
      </c>
    </row>
    <row r="66" spans="2:12" x14ac:dyDescent="0.25">
      <c r="B66" s="278"/>
      <c r="C66" s="281"/>
      <c r="D66" s="23" t="s">
        <v>34</v>
      </c>
      <c r="E66" s="24">
        <v>1589216</v>
      </c>
      <c r="F66" s="24">
        <v>3653699</v>
      </c>
      <c r="G66" s="24">
        <v>3964114</v>
      </c>
      <c r="H66" s="24">
        <v>4158210</v>
      </c>
      <c r="I66" s="24">
        <v>4109048</v>
      </c>
      <c r="J66" s="25">
        <f>IFERROR(I66/H66-1,"-")</f>
        <v>-1.1822875708538017E-2</v>
      </c>
      <c r="K66" s="24">
        <f>IFERROR(I66-H66,"-")</f>
        <v>-49162</v>
      </c>
      <c r="L66" s="25">
        <f>IFERROR(I66/I64,"-")</f>
        <v>0.41114597823083021</v>
      </c>
    </row>
    <row r="67" spans="2:12" x14ac:dyDescent="0.25">
      <c r="B67" s="278"/>
      <c r="C67" s="282" t="s">
        <v>22</v>
      </c>
      <c r="D67" s="26" t="s">
        <v>32</v>
      </c>
      <c r="E67" s="54">
        <v>6.8402382490482632</v>
      </c>
      <c r="F67" s="54">
        <v>7.1232258732818821</v>
      </c>
      <c r="G67" s="54">
        <v>7.3769342975031353</v>
      </c>
      <c r="H67" s="54">
        <v>7.2151283150609418</v>
      </c>
      <c r="I67" s="54">
        <v>7.0304533997772856</v>
      </c>
      <c r="J67" s="36">
        <f t="shared" si="8"/>
        <v>-2.5595513651249124E-2</v>
      </c>
      <c r="K67" s="37">
        <f t="shared" si="9"/>
        <v>-0.1846749152836562</v>
      </c>
      <c r="L67" s="36"/>
    </row>
    <row r="68" spans="2:12" x14ac:dyDescent="0.25">
      <c r="B68" s="278"/>
      <c r="C68" s="283"/>
      <c r="D68" s="4" t="s">
        <v>33</v>
      </c>
      <c r="E68" s="55">
        <f t="shared" ref="E68:I68" si="12">E65/E59</f>
        <v>6.9248409925647225</v>
      </c>
      <c r="F68" s="55">
        <f t="shared" si="12"/>
        <v>6.932464916278767</v>
      </c>
      <c r="G68" s="55">
        <f t="shared" si="12"/>
        <v>7.1231158536510168</v>
      </c>
      <c r="H68" s="55">
        <f t="shared" si="12"/>
        <v>6.7966611681152118</v>
      </c>
      <c r="I68" s="55">
        <f t="shared" si="12"/>
        <v>6.7122576465583217</v>
      </c>
      <c r="J68" s="40">
        <f t="shared" si="8"/>
        <v>-1.241838006473639E-2</v>
      </c>
      <c r="K68" s="41">
        <f t="shared" si="9"/>
        <v>-8.4403521556890126E-2</v>
      </c>
      <c r="L68" s="40"/>
    </row>
    <row r="69" spans="2:12" x14ac:dyDescent="0.25">
      <c r="B69" s="278"/>
      <c r="C69" s="284"/>
      <c r="D69" s="32" t="s">
        <v>34</v>
      </c>
      <c r="E69" s="43">
        <f>IFERROR(E66/E60,"-")</f>
        <v>6.7480053840829859</v>
      </c>
      <c r="F69" s="43">
        <f t="shared" ref="F69:I69" si="13">IFERROR(F66/F60,"-")</f>
        <v>7.4145531217150253</v>
      </c>
      <c r="G69" s="43">
        <f t="shared" si="13"/>
        <v>7.7809349022994709</v>
      </c>
      <c r="H69" s="43">
        <f t="shared" si="13"/>
        <v>7.8999954403483574</v>
      </c>
      <c r="I69" s="43">
        <f t="shared" si="13"/>
        <v>7.5425546365335121</v>
      </c>
      <c r="J69" s="34">
        <f>IFERROR(I69/H69-1,"-")</f>
        <v>-4.524569748347651E-2</v>
      </c>
      <c r="K69" s="33">
        <f>IFERROR(I69-H69,"-")</f>
        <v>-0.35744080381484533</v>
      </c>
      <c r="L69" s="65">
        <f>IFERROR(I69/I67,"-")</f>
        <v>1.0728404282961963</v>
      </c>
    </row>
    <row r="70" spans="2:12" x14ac:dyDescent="0.25">
      <c r="B70" s="278"/>
      <c r="C70" s="286" t="s">
        <v>36</v>
      </c>
      <c r="D70" s="15" t="s">
        <v>32</v>
      </c>
      <c r="E70" s="58">
        <v>0.38237984856351559</v>
      </c>
      <c r="F70" s="58">
        <v>0.63554446972310374</v>
      </c>
      <c r="G70" s="58">
        <v>0.7120968992437916</v>
      </c>
      <c r="H70" s="58">
        <v>0.72338395178807657</v>
      </c>
      <c r="I70" s="58">
        <v>0.73569515745498237</v>
      </c>
      <c r="J70" s="58">
        <f t="shared" si="8"/>
        <v>1.7018909026768725E-2</v>
      </c>
      <c r="K70" s="44">
        <f t="shared" si="9"/>
        <v>1.23112056669058E-2</v>
      </c>
      <c r="L70" s="17"/>
    </row>
    <row r="71" spans="2:12" x14ac:dyDescent="0.25">
      <c r="B71" s="278"/>
      <c r="C71" s="287"/>
      <c r="D71" s="19" t="s">
        <v>33</v>
      </c>
      <c r="E71" s="59">
        <v>0.46630368359626001</v>
      </c>
      <c r="F71" s="59">
        <v>0.67828567936803452</v>
      </c>
      <c r="G71" s="59">
        <v>0.78267164381948651</v>
      </c>
      <c r="H71" s="59">
        <v>0.74871629285684138</v>
      </c>
      <c r="I71" s="59">
        <v>0.76744250035763473</v>
      </c>
      <c r="J71" s="59">
        <f t="shared" si="8"/>
        <v>2.5011085880528361E-2</v>
      </c>
      <c r="K71" s="46">
        <f t="shared" si="9"/>
        <v>1.8726207500793346E-2</v>
      </c>
      <c r="L71" s="21"/>
    </row>
    <row r="72" spans="2:12" x14ac:dyDescent="0.25">
      <c r="B72" s="278"/>
      <c r="C72" s="288"/>
      <c r="D72" s="23" t="s">
        <v>34</v>
      </c>
      <c r="E72" s="60">
        <v>0.3182917367153793</v>
      </c>
      <c r="F72" s="60">
        <v>0.58308096061485482</v>
      </c>
      <c r="G72" s="60">
        <v>0.62939927757710479</v>
      </c>
      <c r="H72" s="60">
        <v>0.69048905178456166</v>
      </c>
      <c r="I72" s="60">
        <v>0.69454481899957643</v>
      </c>
      <c r="J72" s="25">
        <f>IFERROR(I72/H72-1,"-")</f>
        <v>5.8737603507725833E-3</v>
      </c>
      <c r="K72" s="24">
        <f>IFERROR(I72-H72,"-")</f>
        <v>4.0557672150147717E-3</v>
      </c>
      <c r="L72" s="25">
        <f>IFERROR(I72/I70,"-")</f>
        <v>0.94406604686952289</v>
      </c>
    </row>
    <row r="73" spans="2:12" x14ac:dyDescent="0.25">
      <c r="B73" s="278"/>
      <c r="C73" s="289" t="s">
        <v>41</v>
      </c>
      <c r="D73" s="26" t="s">
        <v>32</v>
      </c>
      <c r="E73" s="52">
        <v>24064</v>
      </c>
      <c r="F73" s="52">
        <v>38225</v>
      </c>
      <c r="G73" s="52">
        <v>37475</v>
      </c>
      <c r="H73" s="52">
        <v>39556</v>
      </c>
      <c r="I73" s="52">
        <v>37223</v>
      </c>
      <c r="J73" s="36">
        <f t="shared" si="8"/>
        <v>-5.897967438568108E-2</v>
      </c>
      <c r="K73" s="27">
        <f t="shared" si="9"/>
        <v>-2333</v>
      </c>
      <c r="L73" s="36">
        <f>I73/$I$73</f>
        <v>1</v>
      </c>
    </row>
    <row r="74" spans="2:12" x14ac:dyDescent="0.25">
      <c r="B74" s="278"/>
      <c r="C74" s="283"/>
      <c r="D74" s="4" t="s">
        <v>33</v>
      </c>
      <c r="E74" s="53">
        <v>10403</v>
      </c>
      <c r="F74" s="53">
        <v>21063</v>
      </c>
      <c r="G74" s="53">
        <v>20218</v>
      </c>
      <c r="H74" s="53">
        <v>23099</v>
      </c>
      <c r="I74" s="53">
        <v>21014</v>
      </c>
      <c r="J74" s="40">
        <f t="shared" si="8"/>
        <v>-9.0263647776960054E-2</v>
      </c>
      <c r="K74" s="29">
        <f t="shared" si="9"/>
        <v>-2085</v>
      </c>
      <c r="L74" s="40">
        <f t="shared" ref="L74" si="14">I74/$I$73</f>
        <v>0.56454342745076969</v>
      </c>
    </row>
    <row r="75" spans="2:12" x14ac:dyDescent="0.25">
      <c r="B75" s="279"/>
      <c r="C75" s="284"/>
      <c r="D75" s="32" t="s">
        <v>34</v>
      </c>
      <c r="E75" s="33">
        <v>13661</v>
      </c>
      <c r="F75" s="33">
        <v>17162</v>
      </c>
      <c r="G75" s="33">
        <v>17257</v>
      </c>
      <c r="H75" s="33">
        <v>16457</v>
      </c>
      <c r="I75" s="33">
        <v>16209</v>
      </c>
      <c r="J75" s="34">
        <f>IFERROR(I75/H75-1,"-")</f>
        <v>-1.5069575256729695E-2</v>
      </c>
      <c r="K75" s="33">
        <f>IFERROR(I75-H75,"-")</f>
        <v>-248</v>
      </c>
      <c r="L75" s="65">
        <f>IFERROR(I75/I73,"-")</f>
        <v>0.43545657254923031</v>
      </c>
    </row>
    <row r="76" spans="2:12" x14ac:dyDescent="0.25"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48"/>
    </row>
    <row r="77" spans="2:12" ht="27" customHeight="1" x14ac:dyDescent="0.25">
      <c r="B77" s="275" t="s">
        <v>38</v>
      </c>
      <c r="C77" s="276"/>
      <c r="D77" s="276"/>
      <c r="E77" s="276"/>
      <c r="F77" s="276"/>
      <c r="G77" s="276"/>
      <c r="H77" s="276"/>
      <c r="I77" s="276"/>
      <c r="J77" s="276"/>
      <c r="K77" s="276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01D3-0F3E-4BCB-865B-D83322A9E965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480FF-5761-4A67-AAA5-83218E562C7D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7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7"/>
      <c r="D5" s="277"/>
      <c r="E5" s="277"/>
      <c r="F5" s="277"/>
      <c r="G5" s="277"/>
      <c r="H5" s="277"/>
      <c r="I5" s="277"/>
      <c r="K5" s="277" t="s">
        <v>282</v>
      </c>
      <c r="L5" s="277"/>
      <c r="M5" s="277"/>
      <c r="N5" s="277"/>
      <c r="O5" s="277"/>
      <c r="P5" s="277"/>
      <c r="Q5" s="277"/>
      <c r="R5" s="277"/>
    </row>
    <row r="6" spans="1:18" ht="6" customHeight="1" x14ac:dyDescent="0.25"/>
    <row r="7" spans="1:18" ht="15.75" x14ac:dyDescent="0.25">
      <c r="B7" s="145"/>
      <c r="C7" s="308" t="s">
        <v>45</v>
      </c>
      <c r="D7" s="309"/>
      <c r="E7" s="309"/>
      <c r="F7" s="309"/>
      <c r="G7" s="309"/>
      <c r="H7" s="309"/>
      <c r="I7" s="309"/>
    </row>
    <row r="8" spans="1:18" s="146" customFormat="1" ht="72" customHeight="1" x14ac:dyDescent="0.25">
      <c r="A8"/>
      <c r="B8" s="186"/>
      <c r="C8" s="172" t="s">
        <v>236</v>
      </c>
      <c r="D8" s="172" t="s">
        <v>237</v>
      </c>
      <c r="E8" s="172" t="s">
        <v>238</v>
      </c>
      <c r="F8" s="172" t="s">
        <v>239</v>
      </c>
      <c r="G8" s="172" t="s">
        <v>240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236</v>
      </c>
      <c r="M8" s="172" t="s">
        <v>237</v>
      </c>
      <c r="N8" s="172" t="s">
        <v>238</v>
      </c>
      <c r="O8" s="172" t="s">
        <v>239</v>
      </c>
      <c r="P8" s="172" t="s">
        <v>240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47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114893</v>
      </c>
      <c r="M10" s="176">
        <v>115342</v>
      </c>
      <c r="N10" s="176">
        <v>130601</v>
      </c>
      <c r="O10" s="176">
        <v>135429</v>
      </c>
      <c r="P10" s="176">
        <v>137806</v>
      </c>
      <c r="Q10" s="177">
        <f t="shared" ref="Q10:Q22" si="2">IFERROR(P10/O10-1,"-")</f>
        <v>1.7551632220573099E-2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10994</v>
      </c>
      <c r="M11" s="160">
        <v>8924</v>
      </c>
      <c r="N11" s="160">
        <v>10599</v>
      </c>
      <c r="O11" s="160">
        <v>10411</v>
      </c>
      <c r="P11" s="160">
        <v>14462</v>
      </c>
      <c r="Q11" s="161">
        <f t="shared" si="2"/>
        <v>0.38910767457496886</v>
      </c>
      <c r="R11" s="161">
        <f t="shared" si="3"/>
        <v>0.10494463230918828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5017</v>
      </c>
      <c r="M12" s="164">
        <v>4156</v>
      </c>
      <c r="N12" s="164">
        <v>4598</v>
      </c>
      <c r="O12" s="164">
        <v>3835</v>
      </c>
      <c r="P12" s="164">
        <v>7623</v>
      </c>
      <c r="Q12" s="165">
        <f t="shared" si="2"/>
        <v>0.98774445893089968</v>
      </c>
      <c r="R12" s="165">
        <f t="shared" si="3"/>
        <v>5.5316894765104568E-2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5977</v>
      </c>
      <c r="M13" s="164">
        <v>4768</v>
      </c>
      <c r="N13" s="164">
        <v>6001</v>
      </c>
      <c r="O13" s="164">
        <v>6576</v>
      </c>
      <c r="P13" s="164">
        <v>6839</v>
      </c>
      <c r="Q13" s="165">
        <f t="shared" si="2"/>
        <v>3.9993917274939284E-2</v>
      </c>
      <c r="R13" s="165">
        <f>P13/P$10</f>
        <v>4.9627737544083714E-2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103899</v>
      </c>
      <c r="M14" s="160">
        <v>106418</v>
      </c>
      <c r="N14" s="160">
        <v>120002</v>
      </c>
      <c r="O14" s="160">
        <v>125018</v>
      </c>
      <c r="P14" s="160">
        <v>123344</v>
      </c>
      <c r="Q14" s="161">
        <f t="shared" si="2"/>
        <v>-1.3390071829656569E-2</v>
      </c>
      <c r="R14" s="161">
        <f t="shared" si="3"/>
        <v>0.89505536769081173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61203</v>
      </c>
      <c r="M15" s="164">
        <v>64373</v>
      </c>
      <c r="N15" s="164">
        <v>72308</v>
      </c>
      <c r="O15" s="164">
        <v>76481</v>
      </c>
      <c r="P15" s="164">
        <v>72803</v>
      </c>
      <c r="Q15" s="165">
        <f t="shared" si="2"/>
        <v>-4.8090375387351059E-2</v>
      </c>
      <c r="R15" s="165">
        <f t="shared" si="3"/>
        <v>0.52830065454334352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2310</v>
      </c>
      <c r="M16" s="164">
        <v>2571</v>
      </c>
      <c r="N16" s="164">
        <v>3135</v>
      </c>
      <c r="O16" s="164">
        <v>3201</v>
      </c>
      <c r="P16" s="164">
        <v>3464</v>
      </c>
      <c r="Q16" s="165">
        <f t="shared" si="2"/>
        <v>8.2161824429865637E-2</v>
      </c>
      <c r="R16" s="165">
        <f t="shared" si="3"/>
        <v>2.5136786496959492E-2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2632</v>
      </c>
      <c r="M17" s="164">
        <v>2924</v>
      </c>
      <c r="N17" s="164">
        <v>2809</v>
      </c>
      <c r="O17" s="164">
        <v>2936</v>
      </c>
      <c r="P17" s="164">
        <v>3764</v>
      </c>
      <c r="Q17" s="165">
        <f t="shared" si="2"/>
        <v>0.28201634877384185</v>
      </c>
      <c r="R17" s="165">
        <f t="shared" si="3"/>
        <v>2.7313759923370536E-2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7782</v>
      </c>
      <c r="M18" s="164">
        <v>5608</v>
      </c>
      <c r="N18" s="164">
        <v>6694</v>
      </c>
      <c r="O18" s="164">
        <v>5005</v>
      </c>
      <c r="P18" s="164">
        <v>5634</v>
      </c>
      <c r="Q18" s="165">
        <f t="shared" si="2"/>
        <v>0.12567432567432557</v>
      </c>
      <c r="R18" s="165">
        <f t="shared" si="3"/>
        <v>4.0883560947999359E-2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3107</v>
      </c>
      <c r="M19" s="164">
        <v>4015</v>
      </c>
      <c r="N19" s="164">
        <v>3954</v>
      </c>
      <c r="O19" s="164">
        <v>4000</v>
      </c>
      <c r="P19" s="164">
        <v>3879</v>
      </c>
      <c r="Q19" s="165">
        <f t="shared" si="2"/>
        <v>-3.0249999999999999E-2</v>
      </c>
      <c r="R19" s="165">
        <f t="shared" si="3"/>
        <v>2.8148266403494767E-2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501</v>
      </c>
      <c r="M20" s="164">
        <v>466</v>
      </c>
      <c r="N20" s="164">
        <v>658</v>
      </c>
      <c r="O20" s="164">
        <v>558</v>
      </c>
      <c r="P20" s="164">
        <v>395</v>
      </c>
      <c r="Q20" s="165">
        <f t="shared" si="2"/>
        <v>-0.29211469534050183</v>
      </c>
      <c r="R20" s="165">
        <f t="shared" si="3"/>
        <v>2.8663483447745382E-3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117</v>
      </c>
      <c r="M21" s="164">
        <v>387</v>
      </c>
      <c r="N21" s="164">
        <v>159</v>
      </c>
      <c r="O21" s="164">
        <v>188</v>
      </c>
      <c r="P21" s="164">
        <v>131</v>
      </c>
      <c r="Q21" s="165">
        <f t="shared" si="2"/>
        <v>-0.30319148936170215</v>
      </c>
      <c r="R21" s="165">
        <f t="shared" si="3"/>
        <v>9.5061172953282149E-4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26247</v>
      </c>
      <c r="M22" s="169">
        <f>M14-SUM(M15:M21)</f>
        <v>26074</v>
      </c>
      <c r="N22" s="169">
        <f>N14-SUM(N15:N21)</f>
        <v>30285</v>
      </c>
      <c r="O22" s="169">
        <f>O14-SUM(O15:O21)</f>
        <v>32649</v>
      </c>
      <c r="P22" s="169">
        <f>P14-SUM(P15:P21)</f>
        <v>33274</v>
      </c>
      <c r="Q22" s="170">
        <f t="shared" si="2"/>
        <v>1.91430059113602E-2</v>
      </c>
      <c r="R22" s="170">
        <f t="shared" si="3"/>
        <v>0.24145537930133665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16D-319C-444E-A464-6D4F3D316016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7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O4" s="277" t="s">
        <v>282</v>
      </c>
      <c r="P4" s="277"/>
      <c r="Q4" s="277"/>
      <c r="R4" s="277"/>
      <c r="S4" s="277"/>
      <c r="T4" s="277"/>
      <c r="U4" s="277"/>
      <c r="V4" s="277"/>
      <c r="W4" s="277"/>
      <c r="X4" s="277"/>
    </row>
    <row r="5" spans="1:24" ht="6" customHeight="1" x14ac:dyDescent="0.25"/>
    <row r="6" spans="1:24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</row>
    <row r="7" spans="1:24" s="146" customFormat="1" ht="72" customHeight="1" x14ac:dyDescent="0.25">
      <c r="B7" s="147"/>
      <c r="C7" s="172" t="s">
        <v>283</v>
      </c>
      <c r="D7" s="172" t="s">
        <v>274</v>
      </c>
      <c r="E7" s="172" t="s">
        <v>275</v>
      </c>
      <c r="F7" s="172" t="s">
        <v>276</v>
      </c>
      <c r="G7" s="172" t="s">
        <v>277</v>
      </c>
      <c r="H7" s="172" t="s">
        <v>278</v>
      </c>
      <c r="I7" s="172" t="s">
        <v>279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274</v>
      </c>
      <c r="Q7" s="172" t="s">
        <v>275</v>
      </c>
      <c r="R7" s="172" t="s">
        <v>276</v>
      </c>
      <c r="S7" s="172" t="s">
        <v>277</v>
      </c>
      <c r="T7" s="172" t="s">
        <v>278</v>
      </c>
      <c r="U7" s="172" t="s">
        <v>279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47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70313</v>
      </c>
      <c r="Q9" s="176">
        <v>568425</v>
      </c>
      <c r="R9" s="176">
        <v>640998</v>
      </c>
      <c r="S9" s="176">
        <v>679345</v>
      </c>
      <c r="T9" s="176">
        <v>692665</v>
      </c>
      <c r="U9" s="176">
        <v>710938</v>
      </c>
      <c r="V9" s="177">
        <f>IFERROR(U9/T9-1,"-")</f>
        <v>2.6380717951679289E-2</v>
      </c>
      <c r="W9" s="176">
        <f>U9-T9</f>
        <v>18273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21908</v>
      </c>
      <c r="Q10" s="160">
        <v>43219</v>
      </c>
      <c r="R10" s="160">
        <v>40928</v>
      </c>
      <c r="S10" s="160">
        <v>40526</v>
      </c>
      <c r="T10" s="160">
        <v>43707</v>
      </c>
      <c r="U10" s="160">
        <v>50722</v>
      </c>
      <c r="V10" s="178">
        <f>IFERROR(U10/T10-1,"-")</f>
        <v>0.16050060631020213</v>
      </c>
      <c r="W10" s="159">
        <f t="shared" ref="W10:W20" si="3">U10-T10</f>
        <v>7015</v>
      </c>
      <c r="X10" s="161">
        <f t="shared" si="2"/>
        <v>7.1345180592400456E-2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17671</v>
      </c>
      <c r="Q11" s="164">
        <v>17406</v>
      </c>
      <c r="R11" s="164">
        <v>15391</v>
      </c>
      <c r="S11" s="164">
        <v>16801</v>
      </c>
      <c r="T11" s="164">
        <v>16889</v>
      </c>
      <c r="U11" s="164">
        <v>22815</v>
      </c>
      <c r="V11" s="179">
        <f>IFERROR(U11/T11-1,"-")</f>
        <v>0.35087927053111501</v>
      </c>
      <c r="W11" s="163">
        <f t="shared" si="3"/>
        <v>5926</v>
      </c>
      <c r="X11" s="165">
        <f t="shared" si="2"/>
        <v>3.2091406001648524E-2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4237</v>
      </c>
      <c r="Q12" s="164">
        <v>25813</v>
      </c>
      <c r="R12" s="164">
        <v>25537</v>
      </c>
      <c r="S12" s="164">
        <v>23725</v>
      </c>
      <c r="T12" s="164">
        <v>26818</v>
      </c>
      <c r="U12" s="164">
        <v>27907</v>
      </c>
      <c r="V12" s="179">
        <f>IFERROR(U12/T12-1,"-")</f>
        <v>4.0607054963084588E-2</v>
      </c>
      <c r="W12" s="163">
        <f t="shared" si="3"/>
        <v>1089</v>
      </c>
      <c r="X12" s="165">
        <f t="shared" si="2"/>
        <v>3.9253774590751939E-2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48405</v>
      </c>
      <c r="Q13" s="160">
        <v>525206</v>
      </c>
      <c r="R13" s="160">
        <v>600070</v>
      </c>
      <c r="S13" s="160">
        <v>638819</v>
      </c>
      <c r="T13" s="160">
        <v>648958</v>
      </c>
      <c r="U13" s="160">
        <v>660216</v>
      </c>
      <c r="V13" s="178">
        <f>IFERROR(U13/T13-1,"-")</f>
        <v>1.7347809873674347E-2</v>
      </c>
      <c r="W13" s="159">
        <f t="shared" si="3"/>
        <v>11258</v>
      </c>
      <c r="X13" s="161">
        <f t="shared" si="2"/>
        <v>0.92865481940759953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2114</v>
      </c>
      <c r="Q14" s="164">
        <v>243133</v>
      </c>
      <c r="R14" s="164">
        <v>288657</v>
      </c>
      <c r="S14" s="164">
        <v>314094</v>
      </c>
      <c r="T14" s="164">
        <v>320009</v>
      </c>
      <c r="U14" s="164">
        <v>330307</v>
      </c>
      <c r="V14" s="179">
        <f t="shared" ref="V14:V21" si="5">IFERROR(U14/T14-1,"-")</f>
        <v>3.2180344927798865E-2</v>
      </c>
      <c r="W14" s="163">
        <f t="shared" si="3"/>
        <v>10298</v>
      </c>
      <c r="X14" s="165">
        <f t="shared" si="2"/>
        <v>0.46460732159485074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3903</v>
      </c>
      <c r="Q15" s="164">
        <v>19571</v>
      </c>
      <c r="R15" s="164">
        <v>24171</v>
      </c>
      <c r="S15" s="164">
        <v>24564</v>
      </c>
      <c r="T15" s="164">
        <v>25100</v>
      </c>
      <c r="U15" s="164">
        <v>27950</v>
      </c>
      <c r="V15" s="179">
        <f t="shared" si="5"/>
        <v>0.11354581673306763</v>
      </c>
      <c r="W15" s="163">
        <f t="shared" si="3"/>
        <v>2850</v>
      </c>
      <c r="X15" s="165">
        <f t="shared" si="2"/>
        <v>3.9314258064697627E-2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6496</v>
      </c>
      <c r="Q16" s="164">
        <v>13574</v>
      </c>
      <c r="R16" s="164">
        <v>15650</v>
      </c>
      <c r="S16" s="164">
        <v>15528</v>
      </c>
      <c r="T16" s="164">
        <v>15944</v>
      </c>
      <c r="U16" s="164">
        <v>18671</v>
      </c>
      <c r="V16" s="179">
        <f t="shared" si="5"/>
        <v>0.17103612644254884</v>
      </c>
      <c r="W16" s="163">
        <f t="shared" si="3"/>
        <v>2727</v>
      </c>
      <c r="X16" s="165">
        <f t="shared" si="2"/>
        <v>2.626248702418495E-2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1079</v>
      </c>
      <c r="Q17" s="164">
        <v>31418</v>
      </c>
      <c r="R17" s="164">
        <v>27641</v>
      </c>
      <c r="S17" s="164">
        <v>29168</v>
      </c>
      <c r="T17" s="164">
        <v>26278</v>
      </c>
      <c r="U17" s="164">
        <v>28950</v>
      </c>
      <c r="V17" s="179">
        <f t="shared" si="5"/>
        <v>0.10168201537407717</v>
      </c>
      <c r="W17" s="163">
        <f t="shared" si="3"/>
        <v>2672</v>
      </c>
      <c r="X17" s="165">
        <f t="shared" si="2"/>
        <v>4.0720850482039224E-2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1316</v>
      </c>
      <c r="Q18" s="164">
        <v>19004</v>
      </c>
      <c r="R18" s="164">
        <v>21194</v>
      </c>
      <c r="S18" s="164">
        <v>24162</v>
      </c>
      <c r="T18" s="164">
        <v>19591</v>
      </c>
      <c r="U18" s="164">
        <v>20399</v>
      </c>
      <c r="V18" s="179">
        <f t="shared" si="5"/>
        <v>4.1243428104742019E-2</v>
      </c>
      <c r="W18" s="163">
        <f t="shared" si="3"/>
        <v>808</v>
      </c>
      <c r="X18" s="165">
        <f t="shared" si="2"/>
        <v>2.8693078721351229E-2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223</v>
      </c>
      <c r="Q19" s="164">
        <v>14974</v>
      </c>
      <c r="R19" s="164">
        <v>17318</v>
      </c>
      <c r="S19" s="164">
        <v>16217</v>
      </c>
      <c r="T19" s="164">
        <v>16601</v>
      </c>
      <c r="U19" s="164">
        <v>13620</v>
      </c>
      <c r="V19" s="179">
        <f t="shared" si="5"/>
        <v>-0.17956749593397991</v>
      </c>
      <c r="W19" s="163">
        <f t="shared" si="3"/>
        <v>-2981</v>
      </c>
      <c r="X19" s="165">
        <f t="shared" si="2"/>
        <v>1.9157788724192545E-2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2090</v>
      </c>
      <c r="Q20" s="164">
        <v>14552</v>
      </c>
      <c r="R20" s="164">
        <v>17798</v>
      </c>
      <c r="S20" s="164">
        <v>19641</v>
      </c>
      <c r="T20" s="164">
        <v>15435</v>
      </c>
      <c r="U20" s="164">
        <v>14687</v>
      </c>
      <c r="V20" s="179">
        <f t="shared" si="5"/>
        <v>-4.8461289277615838E-2</v>
      </c>
      <c r="W20" s="163">
        <f t="shared" si="3"/>
        <v>-748</v>
      </c>
      <c r="X20" s="165">
        <f t="shared" si="2"/>
        <v>2.0658622833496031E-2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31184</v>
      </c>
      <c r="Q21" s="169">
        <f t="shared" si="7"/>
        <v>168980</v>
      </c>
      <c r="R21" s="169">
        <f t="shared" si="7"/>
        <v>187641</v>
      </c>
      <c r="S21" s="169">
        <f t="shared" si="7"/>
        <v>195445</v>
      </c>
      <c r="T21" s="169">
        <f t="shared" si="7"/>
        <v>210000</v>
      </c>
      <c r="U21" s="169">
        <f t="shared" si="7"/>
        <v>205632</v>
      </c>
      <c r="V21" s="180">
        <f t="shared" si="5"/>
        <v>-2.0800000000000041E-2</v>
      </c>
      <c r="W21" s="168">
        <f>U21-T21</f>
        <v>-4368</v>
      </c>
      <c r="X21" s="170">
        <f t="shared" si="2"/>
        <v>0.28924041196278721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E746-1950-44D6-98D6-95D0F0B51D49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733C-9991-42D7-A3C1-188107BE287B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576461</v>
      </c>
      <c r="D9" s="118">
        <v>10.157237695240676</v>
      </c>
      <c r="E9" s="117">
        <v>810733</v>
      </c>
      <c r="F9" s="118">
        <f t="shared" ref="F9:J21" si="3">IFERROR(E9/C9-1,"-")</f>
        <v>0.40639696354133248</v>
      </c>
      <c r="G9" s="117">
        <v>835098</v>
      </c>
      <c r="H9" s="118">
        <f t="shared" si="3"/>
        <v>3.0053050757770983E-2</v>
      </c>
      <c r="I9" s="117">
        <v>876312</v>
      </c>
      <c r="J9" s="118">
        <f t="shared" si="3"/>
        <v>4.9352291587334562E-2</v>
      </c>
      <c r="K9" s="117">
        <v>844964</v>
      </c>
      <c r="L9" s="118">
        <f>IFERROR(K9/I9-1,"-")</f>
        <v>-3.5772647185020823E-2</v>
      </c>
    </row>
    <row r="10" spans="1:13" x14ac:dyDescent="0.25">
      <c r="A10" s="1" t="s">
        <v>77</v>
      </c>
      <c r="B10" s="116" t="s">
        <v>78</v>
      </c>
      <c r="C10" s="117">
        <v>608977</v>
      </c>
      <c r="D10" s="118">
        <v>10.305196131212059</v>
      </c>
      <c r="E10" s="117">
        <v>773844</v>
      </c>
      <c r="F10" s="118">
        <f t="shared" si="3"/>
        <v>0.27072779431735516</v>
      </c>
      <c r="G10" s="117">
        <v>824761</v>
      </c>
      <c r="H10" s="118">
        <f t="shared" si="3"/>
        <v>6.5797499237572499E-2</v>
      </c>
      <c r="I10" s="117">
        <v>812017</v>
      </c>
      <c r="J10" s="118">
        <f t="shared" si="3"/>
        <v>-1.5451749052149633E-2</v>
      </c>
      <c r="K10" s="117">
        <v>823511</v>
      </c>
      <c r="L10" s="118">
        <f t="shared" ref="L10:L13" si="4">IFERROR(K10/I10-1,"-")</f>
        <v>1.4154876067865585E-2</v>
      </c>
    </row>
    <row r="11" spans="1:13" x14ac:dyDescent="0.25">
      <c r="A11" s="1" t="s">
        <v>79</v>
      </c>
      <c r="B11" s="116" t="s">
        <v>80</v>
      </c>
      <c r="C11" s="117">
        <v>747881</v>
      </c>
      <c r="D11" s="118">
        <v>9.1798222331114658</v>
      </c>
      <c r="E11" s="117">
        <v>818402</v>
      </c>
      <c r="F11" s="118">
        <f t="shared" si="3"/>
        <v>9.4294413148615863E-2</v>
      </c>
      <c r="G11" s="117">
        <v>866668</v>
      </c>
      <c r="H11" s="118">
        <f t="shared" si="3"/>
        <v>5.8975906705995396E-2</v>
      </c>
      <c r="I11" s="117">
        <v>828674</v>
      </c>
      <c r="J11" s="118">
        <f t="shared" si="3"/>
        <v>-4.3839163324364105E-2</v>
      </c>
      <c r="K11" s="117">
        <v>831943</v>
      </c>
      <c r="L11" s="118">
        <f t="shared" si="4"/>
        <v>3.9448564815596221E-3</v>
      </c>
    </row>
    <row r="12" spans="1:13" x14ac:dyDescent="0.25">
      <c r="A12" s="1" t="s">
        <v>81</v>
      </c>
      <c r="B12" s="116" t="s">
        <v>82</v>
      </c>
      <c r="C12" s="117">
        <v>725227</v>
      </c>
      <c r="D12" s="118">
        <v>9.1943632274388527</v>
      </c>
      <c r="E12" s="117">
        <v>745949</v>
      </c>
      <c r="F12" s="118">
        <f t="shared" si="3"/>
        <v>2.8573122622296276E-2</v>
      </c>
      <c r="G12" s="117">
        <v>789795</v>
      </c>
      <c r="H12" s="118">
        <f t="shared" si="3"/>
        <v>5.8778817318610344E-2</v>
      </c>
      <c r="I12" s="117">
        <v>754621</v>
      </c>
      <c r="J12" s="118">
        <f t="shared" si="3"/>
        <v>-4.4535607341145478E-2</v>
      </c>
      <c r="K12" s="117">
        <v>747087</v>
      </c>
      <c r="L12" s="118">
        <f t="shared" si="4"/>
        <v>-9.9838196922693578E-3</v>
      </c>
    </row>
    <row r="13" spans="1:13" x14ac:dyDescent="0.25">
      <c r="A13" s="1" t="s">
        <v>83</v>
      </c>
      <c r="B13" s="116" t="s">
        <v>84</v>
      </c>
      <c r="C13" s="117">
        <v>653261</v>
      </c>
      <c r="D13" s="118">
        <v>8.1642023455473876</v>
      </c>
      <c r="E13" s="117">
        <v>671021</v>
      </c>
      <c r="F13" s="118">
        <f t="shared" si="3"/>
        <v>2.7186683423623847E-2</v>
      </c>
      <c r="G13" s="117">
        <v>746827</v>
      </c>
      <c r="H13" s="118">
        <f t="shared" si="3"/>
        <v>0.11297112907047624</v>
      </c>
      <c r="I13" s="117">
        <v>741128</v>
      </c>
      <c r="J13" s="118">
        <f t="shared" si="3"/>
        <v>-7.6309506753237111E-3</v>
      </c>
      <c r="K13" s="117">
        <v>735703</v>
      </c>
      <c r="L13" s="118">
        <f t="shared" si="4"/>
        <v>-7.3199231441801738E-3</v>
      </c>
    </row>
    <row r="14" spans="1:13" x14ac:dyDescent="0.25">
      <c r="A14" s="1" t="s">
        <v>85</v>
      </c>
      <c r="B14" s="116" t="s">
        <v>86</v>
      </c>
      <c r="C14" s="117">
        <v>672943</v>
      </c>
      <c r="D14" s="118">
        <v>4.9082432681586319</v>
      </c>
      <c r="E14" s="117">
        <v>758024</v>
      </c>
      <c r="F14" s="118">
        <f t="shared" si="3"/>
        <v>0.12643121334199181</v>
      </c>
      <c r="G14" s="117">
        <v>787690</v>
      </c>
      <c r="H14" s="118">
        <f t="shared" si="3"/>
        <v>3.9135964032801063E-2</v>
      </c>
      <c r="I14" s="117">
        <v>808867</v>
      </c>
      <c r="J14" s="118">
        <f t="shared" si="3"/>
        <v>2.6884942045728666E-2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858220</v>
      </c>
      <c r="D15" s="118">
        <v>2.3746736292428197</v>
      </c>
      <c r="E15" s="117">
        <v>872319</v>
      </c>
      <c r="F15" s="118">
        <f t="shared" si="3"/>
        <v>1.6428188576355751E-2</v>
      </c>
      <c r="G15" s="117">
        <v>895588</v>
      </c>
      <c r="H15" s="118">
        <f t="shared" si="3"/>
        <v>2.6674874673141336E-2</v>
      </c>
      <c r="I15" s="117">
        <v>931484</v>
      </c>
      <c r="J15" s="118">
        <f t="shared" si="3"/>
        <v>4.0080930070523602E-2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895466</v>
      </c>
      <c r="D16" s="118">
        <v>1.3152296443382663</v>
      </c>
      <c r="E16" s="117">
        <v>947197</v>
      </c>
      <c r="F16" s="118">
        <f t="shared" si="3"/>
        <v>5.7769920912686734E-2</v>
      </c>
      <c r="G16" s="117">
        <v>936279</v>
      </c>
      <c r="H16" s="118">
        <f t="shared" si="3"/>
        <v>-1.1526641237250557E-2</v>
      </c>
      <c r="I16" s="117">
        <v>908634</v>
      </c>
      <c r="J16" s="118">
        <f t="shared" si="3"/>
        <v>-2.9526455255324491E-2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748642</v>
      </c>
      <c r="D17" s="118">
        <v>0.77038751953914808</v>
      </c>
      <c r="E17" s="117">
        <v>799868</v>
      </c>
      <c r="F17" s="118">
        <f t="shared" si="3"/>
        <v>6.8425228613943734E-2</v>
      </c>
      <c r="G17" s="117">
        <v>807680</v>
      </c>
      <c r="H17" s="118">
        <f t="shared" si="3"/>
        <v>9.7666114908960822E-3</v>
      </c>
      <c r="I17" s="117">
        <v>815302</v>
      </c>
      <c r="J17" s="118">
        <f t="shared" si="3"/>
        <v>9.4369057052297034E-3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801936</v>
      </c>
      <c r="D18" s="118">
        <v>0.27816490599478483</v>
      </c>
      <c r="E18" s="117">
        <v>863416</v>
      </c>
      <c r="F18" s="118">
        <f t="shared" si="3"/>
        <v>7.6664471977813786E-2</v>
      </c>
      <c r="G18" s="117">
        <v>870321</v>
      </c>
      <c r="H18" s="118">
        <f t="shared" si="3"/>
        <v>7.997303733078942E-3</v>
      </c>
      <c r="I18" s="117">
        <v>899430</v>
      </c>
      <c r="J18" s="118">
        <f t="shared" si="3"/>
        <v>3.3446280165594144E-2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785918</v>
      </c>
      <c r="D19" s="118">
        <v>0.18913447397248673</v>
      </c>
      <c r="E19" s="117">
        <v>847777</v>
      </c>
      <c r="F19" s="118">
        <f t="shared" si="3"/>
        <v>7.8709229207118314E-2</v>
      </c>
      <c r="G19" s="117">
        <v>817457</v>
      </c>
      <c r="H19" s="118">
        <f t="shared" si="3"/>
        <v>-3.5764121933008375E-2</v>
      </c>
      <c r="I19" s="117">
        <v>815614</v>
      </c>
      <c r="J19" s="118">
        <f t="shared" si="3"/>
        <v>-2.2545528388648872E-3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795842</v>
      </c>
      <c r="D20" s="118">
        <v>0.37319021252439355</v>
      </c>
      <c r="E20" s="117">
        <v>831777</v>
      </c>
      <c r="F20" s="118">
        <f t="shared" si="3"/>
        <v>4.5153434978299822E-2</v>
      </c>
      <c r="G20" s="117">
        <v>834955</v>
      </c>
      <c r="H20" s="118">
        <f t="shared" si="3"/>
        <v>3.8207356058175268E-3</v>
      </c>
      <c r="I20" s="117">
        <v>802051</v>
      </c>
      <c r="J20" s="118">
        <f t="shared" si="3"/>
        <v>-3.9408111814409175E-2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8870774</v>
      </c>
      <c r="D21" s="121">
        <v>1.6344957563669347</v>
      </c>
      <c r="E21" s="120">
        <v>9740327</v>
      </c>
      <c r="F21" s="121">
        <f t="shared" si="3"/>
        <v>9.8024479036440404E-2</v>
      </c>
      <c r="G21" s="120">
        <v>10013119</v>
      </c>
      <c r="H21" s="121">
        <f t="shared" si="3"/>
        <v>2.8006451939447174E-2</v>
      </c>
      <c r="I21" s="120">
        <v>9994134</v>
      </c>
      <c r="J21" s="121">
        <f t="shared" si="3"/>
        <v>-1.8960126210424422E-3</v>
      </c>
      <c r="K21" s="120">
        <v>3983208</v>
      </c>
      <c r="L21" s="121">
        <v>-7.3625282599074637E-3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7" t="s">
        <v>285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$C$7</f>
        <v>2022</v>
      </c>
      <c r="D29" s="302"/>
      <c r="E29" s="303">
        <f>$E$7</f>
        <v>2023</v>
      </c>
      <c r="F29" s="302"/>
      <c r="G29" s="303">
        <f>$G$7</f>
        <v>2024</v>
      </c>
      <c r="H29" s="302"/>
      <c r="I29" s="303">
        <f>$I$7</f>
        <v>2025</v>
      </c>
      <c r="J29" s="302"/>
      <c r="K29" s="303">
        <f>$K$7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260</v>
      </c>
      <c r="G30" s="115" t="s">
        <v>74</v>
      </c>
      <c r="H30" s="114" t="s">
        <v>260</v>
      </c>
      <c r="I30" s="115" t="s">
        <v>74</v>
      </c>
      <c r="J30" s="114" t="s">
        <v>260</v>
      </c>
      <c r="K30" s="115" t="s">
        <v>74</v>
      </c>
      <c r="L30" s="114" t="s">
        <v>286</v>
      </c>
    </row>
    <row r="31" spans="1:13" x14ac:dyDescent="0.25">
      <c r="B31" s="116" t="s">
        <v>76</v>
      </c>
      <c r="C31" s="117">
        <v>23050</v>
      </c>
      <c r="D31" s="118">
        <v>3.1404706305011674</v>
      </c>
      <c r="E31" s="117">
        <v>31748</v>
      </c>
      <c r="F31" s="118">
        <f t="shared" ref="F31:J43" si="5">IFERROR(E31/C31-1,"-")</f>
        <v>0.377353579175705</v>
      </c>
      <c r="G31" s="117">
        <v>30511</v>
      </c>
      <c r="H31" s="118">
        <f t="shared" si="5"/>
        <v>-3.8963084288774041E-2</v>
      </c>
      <c r="I31" s="117">
        <v>34050</v>
      </c>
      <c r="J31" s="118">
        <f t="shared" si="5"/>
        <v>0.11599095408213422</v>
      </c>
      <c r="K31" s="117">
        <v>37427</v>
      </c>
      <c r="L31" s="118">
        <f t="shared" ref="L31:L35" si="6">IFERROR(K31/I31-1,"-")</f>
        <v>9.9177679882525682E-2</v>
      </c>
    </row>
    <row r="32" spans="1:13" x14ac:dyDescent="0.25">
      <c r="B32" s="116" t="s">
        <v>78</v>
      </c>
      <c r="C32" s="117">
        <v>23773</v>
      </c>
      <c r="D32" s="118">
        <v>1.9594174032117517</v>
      </c>
      <c r="E32" s="117">
        <v>21281</v>
      </c>
      <c r="F32" s="118">
        <f t="shared" si="5"/>
        <v>-0.10482480124510996</v>
      </c>
      <c r="G32" s="117">
        <v>26641</v>
      </c>
      <c r="H32" s="118">
        <f t="shared" si="5"/>
        <v>0.25186786335228617</v>
      </c>
      <c r="I32" s="117">
        <v>30506</v>
      </c>
      <c r="J32" s="118">
        <f t="shared" si="5"/>
        <v>0.14507713674411615</v>
      </c>
      <c r="K32" s="117">
        <v>32888</v>
      </c>
      <c r="L32" s="118">
        <f t="shared" si="6"/>
        <v>7.8083000065560793E-2</v>
      </c>
    </row>
    <row r="33" spans="2:13" x14ac:dyDescent="0.25">
      <c r="B33" s="116" t="s">
        <v>80</v>
      </c>
      <c r="C33" s="117">
        <v>26880</v>
      </c>
      <c r="D33" s="118">
        <v>1.2559798573227026</v>
      </c>
      <c r="E33" s="117">
        <v>24322</v>
      </c>
      <c r="F33" s="118">
        <f t="shared" si="5"/>
        <v>-9.5163690476190443E-2</v>
      </c>
      <c r="G33" s="117">
        <v>38910</v>
      </c>
      <c r="H33" s="118">
        <f t="shared" si="5"/>
        <v>0.59978620179261566</v>
      </c>
      <c r="I33" s="117">
        <v>29803</v>
      </c>
      <c r="J33" s="118">
        <f t="shared" si="5"/>
        <v>-0.23405294268825494</v>
      </c>
      <c r="K33" s="117">
        <v>33497</v>
      </c>
      <c r="L33" s="118">
        <f t="shared" si="6"/>
        <v>0.12394725363218462</v>
      </c>
    </row>
    <row r="34" spans="2:13" x14ac:dyDescent="0.25">
      <c r="B34" s="116" t="s">
        <v>82</v>
      </c>
      <c r="C34" s="117">
        <v>48682</v>
      </c>
      <c r="D34" s="118">
        <v>2.1807905913100294</v>
      </c>
      <c r="E34" s="117">
        <v>46080</v>
      </c>
      <c r="F34" s="118">
        <f t="shared" si="5"/>
        <v>-5.3448913356065941E-2</v>
      </c>
      <c r="G34" s="117">
        <v>38278</v>
      </c>
      <c r="H34" s="118">
        <f t="shared" si="5"/>
        <v>-0.16931423611111107</v>
      </c>
      <c r="I34" s="117">
        <v>53611</v>
      </c>
      <c r="J34" s="118">
        <f t="shared" si="5"/>
        <v>0.40056951773864879</v>
      </c>
      <c r="K34" s="117">
        <v>53412</v>
      </c>
      <c r="L34" s="118">
        <f t="shared" si="6"/>
        <v>-3.7119247915540221E-3</v>
      </c>
    </row>
    <row r="35" spans="2:13" x14ac:dyDescent="0.25">
      <c r="B35" s="116" t="s">
        <v>84</v>
      </c>
      <c r="C35" s="117">
        <v>35593</v>
      </c>
      <c r="D35" s="118">
        <v>1.2062232690758075</v>
      </c>
      <c r="E35" s="117">
        <v>29396</v>
      </c>
      <c r="F35" s="118">
        <f t="shared" si="5"/>
        <v>-0.17410726828308942</v>
      </c>
      <c r="G35" s="117">
        <v>41371</v>
      </c>
      <c r="H35" s="118">
        <f t="shared" si="5"/>
        <v>0.40736834943529732</v>
      </c>
      <c r="I35" s="117">
        <v>35251</v>
      </c>
      <c r="J35" s="118">
        <f t="shared" si="5"/>
        <v>-0.14792970921660098</v>
      </c>
      <c r="K35" s="117">
        <v>46620</v>
      </c>
      <c r="L35" s="118">
        <f t="shared" si="6"/>
        <v>0.32251567331423225</v>
      </c>
    </row>
    <row r="36" spans="2:13" x14ac:dyDescent="0.25">
      <c r="B36" s="116" t="s">
        <v>86</v>
      </c>
      <c r="C36" s="117">
        <v>44483</v>
      </c>
      <c r="D36" s="118">
        <v>0.87478400134867451</v>
      </c>
      <c r="E36" s="117">
        <v>44590</v>
      </c>
      <c r="F36" s="118">
        <f t="shared" si="5"/>
        <v>2.4054133039588255E-3</v>
      </c>
      <c r="G36" s="117">
        <v>47095</v>
      </c>
      <c r="H36" s="118">
        <f t="shared" si="5"/>
        <v>5.6178515362188763E-2</v>
      </c>
      <c r="I36" s="117">
        <v>48568</v>
      </c>
      <c r="J36" s="118">
        <f t="shared" si="5"/>
        <v>3.1277205648158057E-2</v>
      </c>
      <c r="K36" s="117"/>
      <c r="L36" s="118"/>
    </row>
    <row r="37" spans="2:13" x14ac:dyDescent="0.25">
      <c r="B37" s="116" t="s">
        <v>88</v>
      </c>
      <c r="C37" s="117">
        <v>72292</v>
      </c>
      <c r="D37" s="118">
        <v>0.15587675679132751</v>
      </c>
      <c r="E37" s="117">
        <v>67410</v>
      </c>
      <c r="F37" s="118">
        <f t="shared" si="5"/>
        <v>-6.7531677087367847E-2</v>
      </c>
      <c r="G37" s="117">
        <v>72329</v>
      </c>
      <c r="H37" s="118">
        <f t="shared" si="5"/>
        <v>7.2971369233051586E-2</v>
      </c>
      <c r="I37" s="117">
        <v>73349</v>
      </c>
      <c r="J37" s="118">
        <f t="shared" si="5"/>
        <v>1.4102227322374095E-2</v>
      </c>
      <c r="K37" s="117"/>
      <c r="L37" s="118"/>
    </row>
    <row r="38" spans="2:13" x14ac:dyDescent="0.25">
      <c r="B38" s="116" t="s">
        <v>90</v>
      </c>
      <c r="C38" s="117">
        <v>87149</v>
      </c>
      <c r="D38" s="118">
        <v>0.27814443271148659</v>
      </c>
      <c r="E38" s="117">
        <v>132200</v>
      </c>
      <c r="F38" s="118">
        <f t="shared" si="5"/>
        <v>0.51694224833331415</v>
      </c>
      <c r="G38" s="117">
        <v>90782</v>
      </c>
      <c r="H38" s="118">
        <f t="shared" si="5"/>
        <v>-0.31329803328290473</v>
      </c>
      <c r="I38" s="117">
        <v>85490</v>
      </c>
      <c r="J38" s="118">
        <f t="shared" si="5"/>
        <v>-5.8293494305038496E-2</v>
      </c>
      <c r="K38" s="117"/>
      <c r="L38" s="118"/>
    </row>
    <row r="39" spans="2:13" x14ac:dyDescent="0.25">
      <c r="B39" s="116" t="s">
        <v>92</v>
      </c>
      <c r="C39" s="117">
        <v>45509</v>
      </c>
      <c r="D39" s="118">
        <v>7.0623661985084851E-2</v>
      </c>
      <c r="E39" s="117">
        <v>54675</v>
      </c>
      <c r="F39" s="118">
        <f t="shared" si="5"/>
        <v>0.20141070996945665</v>
      </c>
      <c r="G39" s="117">
        <v>51020</v>
      </c>
      <c r="H39" s="118">
        <f t="shared" si="5"/>
        <v>-6.6849565614997664E-2</v>
      </c>
      <c r="I39" s="117">
        <v>57217</v>
      </c>
      <c r="J39" s="118">
        <f t="shared" si="5"/>
        <v>0.12146217169737361</v>
      </c>
      <c r="K39" s="117"/>
      <c r="L39" s="118"/>
    </row>
    <row r="40" spans="2:13" x14ac:dyDescent="0.25">
      <c r="B40" s="116" t="s">
        <v>94</v>
      </c>
      <c r="C40" s="117">
        <v>38548</v>
      </c>
      <c r="D40" s="118">
        <v>5.8981896101755416E-2</v>
      </c>
      <c r="E40" s="117">
        <v>44421</v>
      </c>
      <c r="F40" s="118">
        <f t="shared" si="5"/>
        <v>0.15235550482515303</v>
      </c>
      <c r="G40" s="117">
        <v>43620</v>
      </c>
      <c r="H40" s="118">
        <f t="shared" si="5"/>
        <v>-1.8032011886270016E-2</v>
      </c>
      <c r="I40" s="117">
        <v>48318</v>
      </c>
      <c r="J40" s="118">
        <f t="shared" si="5"/>
        <v>0.10770288858321875</v>
      </c>
      <c r="K40" s="117"/>
      <c r="L40" s="118"/>
    </row>
    <row r="41" spans="2:13" x14ac:dyDescent="0.25">
      <c r="B41" s="116" t="s">
        <v>96</v>
      </c>
      <c r="C41" s="117">
        <v>30570</v>
      </c>
      <c r="D41" s="118">
        <v>9.6799655568312382E-2</v>
      </c>
      <c r="E41" s="117">
        <v>36335</v>
      </c>
      <c r="F41" s="118">
        <f t="shared" si="5"/>
        <v>0.18858357867190056</v>
      </c>
      <c r="G41" s="117">
        <v>27880</v>
      </c>
      <c r="H41" s="118">
        <f t="shared" si="5"/>
        <v>-0.23269574790147241</v>
      </c>
      <c r="I41" s="117">
        <v>37623</v>
      </c>
      <c r="J41" s="118">
        <f t="shared" si="5"/>
        <v>0.3494619799139167</v>
      </c>
      <c r="K41" s="117"/>
      <c r="L41" s="118"/>
    </row>
    <row r="42" spans="2:13" x14ac:dyDescent="0.25">
      <c r="B42" s="116" t="s">
        <v>98</v>
      </c>
      <c r="C42" s="117">
        <v>37237</v>
      </c>
      <c r="D42" s="118">
        <v>0.13919906996665343</v>
      </c>
      <c r="E42" s="117">
        <v>45648</v>
      </c>
      <c r="F42" s="118">
        <f t="shared" si="5"/>
        <v>0.22587748744528291</v>
      </c>
      <c r="G42" s="117">
        <v>41448</v>
      </c>
      <c r="H42" s="118">
        <f t="shared" si="5"/>
        <v>-9.2008412197686629E-2</v>
      </c>
      <c r="I42" s="117">
        <v>40323</v>
      </c>
      <c r="J42" s="118">
        <f t="shared" si="5"/>
        <v>-2.7142443543717421E-2</v>
      </c>
      <c r="K42" s="117"/>
      <c r="L42" s="118"/>
    </row>
    <row r="43" spans="2:13" ht="15.75" x14ac:dyDescent="0.25">
      <c r="B43" s="119" t="s">
        <v>32</v>
      </c>
      <c r="C43" s="120">
        <v>513766</v>
      </c>
      <c r="D43" s="121">
        <v>0.46424642464246424</v>
      </c>
      <c r="E43" s="120">
        <v>578106</v>
      </c>
      <c r="F43" s="121">
        <f t="shared" si="5"/>
        <v>0.12523210955960495</v>
      </c>
      <c r="G43" s="120">
        <v>549885</v>
      </c>
      <c r="H43" s="121">
        <f t="shared" si="5"/>
        <v>-4.8816307044036944E-2</v>
      </c>
      <c r="I43" s="120">
        <v>574109</v>
      </c>
      <c r="J43" s="121">
        <f t="shared" si="5"/>
        <v>4.40528474135502E-2</v>
      </c>
      <c r="K43" s="120">
        <v>203844</v>
      </c>
      <c r="L43" s="121">
        <v>0.11255805830117738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7" t="s">
        <v>287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$C$7</f>
        <v>2022</v>
      </c>
      <c r="D51" s="302"/>
      <c r="E51" s="303">
        <f>$E$7</f>
        <v>2023</v>
      </c>
      <c r="F51" s="302"/>
      <c r="G51" s="303">
        <f>$G$7</f>
        <v>2024</v>
      </c>
      <c r="H51" s="302"/>
      <c r="I51" s="303">
        <f>$I$7</f>
        <v>2025</v>
      </c>
      <c r="J51" s="302"/>
      <c r="K51" s="303">
        <f>$K$7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260</v>
      </c>
      <c r="G52" s="115" t="s">
        <v>74</v>
      </c>
      <c r="H52" s="114" t="s">
        <v>260</v>
      </c>
      <c r="I52" s="115" t="s">
        <v>74</v>
      </c>
      <c r="J52" s="114" t="s">
        <v>260</v>
      </c>
      <c r="K52" s="115" t="s">
        <v>74</v>
      </c>
      <c r="L52" s="114" t="s">
        <v>286</v>
      </c>
    </row>
    <row r="53" spans="1:13" x14ac:dyDescent="0.25">
      <c r="A53" s="1">
        <v>1</v>
      </c>
      <c r="B53" s="116" t="s">
        <v>76</v>
      </c>
      <c r="C53" s="117">
        <v>16394</v>
      </c>
      <c r="D53" s="118">
        <v>7.9194776931447226</v>
      </c>
      <c r="E53" s="117">
        <v>25146</v>
      </c>
      <c r="F53" s="118">
        <f>IFERROR(E53/C53-1,"-")</f>
        <v>0.53385384896913513</v>
      </c>
      <c r="G53" s="117">
        <v>18584</v>
      </c>
      <c r="H53" s="118">
        <f>IFERROR(G53/E53-1,"-")</f>
        <v>-0.26095601686152869</v>
      </c>
      <c r="I53" s="117">
        <v>21537</v>
      </c>
      <c r="J53" s="118">
        <f>IFERROR(I53/G53-1,"-")</f>
        <v>0.15890012914334917</v>
      </c>
      <c r="K53" s="117">
        <v>23973</v>
      </c>
      <c r="L53" s="118">
        <f t="shared" ref="L53:L57" si="7">IFERROR(K53/I53-1,"-")</f>
        <v>0.11310767516367193</v>
      </c>
    </row>
    <row r="54" spans="1:13" x14ac:dyDescent="0.25">
      <c r="A54" s="1">
        <v>2</v>
      </c>
      <c r="B54" s="116" t="s">
        <v>78</v>
      </c>
      <c r="C54" s="117">
        <v>16294</v>
      </c>
      <c r="D54" s="118">
        <v>4.3989396951623592</v>
      </c>
      <c r="E54" s="117">
        <v>16027</v>
      </c>
      <c r="F54" s="118">
        <f t="shared" ref="F54:J65" si="8">IFERROR(E54/C54-1,"-")</f>
        <v>-1.6386399901804349E-2</v>
      </c>
      <c r="G54" s="117">
        <v>16643</v>
      </c>
      <c r="H54" s="118">
        <f t="shared" si="8"/>
        <v>3.8435140700068704E-2</v>
      </c>
      <c r="I54" s="117">
        <v>19156</v>
      </c>
      <c r="J54" s="118">
        <f t="shared" si="8"/>
        <v>0.15099441206513253</v>
      </c>
      <c r="K54" s="117">
        <v>19877</v>
      </c>
      <c r="L54" s="118">
        <f t="shared" si="7"/>
        <v>3.7638337857590409E-2</v>
      </c>
    </row>
    <row r="55" spans="1:13" x14ac:dyDescent="0.25">
      <c r="A55" s="1">
        <v>3</v>
      </c>
      <c r="B55" s="116" t="s">
        <v>80</v>
      </c>
      <c r="C55" s="117">
        <v>18322</v>
      </c>
      <c r="D55" s="118">
        <v>3.2431681333950904</v>
      </c>
      <c r="E55" s="117">
        <v>18063</v>
      </c>
      <c r="F55" s="118">
        <f t="shared" si="8"/>
        <v>-1.4136011352472444E-2</v>
      </c>
      <c r="G55" s="117">
        <v>20604</v>
      </c>
      <c r="H55" s="118">
        <f t="shared" si="8"/>
        <v>0.14067430659358915</v>
      </c>
      <c r="I55" s="117">
        <v>18642</v>
      </c>
      <c r="J55" s="118">
        <f t="shared" si="8"/>
        <v>-9.5224228305183511E-2</v>
      </c>
      <c r="K55" s="117">
        <v>20963</v>
      </c>
      <c r="L55" s="118">
        <f t="shared" si="7"/>
        <v>0.12450380860422694</v>
      </c>
    </row>
    <row r="56" spans="1:13" x14ac:dyDescent="0.25">
      <c r="A56" s="1">
        <v>4</v>
      </c>
      <c r="B56" s="116" t="s">
        <v>82</v>
      </c>
      <c r="C56" s="117">
        <v>33602</v>
      </c>
      <c r="D56" s="118">
        <v>8.1136425278003799</v>
      </c>
      <c r="E56" s="117">
        <v>31153</v>
      </c>
      <c r="F56" s="118">
        <f t="shared" si="8"/>
        <v>-7.2882566513898017E-2</v>
      </c>
      <c r="G56" s="117">
        <v>18824</v>
      </c>
      <c r="H56" s="118">
        <f t="shared" si="8"/>
        <v>-0.3957564279523641</v>
      </c>
      <c r="I56" s="117">
        <v>29526</v>
      </c>
      <c r="J56" s="118">
        <f t="shared" si="8"/>
        <v>0.56852953676158102</v>
      </c>
      <c r="K56" s="117">
        <v>25744</v>
      </c>
      <c r="L56" s="118">
        <f t="shared" si="7"/>
        <v>-0.12809049651154913</v>
      </c>
    </row>
    <row r="57" spans="1:13" x14ac:dyDescent="0.25">
      <c r="A57" s="1">
        <v>5</v>
      </c>
      <c r="B57" s="116" t="s">
        <v>84</v>
      </c>
      <c r="C57" s="117">
        <v>21960</v>
      </c>
      <c r="D57" s="118">
        <v>3.1677737711140637</v>
      </c>
      <c r="E57" s="117">
        <v>18994</v>
      </c>
      <c r="F57" s="118">
        <f t="shared" si="8"/>
        <v>-0.13506375227686707</v>
      </c>
      <c r="G57" s="117">
        <v>22446</v>
      </c>
      <c r="H57" s="118">
        <f t="shared" si="8"/>
        <v>0.18174160261135097</v>
      </c>
      <c r="I57" s="117">
        <v>26725</v>
      </c>
      <c r="J57" s="118">
        <f t="shared" si="8"/>
        <v>0.1906353025037868</v>
      </c>
      <c r="K57" s="117">
        <v>26035</v>
      </c>
      <c r="L57" s="118">
        <f t="shared" si="7"/>
        <v>-2.5818521983161813E-2</v>
      </c>
    </row>
    <row r="58" spans="1:13" x14ac:dyDescent="0.25">
      <c r="A58" s="1">
        <v>6</v>
      </c>
      <c r="B58" s="116" t="s">
        <v>86</v>
      </c>
      <c r="C58" s="117">
        <v>29605</v>
      </c>
      <c r="D58" s="118">
        <v>1.4497310715763345</v>
      </c>
      <c r="E58" s="117">
        <v>26276</v>
      </c>
      <c r="F58" s="118">
        <f t="shared" si="8"/>
        <v>-0.1124472217530823</v>
      </c>
      <c r="G58" s="117">
        <v>24937</v>
      </c>
      <c r="H58" s="118">
        <f t="shared" si="8"/>
        <v>-5.0959050083726587E-2</v>
      </c>
      <c r="I58" s="117">
        <v>29537</v>
      </c>
      <c r="J58" s="118">
        <f t="shared" si="8"/>
        <v>0.18446485142559244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45742</v>
      </c>
      <c r="D59" s="118">
        <v>0.31514332537879874</v>
      </c>
      <c r="E59" s="117">
        <v>36034</v>
      </c>
      <c r="F59" s="118">
        <f t="shared" si="8"/>
        <v>-0.21223383323859912</v>
      </c>
      <c r="G59" s="117">
        <v>39454</v>
      </c>
      <c r="H59" s="118">
        <f t="shared" si="8"/>
        <v>9.491036243547768E-2</v>
      </c>
      <c r="I59" s="117">
        <v>42725</v>
      </c>
      <c r="J59" s="118">
        <f t="shared" si="8"/>
        <v>8.2906676129163026E-2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58778</v>
      </c>
      <c r="D60" s="118">
        <v>0.16355214189563694</v>
      </c>
      <c r="E60" s="117">
        <v>83159</v>
      </c>
      <c r="F60" s="118">
        <f t="shared" si="8"/>
        <v>0.41479805369355871</v>
      </c>
      <c r="G60" s="117">
        <v>50144</v>
      </c>
      <c r="H60" s="118">
        <f t="shared" si="8"/>
        <v>-0.39701054606236241</v>
      </c>
      <c r="I60" s="117">
        <v>52238</v>
      </c>
      <c r="J60" s="118">
        <f t="shared" si="8"/>
        <v>4.1759731971920955E-2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34328</v>
      </c>
      <c r="D61" s="118">
        <v>-3.7855624472205029E-4</v>
      </c>
      <c r="E61" s="117">
        <v>27840</v>
      </c>
      <c r="F61" s="118">
        <f t="shared" si="8"/>
        <v>-0.18900023304591007</v>
      </c>
      <c r="G61" s="117">
        <v>29348</v>
      </c>
      <c r="H61" s="118">
        <f t="shared" si="8"/>
        <v>5.4166666666666696E-2</v>
      </c>
      <c r="I61" s="117">
        <v>34263</v>
      </c>
      <c r="J61" s="118">
        <f t="shared" si="8"/>
        <v>0.16747308164099772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28657</v>
      </c>
      <c r="D62" s="118">
        <v>0.15748444947087803</v>
      </c>
      <c r="E62" s="117">
        <v>24146</v>
      </c>
      <c r="F62" s="118">
        <f t="shared" si="8"/>
        <v>-0.15741354642844685</v>
      </c>
      <c r="G62" s="117">
        <v>26632</v>
      </c>
      <c r="H62" s="118">
        <f t="shared" si="8"/>
        <v>0.10295701151329406</v>
      </c>
      <c r="I62" s="117">
        <v>30433</v>
      </c>
      <c r="J62" s="118">
        <f t="shared" si="8"/>
        <v>0.14272303995193747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24068</v>
      </c>
      <c r="D63" s="118">
        <v>0.14691446271146047</v>
      </c>
      <c r="E63" s="117">
        <v>20317</v>
      </c>
      <c r="F63" s="118">
        <f t="shared" si="8"/>
        <v>-0.15585009140767825</v>
      </c>
      <c r="G63" s="117">
        <v>20242</v>
      </c>
      <c r="H63" s="118">
        <f t="shared" si="8"/>
        <v>-3.6914898853177558E-3</v>
      </c>
      <c r="I63" s="117">
        <v>23771</v>
      </c>
      <c r="J63" s="118">
        <f t="shared" si="8"/>
        <v>0.17434048018970461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30360</v>
      </c>
      <c r="D64" s="118">
        <v>0.25392367421113504</v>
      </c>
      <c r="E64" s="117">
        <v>31159</v>
      </c>
      <c r="F64" s="118">
        <f t="shared" si="8"/>
        <v>2.6317523056653469E-2</v>
      </c>
      <c r="G64" s="117">
        <v>24796</v>
      </c>
      <c r="H64" s="118">
        <f t="shared" si="8"/>
        <v>-0.20421066144613109</v>
      </c>
      <c r="I64" s="117">
        <v>23905</v>
      </c>
      <c r="J64" s="118">
        <f t="shared" si="8"/>
        <v>-3.5933215034683053E-2</v>
      </c>
      <c r="K64" s="117"/>
      <c r="L64" s="118"/>
    </row>
    <row r="65" spans="1:13" ht="15.75" x14ac:dyDescent="0.25">
      <c r="B65" s="119" t="s">
        <v>32</v>
      </c>
      <c r="C65" s="120">
        <v>358110</v>
      </c>
      <c r="D65" s="121">
        <v>0.62919456980637656</v>
      </c>
      <c r="E65" s="120">
        <v>358314</v>
      </c>
      <c r="F65" s="121">
        <f t="shared" si="8"/>
        <v>5.6965736784797549E-4</v>
      </c>
      <c r="G65" s="120">
        <v>312654</v>
      </c>
      <c r="H65" s="121">
        <f t="shared" si="8"/>
        <v>-0.12743013111405077</v>
      </c>
      <c r="I65" s="120">
        <v>352458</v>
      </c>
      <c r="J65" s="121">
        <f t="shared" si="8"/>
        <v>0.12731006160164271</v>
      </c>
      <c r="K65" s="120">
        <v>116592</v>
      </c>
      <c r="L65" s="121">
        <v>8.7034761995397059E-3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7" t="s">
        <v>288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$C$7</f>
        <v>2022</v>
      </c>
      <c r="D73" s="302"/>
      <c r="E73" s="303">
        <f>$E$7</f>
        <v>2023</v>
      </c>
      <c r="F73" s="302"/>
      <c r="G73" s="303">
        <f>$G$7</f>
        <v>2024</v>
      </c>
      <c r="H73" s="302"/>
      <c r="I73" s="303">
        <f>$I$7</f>
        <v>2025</v>
      </c>
      <c r="J73" s="302"/>
      <c r="K73" s="303">
        <f>$K$7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260</v>
      </c>
      <c r="G74" s="115" t="s">
        <v>74</v>
      </c>
      <c r="H74" s="114" t="s">
        <v>260</v>
      </c>
      <c r="I74" s="115" t="s">
        <v>74</v>
      </c>
      <c r="J74" s="114" t="s">
        <v>260</v>
      </c>
      <c r="K74" s="115" t="s">
        <v>74</v>
      </c>
      <c r="L74" s="114" t="s">
        <v>286</v>
      </c>
    </row>
    <row r="75" spans="1:13" x14ac:dyDescent="0.25">
      <c r="A75" s="1">
        <v>1</v>
      </c>
      <c r="B75" s="116" t="s">
        <v>76</v>
      </c>
      <c r="C75" s="117">
        <v>6656</v>
      </c>
      <c r="D75" s="118">
        <v>0.78492893537141328</v>
      </c>
      <c r="E75" s="117">
        <v>6602</v>
      </c>
      <c r="F75" s="118">
        <f>IFERROR(E75/C75-1,"-")</f>
        <v>-8.1129807692307265E-3</v>
      </c>
      <c r="G75" s="117">
        <v>11927</v>
      </c>
      <c r="H75" s="118">
        <f>IFERROR(G75/E75-1,"-")</f>
        <v>0.80657376552559823</v>
      </c>
      <c r="I75" s="117">
        <v>12513</v>
      </c>
      <c r="J75" s="118">
        <f>IFERROR(I75/G75-1,"-")</f>
        <v>4.9132221011151112E-2</v>
      </c>
      <c r="K75" s="117">
        <v>13454</v>
      </c>
      <c r="L75" s="118">
        <f t="shared" ref="L75:L79" si="9">IFERROR(K75/I75-1,"-")</f>
        <v>7.520179013825623E-2</v>
      </c>
    </row>
    <row r="76" spans="1:13" x14ac:dyDescent="0.25">
      <c r="A76" s="1">
        <v>2</v>
      </c>
      <c r="B76" s="116" t="s">
        <v>78</v>
      </c>
      <c r="C76" s="117">
        <v>7479</v>
      </c>
      <c r="D76" s="118">
        <v>0.4913260219341975</v>
      </c>
      <c r="E76" s="117">
        <v>5254</v>
      </c>
      <c r="F76" s="118">
        <f t="shared" ref="F76:J87" si="10">IFERROR(E76/C76-1,"-")</f>
        <v>-0.29749966573071263</v>
      </c>
      <c r="G76" s="117">
        <v>9998</v>
      </c>
      <c r="H76" s="118">
        <f t="shared" si="10"/>
        <v>0.90293110011419864</v>
      </c>
      <c r="I76" s="117">
        <v>11350</v>
      </c>
      <c r="J76" s="118">
        <f t="shared" si="10"/>
        <v>0.13522704540908181</v>
      </c>
      <c r="K76" s="117">
        <v>13011</v>
      </c>
      <c r="L76" s="118">
        <f t="shared" si="9"/>
        <v>0.14634361233480186</v>
      </c>
    </row>
    <row r="77" spans="1:13" x14ac:dyDescent="0.25">
      <c r="A77" s="1">
        <v>3</v>
      </c>
      <c r="B77" s="116" t="s">
        <v>80</v>
      </c>
      <c r="C77" s="117">
        <v>8558</v>
      </c>
      <c r="D77" s="118">
        <v>0.1264973015664077</v>
      </c>
      <c r="E77" s="117">
        <v>6259</v>
      </c>
      <c r="F77" s="118">
        <f t="shared" si="10"/>
        <v>-0.26863753213367614</v>
      </c>
      <c r="G77" s="117">
        <v>18306</v>
      </c>
      <c r="H77" s="118">
        <f t="shared" si="10"/>
        <v>1.924748362358204</v>
      </c>
      <c r="I77" s="117">
        <v>11161</v>
      </c>
      <c r="J77" s="118">
        <f t="shared" si="10"/>
        <v>-0.39030918824429151</v>
      </c>
      <c r="K77" s="117">
        <v>12534</v>
      </c>
      <c r="L77" s="118">
        <f t="shared" si="9"/>
        <v>0.12301765074814086</v>
      </c>
    </row>
    <row r="78" spans="1:13" x14ac:dyDescent="0.25">
      <c r="A78" s="1">
        <v>4</v>
      </c>
      <c r="B78" s="116" t="s">
        <v>82</v>
      </c>
      <c r="C78" s="117">
        <v>15080</v>
      </c>
      <c r="D78" s="118">
        <v>0.29798588397314507</v>
      </c>
      <c r="E78" s="117">
        <v>14927</v>
      </c>
      <c r="F78" s="118">
        <f t="shared" si="10"/>
        <v>-1.0145888594164432E-2</v>
      </c>
      <c r="G78" s="117">
        <v>19454</v>
      </c>
      <c r="H78" s="118">
        <f t="shared" si="10"/>
        <v>0.30327594292222138</v>
      </c>
      <c r="I78" s="117">
        <v>24085</v>
      </c>
      <c r="J78" s="118">
        <f t="shared" si="10"/>
        <v>0.2380487303382337</v>
      </c>
      <c r="K78" s="117">
        <v>27668</v>
      </c>
      <c r="L78" s="118">
        <f t="shared" si="9"/>
        <v>0.1487647913639194</v>
      </c>
    </row>
    <row r="79" spans="1:13" x14ac:dyDescent="0.25">
      <c r="A79" s="1">
        <v>5</v>
      </c>
      <c r="B79" s="116" t="s">
        <v>84</v>
      </c>
      <c r="C79" s="117">
        <v>13633</v>
      </c>
      <c r="D79" s="118">
        <v>0.25487849779086891</v>
      </c>
      <c r="E79" s="117">
        <v>10402</v>
      </c>
      <c r="F79" s="118">
        <f t="shared" si="10"/>
        <v>-0.23699845962003963</v>
      </c>
      <c r="G79" s="117">
        <v>18925</v>
      </c>
      <c r="H79" s="118">
        <f t="shared" si="10"/>
        <v>0.81936166121899645</v>
      </c>
      <c r="I79" s="117">
        <v>8526</v>
      </c>
      <c r="J79" s="118">
        <f t="shared" si="10"/>
        <v>-0.54948480845442538</v>
      </c>
      <c r="K79" s="117">
        <v>20585</v>
      </c>
      <c r="L79" s="118">
        <f t="shared" si="9"/>
        <v>1.4143795449214167</v>
      </c>
    </row>
    <row r="80" spans="1:13" x14ac:dyDescent="0.25">
      <c r="A80" s="1">
        <v>6</v>
      </c>
      <c r="B80" s="116" t="s">
        <v>86</v>
      </c>
      <c r="C80" s="117">
        <v>14878</v>
      </c>
      <c r="D80" s="118">
        <v>0.27795911355437219</v>
      </c>
      <c r="E80" s="117">
        <v>18314</v>
      </c>
      <c r="F80" s="118">
        <f t="shared" si="10"/>
        <v>0.23094501949186719</v>
      </c>
      <c r="G80" s="117">
        <v>22158</v>
      </c>
      <c r="H80" s="118">
        <f t="shared" si="10"/>
        <v>0.20989407011029804</v>
      </c>
      <c r="I80" s="117">
        <v>19031</v>
      </c>
      <c r="J80" s="118">
        <f t="shared" si="10"/>
        <v>-0.14112284502211392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26550</v>
      </c>
      <c r="D81" s="118">
        <v>-4.3656797060730446E-2</v>
      </c>
      <c r="E81" s="117">
        <v>31376</v>
      </c>
      <c r="F81" s="118">
        <f t="shared" si="10"/>
        <v>0.18177024482109227</v>
      </c>
      <c r="G81" s="117">
        <v>32875</v>
      </c>
      <c r="H81" s="118">
        <f t="shared" si="10"/>
        <v>4.7775369709331938E-2</v>
      </c>
      <c r="I81" s="117">
        <v>30624</v>
      </c>
      <c r="J81" s="118">
        <f t="shared" si="10"/>
        <v>-6.8471482889733815E-2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28371</v>
      </c>
      <c r="D82" s="118">
        <v>0.60578446909667205</v>
      </c>
      <c r="E82" s="117">
        <v>49041</v>
      </c>
      <c r="F82" s="118">
        <f t="shared" si="10"/>
        <v>0.72856085439357088</v>
      </c>
      <c r="G82" s="117">
        <v>40638</v>
      </c>
      <c r="H82" s="118">
        <f t="shared" si="10"/>
        <v>-0.17134642442038295</v>
      </c>
      <c r="I82" s="117">
        <v>33252</v>
      </c>
      <c r="J82" s="118">
        <f t="shared" si="10"/>
        <v>-0.18175107042669425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11181</v>
      </c>
      <c r="D83" s="118">
        <v>0.36921381337252024</v>
      </c>
      <c r="E83" s="117">
        <v>26835</v>
      </c>
      <c r="F83" s="118">
        <f t="shared" si="10"/>
        <v>1.4000536624631073</v>
      </c>
      <c r="G83" s="117">
        <v>21672</v>
      </c>
      <c r="H83" s="118">
        <f t="shared" si="10"/>
        <v>-0.19239798770262717</v>
      </c>
      <c r="I83" s="117">
        <v>22954</v>
      </c>
      <c r="J83" s="118">
        <f t="shared" si="10"/>
        <v>5.9154669619785993E-2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9891</v>
      </c>
      <c r="D84" s="118">
        <v>-0.15047668126771452</v>
      </c>
      <c r="E84" s="117">
        <v>20275</v>
      </c>
      <c r="F84" s="118">
        <f t="shared" si="10"/>
        <v>1.0498432918815084</v>
      </c>
      <c r="G84" s="117">
        <v>16988</v>
      </c>
      <c r="H84" s="118">
        <f t="shared" si="10"/>
        <v>-0.16212083847102343</v>
      </c>
      <c r="I84" s="117">
        <v>17885</v>
      </c>
      <c r="J84" s="118">
        <f t="shared" si="10"/>
        <v>5.2801977866729466E-2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6502</v>
      </c>
      <c r="D85" s="118">
        <v>-5.590242485842889E-2</v>
      </c>
      <c r="E85" s="117">
        <v>16018</v>
      </c>
      <c r="F85" s="118">
        <f t="shared" si="10"/>
        <v>1.4635496770224545</v>
      </c>
      <c r="G85" s="117">
        <v>7638</v>
      </c>
      <c r="H85" s="118">
        <f t="shared" si="10"/>
        <v>-0.52316144337620174</v>
      </c>
      <c r="I85" s="117">
        <v>13852</v>
      </c>
      <c r="J85" s="118">
        <f t="shared" si="10"/>
        <v>0.81356376014663523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6877</v>
      </c>
      <c r="D86" s="118">
        <v>-0.18855457227138639</v>
      </c>
      <c r="E86" s="117">
        <v>14489</v>
      </c>
      <c r="F86" s="118">
        <f t="shared" si="10"/>
        <v>1.1068779991275264</v>
      </c>
      <c r="G86" s="117">
        <v>16652</v>
      </c>
      <c r="H86" s="118">
        <f t="shared" si="10"/>
        <v>0.14928566498723161</v>
      </c>
      <c r="I86" s="117">
        <v>16418</v>
      </c>
      <c r="J86" s="118">
        <f t="shared" si="10"/>
        <v>-1.4052366082152323E-2</v>
      </c>
      <c r="K86" s="117"/>
      <c r="L86" s="118"/>
    </row>
    <row r="87" spans="1:13" ht="15.75" x14ac:dyDescent="0.25">
      <c r="B87" s="119" t="s">
        <v>32</v>
      </c>
      <c r="C87" s="120">
        <v>155656</v>
      </c>
      <c r="D87" s="121">
        <v>0.18761539987487219</v>
      </c>
      <c r="E87" s="120">
        <v>219792</v>
      </c>
      <c r="F87" s="121">
        <f t="shared" si="10"/>
        <v>0.41203679909544122</v>
      </c>
      <c r="G87" s="120">
        <v>237231</v>
      </c>
      <c r="H87" s="121">
        <f t="shared" si="10"/>
        <v>7.9343197204629901E-2</v>
      </c>
      <c r="I87" s="120">
        <v>221651</v>
      </c>
      <c r="J87" s="121">
        <f t="shared" si="10"/>
        <v>-6.5674384882245529E-2</v>
      </c>
      <c r="K87" s="120">
        <v>87252</v>
      </c>
      <c r="L87" s="121">
        <v>0.2900421379463296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7" t="s">
        <v>289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$C$7</f>
        <v>2022</v>
      </c>
      <c r="D95" s="302"/>
      <c r="E95" s="303">
        <f>$E$7</f>
        <v>2023</v>
      </c>
      <c r="F95" s="302"/>
      <c r="G95" s="303">
        <f>$G$7</f>
        <v>2024</v>
      </c>
      <c r="H95" s="302"/>
      <c r="I95" s="303">
        <f>$I$7</f>
        <v>2025</v>
      </c>
      <c r="J95" s="302"/>
      <c r="K95" s="303">
        <f>$K$7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260</v>
      </c>
      <c r="G96" s="115" t="s">
        <v>74</v>
      </c>
      <c r="H96" s="114" t="s">
        <v>260</v>
      </c>
      <c r="I96" s="115" t="s">
        <v>74</v>
      </c>
      <c r="J96" s="114" t="s">
        <v>260</v>
      </c>
      <c r="K96" s="115" t="s">
        <v>74</v>
      </c>
      <c r="L96" s="114" t="s">
        <v>286</v>
      </c>
    </row>
    <row r="97" spans="2:12" x14ac:dyDescent="0.25">
      <c r="B97" s="116" t="s">
        <v>76</v>
      </c>
      <c r="C97" s="117">
        <v>553411</v>
      </c>
      <c r="D97" s="118">
        <v>11.004577006507592</v>
      </c>
      <c r="E97" s="117">
        <v>778985</v>
      </c>
      <c r="F97" s="118">
        <f t="shared" ref="F97:J109" si="11">IFERROR(E97/C97-1,"-")</f>
        <v>0.40760664316394135</v>
      </c>
      <c r="G97" s="117">
        <v>804587</v>
      </c>
      <c r="H97" s="118">
        <f t="shared" si="11"/>
        <v>3.2865844656829069E-2</v>
      </c>
      <c r="I97" s="117">
        <v>842262</v>
      </c>
      <c r="J97" s="118">
        <f t="shared" si="11"/>
        <v>4.6825265633175794E-2</v>
      </c>
      <c r="K97" s="117">
        <v>807537</v>
      </c>
      <c r="L97" s="118">
        <f t="shared" ref="L97:L101" si="12">IFERROR(K97/I97-1,"-")</f>
        <v>-4.122826388938361E-2</v>
      </c>
    </row>
    <row r="98" spans="2:12" x14ac:dyDescent="0.25">
      <c r="B98" s="116" t="s">
        <v>78</v>
      </c>
      <c r="C98" s="117">
        <v>585204</v>
      </c>
      <c r="D98" s="118">
        <v>11.767901557795524</v>
      </c>
      <c r="E98" s="117">
        <v>752563</v>
      </c>
      <c r="F98" s="118">
        <f t="shared" si="11"/>
        <v>0.28598403291843533</v>
      </c>
      <c r="G98" s="117">
        <v>798120</v>
      </c>
      <c r="H98" s="118">
        <f t="shared" si="11"/>
        <v>6.053579567424916E-2</v>
      </c>
      <c r="I98" s="117">
        <v>781511</v>
      </c>
      <c r="J98" s="118">
        <f t="shared" si="11"/>
        <v>-2.0810153861574698E-2</v>
      </c>
      <c r="K98" s="117">
        <v>790623</v>
      </c>
      <c r="L98" s="118">
        <f t="shared" si="12"/>
        <v>1.1659464805997555E-2</v>
      </c>
    </row>
    <row r="99" spans="2:12" x14ac:dyDescent="0.25">
      <c r="B99" s="116" t="s">
        <v>80</v>
      </c>
      <c r="C99" s="117">
        <v>721001</v>
      </c>
      <c r="D99" s="118">
        <v>10.713689238367559</v>
      </c>
      <c r="E99" s="117">
        <v>794080</v>
      </c>
      <c r="F99" s="118">
        <f t="shared" si="11"/>
        <v>0.10135769575909048</v>
      </c>
      <c r="G99" s="117">
        <v>827758</v>
      </c>
      <c r="H99" s="118">
        <f t="shared" si="11"/>
        <v>4.2411343945194524E-2</v>
      </c>
      <c r="I99" s="117">
        <v>798871</v>
      </c>
      <c r="J99" s="118">
        <f t="shared" si="11"/>
        <v>-3.489788078158107E-2</v>
      </c>
      <c r="K99" s="117">
        <v>798446</v>
      </c>
      <c r="L99" s="118">
        <f t="shared" si="12"/>
        <v>-5.3200078610937673E-4</v>
      </c>
    </row>
    <row r="100" spans="2:12" x14ac:dyDescent="0.25">
      <c r="B100" s="116" t="s">
        <v>82</v>
      </c>
      <c r="C100" s="117">
        <v>676545</v>
      </c>
      <c r="D100" s="118">
        <v>11.116862183218412</v>
      </c>
      <c r="E100" s="117">
        <v>699869</v>
      </c>
      <c r="F100" s="118">
        <f t="shared" si="11"/>
        <v>3.4475164253671142E-2</v>
      </c>
      <c r="G100" s="117">
        <v>751517</v>
      </c>
      <c r="H100" s="118">
        <f t="shared" si="11"/>
        <v>7.3796667662091142E-2</v>
      </c>
      <c r="I100" s="117">
        <v>701010</v>
      </c>
      <c r="J100" s="118">
        <f t="shared" si="11"/>
        <v>-6.7206729854414449E-2</v>
      </c>
      <c r="K100" s="117">
        <v>693675</v>
      </c>
      <c r="L100" s="118">
        <f t="shared" si="12"/>
        <v>-1.0463474130183559E-2</v>
      </c>
    </row>
    <row r="101" spans="2:12" x14ac:dyDescent="0.25">
      <c r="B101" s="116" t="s">
        <v>84</v>
      </c>
      <c r="C101" s="117">
        <v>617668</v>
      </c>
      <c r="D101" s="118">
        <v>10.199579336730068</v>
      </c>
      <c r="E101" s="117">
        <v>641625</v>
      </c>
      <c r="F101" s="118">
        <f t="shared" si="11"/>
        <v>3.8786208772350284E-2</v>
      </c>
      <c r="G101" s="117">
        <v>705456</v>
      </c>
      <c r="H101" s="118">
        <f t="shared" si="11"/>
        <v>9.9483343074225683E-2</v>
      </c>
      <c r="I101" s="117">
        <v>705877</v>
      </c>
      <c r="J101" s="118">
        <f t="shared" si="11"/>
        <v>5.967771200472427E-4</v>
      </c>
      <c r="K101" s="117">
        <v>689083</v>
      </c>
      <c r="L101" s="118">
        <f t="shared" si="12"/>
        <v>-2.3791680420243155E-2</v>
      </c>
    </row>
    <row r="102" spans="2:12" x14ac:dyDescent="0.25">
      <c r="B102" s="116" t="s">
        <v>86</v>
      </c>
      <c r="C102" s="117">
        <v>628460</v>
      </c>
      <c r="D102" s="118">
        <v>5.9695692676218783</v>
      </c>
      <c r="E102" s="117">
        <v>713434</v>
      </c>
      <c r="F102" s="118">
        <f t="shared" si="11"/>
        <v>0.1352098781147566</v>
      </c>
      <c r="G102" s="117">
        <v>740595</v>
      </c>
      <c r="H102" s="118">
        <f t="shared" si="11"/>
        <v>3.8070795616693243E-2</v>
      </c>
      <c r="I102" s="117">
        <v>760299</v>
      </c>
      <c r="J102" s="118">
        <f t="shared" si="11"/>
        <v>2.6605634658618982E-2</v>
      </c>
      <c r="K102" s="117"/>
      <c r="L102" s="118"/>
    </row>
    <row r="103" spans="2:12" x14ac:dyDescent="0.25">
      <c r="B103" s="116" t="s">
        <v>88</v>
      </c>
      <c r="C103" s="117">
        <v>785928</v>
      </c>
      <c r="D103" s="118">
        <v>3.0983057741345057</v>
      </c>
      <c r="E103" s="117">
        <v>804909</v>
      </c>
      <c r="F103" s="118">
        <f t="shared" si="11"/>
        <v>2.4151067273338045E-2</v>
      </c>
      <c r="G103" s="117">
        <v>823259</v>
      </c>
      <c r="H103" s="118">
        <f t="shared" si="11"/>
        <v>2.2797608176824857E-2</v>
      </c>
      <c r="I103" s="117">
        <v>858135</v>
      </c>
      <c r="J103" s="118">
        <f t="shared" si="11"/>
        <v>4.2363338876343803E-2</v>
      </c>
      <c r="K103" s="117"/>
      <c r="L103" s="118"/>
    </row>
    <row r="104" spans="2:12" x14ac:dyDescent="0.25">
      <c r="B104" s="116" t="s">
        <v>90</v>
      </c>
      <c r="C104" s="117">
        <v>808317</v>
      </c>
      <c r="D104" s="118">
        <v>1.537185958039851</v>
      </c>
      <c r="E104" s="117">
        <v>814997</v>
      </c>
      <c r="F104" s="118">
        <f t="shared" si="11"/>
        <v>8.264084511398373E-3</v>
      </c>
      <c r="G104" s="117">
        <v>845497</v>
      </c>
      <c r="H104" s="118">
        <f t="shared" si="11"/>
        <v>3.7423450638468525E-2</v>
      </c>
      <c r="I104" s="117">
        <v>823144</v>
      </c>
      <c r="J104" s="118">
        <f t="shared" si="11"/>
        <v>-2.6437704687302221E-2</v>
      </c>
      <c r="K104" s="117"/>
      <c r="L104" s="118"/>
    </row>
    <row r="105" spans="2:12" x14ac:dyDescent="0.25">
      <c r="B105" s="116" t="s">
        <v>92</v>
      </c>
      <c r="C105" s="117">
        <v>703133</v>
      </c>
      <c r="D105" s="118">
        <v>0.8485889757651921</v>
      </c>
      <c r="E105" s="117">
        <v>745193</v>
      </c>
      <c r="F105" s="118">
        <f t="shared" si="11"/>
        <v>5.9817986070914042E-2</v>
      </c>
      <c r="G105" s="117">
        <v>756660</v>
      </c>
      <c r="H105" s="118">
        <f t="shared" si="11"/>
        <v>1.5387959897637193E-2</v>
      </c>
      <c r="I105" s="117">
        <v>758085</v>
      </c>
      <c r="J105" s="118">
        <f t="shared" si="11"/>
        <v>1.88327650463882E-3</v>
      </c>
      <c r="K105" s="117"/>
      <c r="L105" s="118"/>
    </row>
    <row r="106" spans="2:12" x14ac:dyDescent="0.25">
      <c r="B106" s="116" t="s">
        <v>94</v>
      </c>
      <c r="C106" s="117">
        <v>763388</v>
      </c>
      <c r="D106" s="118">
        <v>0.2916646221474728</v>
      </c>
      <c r="E106" s="117">
        <v>818995</v>
      </c>
      <c r="F106" s="118">
        <f t="shared" si="11"/>
        <v>7.2842381593632544E-2</v>
      </c>
      <c r="G106" s="117">
        <v>826701</v>
      </c>
      <c r="H106" s="118">
        <f t="shared" si="11"/>
        <v>9.4090928516046279E-3</v>
      </c>
      <c r="I106" s="117">
        <v>851112</v>
      </c>
      <c r="J106" s="118">
        <f t="shared" si="11"/>
        <v>2.952820911066989E-2</v>
      </c>
      <c r="K106" s="117"/>
      <c r="L106" s="118"/>
    </row>
    <row r="107" spans="2:12" x14ac:dyDescent="0.25">
      <c r="B107" s="116" t="s">
        <v>96</v>
      </c>
      <c r="C107" s="117">
        <v>755348</v>
      </c>
      <c r="D107" s="118">
        <v>0.19319984076936203</v>
      </c>
      <c r="E107" s="117">
        <v>811442</v>
      </c>
      <c r="F107" s="118">
        <f t="shared" si="11"/>
        <v>7.4262459157897975E-2</v>
      </c>
      <c r="G107" s="117">
        <v>789577</v>
      </c>
      <c r="H107" s="118">
        <f t="shared" si="11"/>
        <v>-2.6945856881945951E-2</v>
      </c>
      <c r="I107" s="117">
        <v>777991</v>
      </c>
      <c r="J107" s="118">
        <f t="shared" si="11"/>
        <v>-1.4673679704449327E-2</v>
      </c>
      <c r="K107" s="117"/>
      <c r="L107" s="118"/>
    </row>
    <row r="108" spans="2:12" x14ac:dyDescent="0.25">
      <c r="B108" s="116" t="s">
        <v>98</v>
      </c>
      <c r="C108" s="117">
        <v>758605</v>
      </c>
      <c r="D108" s="118">
        <v>0.38717611132444629</v>
      </c>
      <c r="E108" s="117">
        <v>786129</v>
      </c>
      <c r="F108" s="118">
        <f t="shared" si="11"/>
        <v>3.6282386749362239E-2</v>
      </c>
      <c r="G108" s="117">
        <v>793507</v>
      </c>
      <c r="H108" s="118">
        <f t="shared" si="11"/>
        <v>9.3852281241373348E-3</v>
      </c>
      <c r="I108" s="117">
        <v>761728</v>
      </c>
      <c r="J108" s="118">
        <f t="shared" si="11"/>
        <v>-4.0048796040866641E-2</v>
      </c>
      <c r="K108" s="117"/>
      <c r="L108" s="118"/>
    </row>
    <row r="109" spans="2:12" ht="15.75" x14ac:dyDescent="0.25">
      <c r="B109" s="119" t="s">
        <v>32</v>
      </c>
      <c r="C109" s="120">
        <v>8357008</v>
      </c>
      <c r="D109" s="121">
        <v>1.7706266775586417</v>
      </c>
      <c r="E109" s="120">
        <v>9162221</v>
      </c>
      <c r="F109" s="121">
        <f t="shared" si="11"/>
        <v>9.6351828309844789E-2</v>
      </c>
      <c r="G109" s="120">
        <v>9463234</v>
      </c>
      <c r="H109" s="121">
        <f t="shared" si="11"/>
        <v>3.2853715272748829E-2</v>
      </c>
      <c r="I109" s="120">
        <v>9420025</v>
      </c>
      <c r="J109" s="121">
        <f t="shared" si="11"/>
        <v>-4.5659866383944703E-3</v>
      </c>
      <c r="K109" s="120">
        <v>3779364</v>
      </c>
      <c r="L109" s="121">
        <v>-1.310003757640299E-2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7" t="s">
        <v>290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$C$7</f>
        <v>2022</v>
      </c>
      <c r="D117" s="302"/>
      <c r="E117" s="303">
        <f>$E$7</f>
        <v>2023</v>
      </c>
      <c r="F117" s="302"/>
      <c r="G117" s="303">
        <f>$G$7</f>
        <v>2024</v>
      </c>
      <c r="H117" s="302"/>
      <c r="I117" s="303">
        <f>$I$7</f>
        <v>2025</v>
      </c>
      <c r="J117" s="302"/>
      <c r="K117" s="303">
        <f>$K$7</f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260</v>
      </c>
      <c r="G118" s="115" t="s">
        <v>74</v>
      </c>
      <c r="H118" s="114" t="s">
        <v>260</v>
      </c>
      <c r="I118" s="115" t="s">
        <v>74</v>
      </c>
      <c r="J118" s="114" t="s">
        <v>260</v>
      </c>
      <c r="K118" s="115" t="s">
        <v>74</v>
      </c>
      <c r="L118" s="114" t="s">
        <v>286</v>
      </c>
    </row>
    <row r="119" spans="1:13" x14ac:dyDescent="0.25">
      <c r="B119" s="116" t="s">
        <v>76</v>
      </c>
      <c r="C119" s="117">
        <v>194152</v>
      </c>
      <c r="D119" s="118">
        <v>32.00782046922815</v>
      </c>
      <c r="E119" s="117">
        <v>305389</v>
      </c>
      <c r="F119" s="118">
        <f t="shared" ref="F119:J131" si="13">IFERROR(E119/C119-1,"-")</f>
        <v>0.57293769829824059</v>
      </c>
      <c r="G119" s="117">
        <v>337479</v>
      </c>
      <c r="H119" s="118">
        <f t="shared" si="13"/>
        <v>0.10507909584169695</v>
      </c>
      <c r="I119" s="117">
        <v>359614</v>
      </c>
      <c r="J119" s="118">
        <f t="shared" si="13"/>
        <v>6.55892662950881E-2</v>
      </c>
      <c r="K119" s="117">
        <v>359893</v>
      </c>
      <c r="L119" s="118">
        <f t="shared" ref="L119:L123" si="14">IFERROR(K119/I119-1,"-")</f>
        <v>7.7583186416552152E-4</v>
      </c>
    </row>
    <row r="120" spans="1:13" x14ac:dyDescent="0.25">
      <c r="B120" s="116" t="s">
        <v>78</v>
      </c>
      <c r="C120" s="117">
        <v>236389</v>
      </c>
      <c r="D120" s="118">
        <v>92.991650099403572</v>
      </c>
      <c r="E120" s="117">
        <v>294598</v>
      </c>
      <c r="F120" s="118">
        <f t="shared" si="13"/>
        <v>0.24624242244774508</v>
      </c>
      <c r="G120" s="117">
        <v>317505</v>
      </c>
      <c r="H120" s="118">
        <f t="shared" si="13"/>
        <v>7.7756807581857323E-2</v>
      </c>
      <c r="I120" s="117">
        <v>313821</v>
      </c>
      <c r="J120" s="118">
        <f t="shared" si="13"/>
        <v>-1.1602966882411248E-2</v>
      </c>
      <c r="K120" s="117">
        <v>324349</v>
      </c>
      <c r="L120" s="118">
        <f t="shared" si="14"/>
        <v>3.3547786795657286E-2</v>
      </c>
    </row>
    <row r="121" spans="1:13" x14ac:dyDescent="0.25">
      <c r="B121" s="116" t="s">
        <v>80</v>
      </c>
      <c r="C121" s="117">
        <v>322218</v>
      </c>
      <c r="D121" s="118">
        <v>116.29814342919549</v>
      </c>
      <c r="E121" s="117">
        <v>365880</v>
      </c>
      <c r="F121" s="118">
        <f t="shared" si="13"/>
        <v>0.13550453419734465</v>
      </c>
      <c r="G121" s="117">
        <v>366554</v>
      </c>
      <c r="H121" s="118">
        <f t="shared" si="13"/>
        <v>1.8421340330163627E-3</v>
      </c>
      <c r="I121" s="117">
        <v>362426</v>
      </c>
      <c r="J121" s="118">
        <f t="shared" si="13"/>
        <v>-1.1261642213698408E-2</v>
      </c>
      <c r="K121" s="117">
        <v>370914</v>
      </c>
      <c r="L121" s="118">
        <f t="shared" si="14"/>
        <v>2.3419953314607778E-2</v>
      </c>
    </row>
    <row r="122" spans="1:13" x14ac:dyDescent="0.25">
      <c r="B122" s="116" t="s">
        <v>82</v>
      </c>
      <c r="C122" s="117">
        <v>336250</v>
      </c>
      <c r="D122" s="118">
        <v>210.87775677378701</v>
      </c>
      <c r="E122" s="117">
        <v>328415</v>
      </c>
      <c r="F122" s="118">
        <f t="shared" si="13"/>
        <v>-2.3301115241635695E-2</v>
      </c>
      <c r="G122" s="117">
        <v>387552</v>
      </c>
      <c r="H122" s="118">
        <f t="shared" si="13"/>
        <v>0.18006790189242272</v>
      </c>
      <c r="I122" s="117">
        <v>350010</v>
      </c>
      <c r="J122" s="118">
        <f t="shared" si="13"/>
        <v>-9.6869581372306168E-2</v>
      </c>
      <c r="K122" s="117">
        <v>363515</v>
      </c>
      <c r="L122" s="118">
        <f t="shared" si="14"/>
        <v>3.8584611868232255E-2</v>
      </c>
    </row>
    <row r="123" spans="1:13" x14ac:dyDescent="0.25">
      <c r="B123" s="116" t="s">
        <v>84</v>
      </c>
      <c r="C123" s="117">
        <v>366440</v>
      </c>
      <c r="D123" s="118">
        <v>226.6024844720497</v>
      </c>
      <c r="E123" s="117">
        <v>380507</v>
      </c>
      <c r="F123" s="118">
        <f t="shared" si="13"/>
        <v>3.838827638904041E-2</v>
      </c>
      <c r="G123" s="117">
        <v>422996</v>
      </c>
      <c r="H123" s="118">
        <f t="shared" si="13"/>
        <v>0.11166417437786946</v>
      </c>
      <c r="I123" s="117">
        <v>432268</v>
      </c>
      <c r="J123" s="118">
        <f t="shared" si="13"/>
        <v>2.1919829029116045E-2</v>
      </c>
      <c r="K123" s="117">
        <v>410924</v>
      </c>
      <c r="L123" s="118">
        <f t="shared" si="14"/>
        <v>-4.9376775518891081E-2</v>
      </c>
    </row>
    <row r="124" spans="1:13" x14ac:dyDescent="0.25">
      <c r="B124" s="116" t="s">
        <v>86</v>
      </c>
      <c r="C124" s="117">
        <v>382090</v>
      </c>
      <c r="D124" s="118">
        <v>43.121247113163975</v>
      </c>
      <c r="E124" s="117">
        <v>428359</v>
      </c>
      <c r="F124" s="118">
        <f t="shared" si="13"/>
        <v>0.12109450652987519</v>
      </c>
      <c r="G124" s="117">
        <v>458450</v>
      </c>
      <c r="H124" s="118">
        <f t="shared" si="13"/>
        <v>7.024715250525837E-2</v>
      </c>
      <c r="I124" s="117">
        <v>466474</v>
      </c>
      <c r="J124" s="118">
        <f t="shared" si="13"/>
        <v>1.7502453920820171E-2</v>
      </c>
      <c r="K124" s="117"/>
      <c r="L124" s="118"/>
    </row>
    <row r="125" spans="1:13" x14ac:dyDescent="0.25">
      <c r="B125" s="116" t="s">
        <v>88</v>
      </c>
      <c r="C125" s="117">
        <v>453306</v>
      </c>
      <c r="D125" s="118">
        <v>13.397979926311777</v>
      </c>
      <c r="E125" s="117">
        <v>480710</v>
      </c>
      <c r="F125" s="118">
        <f t="shared" si="13"/>
        <v>6.0453644999183709E-2</v>
      </c>
      <c r="G125" s="117">
        <v>490081</v>
      </c>
      <c r="H125" s="118">
        <f t="shared" si="13"/>
        <v>1.9494081670861751E-2</v>
      </c>
      <c r="I125" s="117">
        <v>493997</v>
      </c>
      <c r="J125" s="118">
        <f t="shared" si="13"/>
        <v>7.9905158535018561E-3</v>
      </c>
      <c r="K125" s="117"/>
      <c r="L125" s="118"/>
    </row>
    <row r="126" spans="1:13" x14ac:dyDescent="0.25">
      <c r="B126" s="116" t="s">
        <v>90</v>
      </c>
      <c r="C126" s="117">
        <v>453711</v>
      </c>
      <c r="D126" s="118">
        <v>3.0265799305993131</v>
      </c>
      <c r="E126" s="117">
        <v>456116</v>
      </c>
      <c r="F126" s="118">
        <f t="shared" si="13"/>
        <v>5.3007310821204801E-3</v>
      </c>
      <c r="G126" s="117">
        <v>482673</v>
      </c>
      <c r="H126" s="118">
        <f t="shared" si="13"/>
        <v>5.8224223662401764E-2</v>
      </c>
      <c r="I126" s="117">
        <v>471034</v>
      </c>
      <c r="J126" s="118">
        <f t="shared" si="13"/>
        <v>-2.4113633868063866E-2</v>
      </c>
      <c r="K126" s="117"/>
      <c r="L126" s="118"/>
    </row>
    <row r="127" spans="1:13" x14ac:dyDescent="0.25">
      <c r="B127" s="116" t="s">
        <v>92</v>
      </c>
      <c r="C127" s="117">
        <v>420455</v>
      </c>
      <c r="D127" s="118">
        <v>1.3924015340320688</v>
      </c>
      <c r="E127" s="117">
        <v>441166</v>
      </c>
      <c r="F127" s="118">
        <f t="shared" si="13"/>
        <v>4.9258541342117379E-2</v>
      </c>
      <c r="G127" s="117">
        <v>457809</v>
      </c>
      <c r="H127" s="118">
        <f t="shared" si="13"/>
        <v>3.7725028674013839E-2</v>
      </c>
      <c r="I127" s="117">
        <v>449547</v>
      </c>
      <c r="J127" s="118">
        <f t="shared" si="13"/>
        <v>-1.8046827388714548E-2</v>
      </c>
      <c r="K127" s="117"/>
      <c r="L127" s="118"/>
    </row>
    <row r="128" spans="1:13" x14ac:dyDescent="0.25">
      <c r="A128" s="122"/>
      <c r="B128" s="116" t="s">
        <v>94</v>
      </c>
      <c r="C128" s="117">
        <v>411383</v>
      </c>
      <c r="D128" s="118">
        <v>0.45854635702889568</v>
      </c>
      <c r="E128" s="117">
        <v>438839</v>
      </c>
      <c r="F128" s="118">
        <f t="shared" si="13"/>
        <v>6.6740725795669809E-2</v>
      </c>
      <c r="G128" s="117">
        <v>440688</v>
      </c>
      <c r="H128" s="118">
        <f t="shared" si="13"/>
        <v>4.2133903322174593E-3</v>
      </c>
      <c r="I128" s="117">
        <v>467410</v>
      </c>
      <c r="J128" s="118">
        <f t="shared" si="13"/>
        <v>6.0637003957448421E-2</v>
      </c>
      <c r="K128" s="117"/>
      <c r="L128" s="118"/>
    </row>
    <row r="129" spans="2:13" x14ac:dyDescent="0.25">
      <c r="B129" s="116" t="s">
        <v>96</v>
      </c>
      <c r="C129" s="117">
        <v>344832</v>
      </c>
      <c r="D129" s="118">
        <v>0.3604879626926325</v>
      </c>
      <c r="E129" s="117">
        <v>355194</v>
      </c>
      <c r="F129" s="118">
        <f t="shared" si="13"/>
        <v>3.004941536748329E-2</v>
      </c>
      <c r="G129" s="117">
        <v>349166</v>
      </c>
      <c r="H129" s="118">
        <f t="shared" si="13"/>
        <v>-1.6971007393142945E-2</v>
      </c>
      <c r="I129" s="117">
        <v>345916</v>
      </c>
      <c r="J129" s="118">
        <f t="shared" si="13"/>
        <v>-9.3078936666227685E-3</v>
      </c>
      <c r="K129" s="117"/>
      <c r="L129" s="118"/>
    </row>
    <row r="130" spans="2:13" x14ac:dyDescent="0.25">
      <c r="B130" s="116" t="s">
        <v>98</v>
      </c>
      <c r="C130" s="117">
        <v>335204</v>
      </c>
      <c r="D130" s="118">
        <v>0.78374955433400206</v>
      </c>
      <c r="E130" s="117">
        <v>352959</v>
      </c>
      <c r="F130" s="118">
        <f t="shared" si="13"/>
        <v>5.296774501497592E-2</v>
      </c>
      <c r="G130" s="117">
        <v>347949</v>
      </c>
      <c r="H130" s="118">
        <f t="shared" si="13"/>
        <v>-1.4194283188698975E-2</v>
      </c>
      <c r="I130" s="117">
        <v>338110</v>
      </c>
      <c r="J130" s="118">
        <f t="shared" si="13"/>
        <v>-2.8277132568278684E-2</v>
      </c>
      <c r="K130" s="117"/>
      <c r="L130" s="118"/>
    </row>
    <row r="131" spans="2:13" ht="15.75" x14ac:dyDescent="0.25">
      <c r="B131" s="119" t="s">
        <v>32</v>
      </c>
      <c r="C131" s="120">
        <v>4256430</v>
      </c>
      <c r="D131" s="121">
        <v>2.9916143304734031</v>
      </c>
      <c r="E131" s="120">
        <v>4628132</v>
      </c>
      <c r="F131" s="121">
        <f t="shared" si="13"/>
        <v>8.732717324142536E-2</v>
      </c>
      <c r="G131" s="120">
        <v>4858902</v>
      </c>
      <c r="H131" s="121">
        <f t="shared" si="13"/>
        <v>4.9862449904194639E-2</v>
      </c>
      <c r="I131" s="120">
        <v>4850627</v>
      </c>
      <c r="J131" s="121">
        <f t="shared" si="13"/>
        <v>-1.7030596624504346E-3</v>
      </c>
      <c r="K131" s="120">
        <v>1829595</v>
      </c>
      <c r="L131" s="121">
        <v>6.3009483873344152E-3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7" t="s">
        <v>291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$C$7</f>
        <v>2022</v>
      </c>
      <c r="D139" s="302"/>
      <c r="E139" s="303">
        <f>$E$7</f>
        <v>2023</v>
      </c>
      <c r="F139" s="302"/>
      <c r="G139" s="303">
        <f>$G$7</f>
        <v>2024</v>
      </c>
      <c r="H139" s="302"/>
      <c r="I139" s="303">
        <f>$I$7</f>
        <v>2025</v>
      </c>
      <c r="J139" s="302"/>
      <c r="K139" s="303">
        <f>$K$7</f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260</v>
      </c>
      <c r="G140" s="115" t="s">
        <v>74</v>
      </c>
      <c r="H140" s="114" t="s">
        <v>260</v>
      </c>
      <c r="I140" s="115" t="s">
        <v>74</v>
      </c>
      <c r="J140" s="114" t="s">
        <v>260</v>
      </c>
      <c r="K140" s="115" t="s">
        <v>74</v>
      </c>
      <c r="L140" s="114" t="s">
        <v>286</v>
      </c>
    </row>
    <row r="141" spans="2:13" x14ac:dyDescent="0.25">
      <c r="B141" s="116" t="s">
        <v>76</v>
      </c>
      <c r="C141" s="117">
        <v>24948</v>
      </c>
      <c r="D141" s="118">
        <v>5.2557673019057169</v>
      </c>
      <c r="E141" s="117">
        <v>34751</v>
      </c>
      <c r="F141" s="118">
        <f t="shared" ref="F141:J153" si="15">IFERROR(E141/C141-1,"-")</f>
        <v>0.39293730960397633</v>
      </c>
      <c r="G141" s="117">
        <v>33149</v>
      </c>
      <c r="H141" s="118">
        <f t="shared" si="15"/>
        <v>-4.6099392823228058E-2</v>
      </c>
      <c r="I141" s="117">
        <v>33405</v>
      </c>
      <c r="J141" s="118">
        <f t="shared" si="15"/>
        <v>7.7227065673173279E-3</v>
      </c>
      <c r="K141" s="117">
        <v>35329</v>
      </c>
      <c r="L141" s="118">
        <f t="shared" ref="L141:L145" si="16">IFERROR(K141/I141-1,"-")</f>
        <v>5.7596168238287726E-2</v>
      </c>
    </row>
    <row r="142" spans="2:13" x14ac:dyDescent="0.25">
      <c r="B142" s="116" t="s">
        <v>78</v>
      </c>
      <c r="C142" s="117">
        <v>24167</v>
      </c>
      <c r="D142" s="118">
        <v>4.4900045433893681</v>
      </c>
      <c r="E142" s="117">
        <v>41108</v>
      </c>
      <c r="F142" s="118">
        <f t="shared" si="15"/>
        <v>0.7009972276244465</v>
      </c>
      <c r="G142" s="117">
        <v>38403</v>
      </c>
      <c r="H142" s="118">
        <f t="shared" si="15"/>
        <v>-6.5802276929064929E-2</v>
      </c>
      <c r="I142" s="117">
        <v>32430</v>
      </c>
      <c r="J142" s="118">
        <f t="shared" si="15"/>
        <v>-0.15553472384969924</v>
      </c>
      <c r="K142" s="117">
        <v>38704</v>
      </c>
      <c r="L142" s="118">
        <f t="shared" si="16"/>
        <v>0.19346284304656192</v>
      </c>
    </row>
    <row r="143" spans="2:13" x14ac:dyDescent="0.25">
      <c r="B143" s="116" t="s">
        <v>80</v>
      </c>
      <c r="C143" s="117">
        <v>30216</v>
      </c>
      <c r="D143" s="118">
        <v>3.6687268232385657</v>
      </c>
      <c r="E143" s="117">
        <v>34033</v>
      </c>
      <c r="F143" s="118">
        <f t="shared" si="15"/>
        <v>0.12632380195922699</v>
      </c>
      <c r="G143" s="117">
        <v>36177</v>
      </c>
      <c r="H143" s="118">
        <f t="shared" si="15"/>
        <v>6.2997678723591743E-2</v>
      </c>
      <c r="I143" s="117">
        <v>34895</v>
      </c>
      <c r="J143" s="118">
        <f t="shared" si="15"/>
        <v>-3.5436879785499031E-2</v>
      </c>
      <c r="K143" s="117">
        <v>41105</v>
      </c>
      <c r="L143" s="118">
        <f t="shared" si="16"/>
        <v>0.1779624588049864</v>
      </c>
    </row>
    <row r="144" spans="2:13" x14ac:dyDescent="0.25">
      <c r="B144" s="116" t="s">
        <v>82</v>
      </c>
      <c r="C144" s="117">
        <v>29557</v>
      </c>
      <c r="D144" s="118">
        <v>6.9347651006711413</v>
      </c>
      <c r="E144" s="117">
        <v>29401</v>
      </c>
      <c r="F144" s="118">
        <f t="shared" si="15"/>
        <v>-5.277937544405753E-3</v>
      </c>
      <c r="G144" s="117">
        <v>30259</v>
      </c>
      <c r="H144" s="118">
        <f t="shared" si="15"/>
        <v>2.9182680861195243E-2</v>
      </c>
      <c r="I144" s="117">
        <v>32073</v>
      </c>
      <c r="J144" s="118">
        <f t="shared" si="15"/>
        <v>5.994910605109216E-2</v>
      </c>
      <c r="K144" s="117">
        <v>27608</v>
      </c>
      <c r="L144" s="118">
        <f t="shared" si="16"/>
        <v>-0.1392136688180089</v>
      </c>
    </row>
    <row r="145" spans="1:13" x14ac:dyDescent="0.25">
      <c r="B145" s="116" t="s">
        <v>84</v>
      </c>
      <c r="C145" s="117">
        <v>16808</v>
      </c>
      <c r="D145" s="118">
        <v>2.3690118260172381</v>
      </c>
      <c r="E145" s="117">
        <v>17791</v>
      </c>
      <c r="F145" s="118">
        <f t="shared" si="15"/>
        <v>5.8484055211803998E-2</v>
      </c>
      <c r="G145" s="117">
        <v>18366</v>
      </c>
      <c r="H145" s="118">
        <f t="shared" si="15"/>
        <v>3.2319712214040841E-2</v>
      </c>
      <c r="I145" s="117">
        <v>19038</v>
      </c>
      <c r="J145" s="118">
        <f t="shared" si="15"/>
        <v>3.6589349885658207E-2</v>
      </c>
      <c r="K145" s="117">
        <v>20184</v>
      </c>
      <c r="L145" s="118">
        <f t="shared" si="16"/>
        <v>6.0195398676331502E-2</v>
      </c>
    </row>
    <row r="146" spans="1:13" x14ac:dyDescent="0.25">
      <c r="B146" s="116" t="s">
        <v>86</v>
      </c>
      <c r="C146" s="117">
        <v>19444</v>
      </c>
      <c r="D146" s="118">
        <v>2.0731784415994943</v>
      </c>
      <c r="E146" s="117">
        <v>23745</v>
      </c>
      <c r="F146" s="118">
        <f t="shared" si="15"/>
        <v>0.22119934169923883</v>
      </c>
      <c r="G146" s="117">
        <v>18611</v>
      </c>
      <c r="H146" s="118">
        <f t="shared" si="15"/>
        <v>-0.21621393977679515</v>
      </c>
      <c r="I146" s="117">
        <v>24240</v>
      </c>
      <c r="J146" s="118">
        <f t="shared" si="15"/>
        <v>0.30245553704798245</v>
      </c>
      <c r="K146" s="117"/>
      <c r="L146" s="118"/>
    </row>
    <row r="147" spans="1:13" x14ac:dyDescent="0.25">
      <c r="B147" s="116" t="s">
        <v>88</v>
      </c>
      <c r="C147" s="117">
        <v>25892</v>
      </c>
      <c r="D147" s="118">
        <v>1.1708728095916827</v>
      </c>
      <c r="E147" s="117">
        <v>20984</v>
      </c>
      <c r="F147" s="118">
        <f t="shared" si="15"/>
        <v>-0.18955661980534533</v>
      </c>
      <c r="G147" s="117">
        <v>21458</v>
      </c>
      <c r="H147" s="118">
        <f t="shared" si="15"/>
        <v>2.2588638963019436E-2</v>
      </c>
      <c r="I147" s="117">
        <v>24820</v>
      </c>
      <c r="J147" s="118">
        <f t="shared" si="15"/>
        <v>0.15667816199086593</v>
      </c>
      <c r="K147" s="117"/>
      <c r="L147" s="118"/>
    </row>
    <row r="148" spans="1:13" x14ac:dyDescent="0.25">
      <c r="B148" s="116" t="s">
        <v>90</v>
      </c>
      <c r="C148" s="117">
        <v>23834</v>
      </c>
      <c r="D148" s="118">
        <v>1.0574930939226519</v>
      </c>
      <c r="E148" s="117">
        <v>24723</v>
      </c>
      <c r="F148" s="118">
        <f t="shared" si="15"/>
        <v>3.7299655953679567E-2</v>
      </c>
      <c r="G148" s="117">
        <v>25592</v>
      </c>
      <c r="H148" s="118">
        <f t="shared" si="15"/>
        <v>3.5149455972171673E-2</v>
      </c>
      <c r="I148" s="117">
        <v>28794</v>
      </c>
      <c r="J148" s="118">
        <f t="shared" si="15"/>
        <v>0.12511722413254134</v>
      </c>
      <c r="K148" s="117"/>
      <c r="L148" s="118"/>
    </row>
    <row r="149" spans="1:13" x14ac:dyDescent="0.25">
      <c r="B149" s="116" t="s">
        <v>92</v>
      </c>
      <c r="C149" s="117">
        <v>20951</v>
      </c>
      <c r="D149" s="118">
        <v>7.9614552200350408E-2</v>
      </c>
      <c r="E149" s="117">
        <v>27751</v>
      </c>
      <c r="F149" s="118">
        <f t="shared" si="15"/>
        <v>0.32456684645124345</v>
      </c>
      <c r="G149" s="117">
        <v>23085</v>
      </c>
      <c r="H149" s="118">
        <f t="shared" si="15"/>
        <v>-0.16813808511404993</v>
      </c>
      <c r="I149" s="117">
        <v>27143</v>
      </c>
      <c r="J149" s="118">
        <f t="shared" si="15"/>
        <v>0.17578514186701311</v>
      </c>
      <c r="K149" s="117"/>
      <c r="L149" s="118"/>
    </row>
    <row r="150" spans="1:13" x14ac:dyDescent="0.25">
      <c r="A150" s="122"/>
      <c r="B150" s="116" t="s">
        <v>94</v>
      </c>
      <c r="C150" s="117">
        <v>22674</v>
      </c>
      <c r="D150" s="118">
        <v>-0.24843382279823656</v>
      </c>
      <c r="E150" s="117">
        <v>29023</v>
      </c>
      <c r="F150" s="118">
        <f t="shared" si="15"/>
        <v>0.28001234894592919</v>
      </c>
      <c r="G150" s="117">
        <v>30463</v>
      </c>
      <c r="H150" s="118">
        <f t="shared" si="15"/>
        <v>4.9615821934327897E-2</v>
      </c>
      <c r="I150" s="117">
        <v>33053</v>
      </c>
      <c r="J150" s="118">
        <f t="shared" si="15"/>
        <v>8.5021173226537128E-2</v>
      </c>
      <c r="K150" s="117"/>
      <c r="L150" s="118"/>
    </row>
    <row r="151" spans="1:13" x14ac:dyDescent="0.25">
      <c r="B151" s="116" t="s">
        <v>96</v>
      </c>
      <c r="C151" s="117">
        <v>37132</v>
      </c>
      <c r="D151" s="118">
        <v>-6.1398852405146531E-2</v>
      </c>
      <c r="E151" s="117">
        <v>37370</v>
      </c>
      <c r="F151" s="118">
        <f t="shared" si="15"/>
        <v>6.4095658731013749E-3</v>
      </c>
      <c r="G151" s="117">
        <v>40648</v>
      </c>
      <c r="H151" s="118">
        <f t="shared" si="15"/>
        <v>8.7717420390687639E-2</v>
      </c>
      <c r="I151" s="117">
        <v>43964</v>
      </c>
      <c r="J151" s="118">
        <f t="shared" si="15"/>
        <v>8.1578429443023071E-2</v>
      </c>
      <c r="K151" s="117"/>
      <c r="L151" s="118"/>
    </row>
    <row r="152" spans="1:13" x14ac:dyDescent="0.25">
      <c r="B152" s="116" t="s">
        <v>98</v>
      </c>
      <c r="C152" s="117">
        <v>35573</v>
      </c>
      <c r="D152" s="118">
        <v>9.6882612315377203E-2</v>
      </c>
      <c r="E152" s="117">
        <v>37684</v>
      </c>
      <c r="F152" s="118">
        <f t="shared" si="15"/>
        <v>5.934275995839533E-2</v>
      </c>
      <c r="G152" s="117">
        <v>41905</v>
      </c>
      <c r="H152" s="118">
        <f t="shared" si="15"/>
        <v>0.11201040229275017</v>
      </c>
      <c r="I152" s="117">
        <v>42165</v>
      </c>
      <c r="J152" s="118">
        <f t="shared" si="15"/>
        <v>6.2045102016465847E-3</v>
      </c>
      <c r="K152" s="117"/>
      <c r="L152" s="118"/>
    </row>
    <row r="153" spans="1:13" ht="15.75" x14ac:dyDescent="0.25">
      <c r="B153" s="119" t="s">
        <v>32</v>
      </c>
      <c r="C153" s="120">
        <v>311196</v>
      </c>
      <c r="D153" s="121">
        <v>0.77845594664563578</v>
      </c>
      <c r="E153" s="120">
        <v>358364</v>
      </c>
      <c r="F153" s="121">
        <f t="shared" si="15"/>
        <v>0.15157007159475056</v>
      </c>
      <c r="G153" s="120">
        <v>358116</v>
      </c>
      <c r="H153" s="121">
        <f t="shared" si="15"/>
        <v>-6.920337980377278E-4</v>
      </c>
      <c r="I153" s="120">
        <v>376020</v>
      </c>
      <c r="J153" s="121">
        <f t="shared" si="15"/>
        <v>4.9994973695673961E-2</v>
      </c>
      <c r="K153" s="120">
        <v>162930</v>
      </c>
      <c r="L153" s="121">
        <v>7.3030340948755601E-2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7" t="s">
        <v>292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$C$7</f>
        <v>2022</v>
      </c>
      <c r="D161" s="302"/>
      <c r="E161" s="303">
        <f>$E$7</f>
        <v>2023</v>
      </c>
      <c r="F161" s="302"/>
      <c r="G161" s="303">
        <f>$G$7</f>
        <v>2024</v>
      </c>
      <c r="H161" s="302"/>
      <c r="I161" s="303">
        <f>$I$7</f>
        <v>2025</v>
      </c>
      <c r="J161" s="302"/>
      <c r="K161" s="303">
        <f>$K$7</f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260</v>
      </c>
      <c r="G162" s="115" t="s">
        <v>74</v>
      </c>
      <c r="H162" s="114" t="s">
        <v>260</v>
      </c>
      <c r="I162" s="115" t="s">
        <v>74</v>
      </c>
      <c r="J162" s="114" t="s">
        <v>260</v>
      </c>
      <c r="K162" s="115" t="s">
        <v>74</v>
      </c>
      <c r="L162" s="114" t="s">
        <v>286</v>
      </c>
    </row>
    <row r="163" spans="2:12" x14ac:dyDescent="0.25">
      <c r="B163" s="116" t="s">
        <v>76</v>
      </c>
      <c r="C163" s="117">
        <v>13267</v>
      </c>
      <c r="D163" s="118">
        <v>2.4468693167056377</v>
      </c>
      <c r="E163" s="117">
        <v>19000</v>
      </c>
      <c r="F163" s="118">
        <f t="shared" ref="F163:J175" si="17">IFERROR(E163/C163-1,"-")</f>
        <v>0.43212482098439731</v>
      </c>
      <c r="G163" s="117">
        <v>18969</v>
      </c>
      <c r="H163" s="118">
        <f t="shared" si="17"/>
        <v>-1.6315789473684283E-3</v>
      </c>
      <c r="I163" s="117">
        <v>20765</v>
      </c>
      <c r="J163" s="118">
        <f t="shared" si="17"/>
        <v>9.4680794981285343E-2</v>
      </c>
      <c r="K163" s="117">
        <v>17962</v>
      </c>
      <c r="L163" s="118">
        <f t="shared" ref="L163:L167" si="18">IFERROR(K163/I163-1,"-")</f>
        <v>-0.13498675656152181</v>
      </c>
    </row>
    <row r="164" spans="2:12" x14ac:dyDescent="0.25">
      <c r="B164" s="116" t="s">
        <v>78</v>
      </c>
      <c r="C164" s="117">
        <v>18071</v>
      </c>
      <c r="D164" s="118">
        <v>1.4433477555435372</v>
      </c>
      <c r="E164" s="117">
        <v>20172</v>
      </c>
      <c r="F164" s="118">
        <f t="shared" si="17"/>
        <v>0.11626362680537872</v>
      </c>
      <c r="G164" s="117">
        <v>19532</v>
      </c>
      <c r="H164" s="118">
        <f t="shared" si="17"/>
        <v>-3.1727146539758055E-2</v>
      </c>
      <c r="I164" s="117">
        <v>23537</v>
      </c>
      <c r="J164" s="118">
        <f t="shared" si="17"/>
        <v>0.20504812615195567</v>
      </c>
      <c r="K164" s="117">
        <v>25049</v>
      </c>
      <c r="L164" s="118">
        <f t="shared" si="18"/>
        <v>6.4239282831286992E-2</v>
      </c>
    </row>
    <row r="165" spans="2:12" x14ac:dyDescent="0.25">
      <c r="B165" s="116" t="s">
        <v>80</v>
      </c>
      <c r="C165" s="117">
        <v>15881</v>
      </c>
      <c r="D165" s="118">
        <v>1.2612843514167733</v>
      </c>
      <c r="E165" s="117">
        <v>20521</v>
      </c>
      <c r="F165" s="118">
        <f t="shared" si="17"/>
        <v>0.29217303696240782</v>
      </c>
      <c r="G165" s="117">
        <v>19164</v>
      </c>
      <c r="H165" s="118">
        <f t="shared" si="17"/>
        <v>-6.612738170654453E-2</v>
      </c>
      <c r="I165" s="117">
        <v>20641</v>
      </c>
      <c r="J165" s="118">
        <f t="shared" si="17"/>
        <v>7.7071592569400993E-2</v>
      </c>
      <c r="K165" s="117">
        <v>20239</v>
      </c>
      <c r="L165" s="118">
        <f t="shared" si="18"/>
        <v>-1.947580059105658E-2</v>
      </c>
    </row>
    <row r="166" spans="2:12" x14ac:dyDescent="0.25">
      <c r="B166" s="116" t="s">
        <v>82</v>
      </c>
      <c r="C166" s="117">
        <v>15425</v>
      </c>
      <c r="D166" s="118">
        <v>2.7106086119797932</v>
      </c>
      <c r="E166" s="117">
        <v>24238</v>
      </c>
      <c r="F166" s="118">
        <f t="shared" si="17"/>
        <v>0.57134521880064826</v>
      </c>
      <c r="G166" s="117">
        <v>23046</v>
      </c>
      <c r="H166" s="118">
        <f t="shared" si="17"/>
        <v>-4.9178975162967209E-2</v>
      </c>
      <c r="I166" s="117">
        <v>18693</v>
      </c>
      <c r="J166" s="118">
        <f t="shared" si="17"/>
        <v>-0.18888310335850034</v>
      </c>
      <c r="K166" s="117">
        <v>24515</v>
      </c>
      <c r="L166" s="118">
        <f t="shared" si="18"/>
        <v>0.31145348526186267</v>
      </c>
    </row>
    <row r="167" spans="2:12" x14ac:dyDescent="0.25">
      <c r="B167" s="116" t="s">
        <v>84</v>
      </c>
      <c r="C167" s="117">
        <v>14464</v>
      </c>
      <c r="D167" s="118">
        <v>0.62937929480680399</v>
      </c>
      <c r="E167" s="117">
        <v>19331</v>
      </c>
      <c r="F167" s="118">
        <f t="shared" si="17"/>
        <v>0.33649059734513265</v>
      </c>
      <c r="G167" s="117">
        <v>18795</v>
      </c>
      <c r="H167" s="118">
        <f t="shared" si="17"/>
        <v>-2.7727484351559695E-2</v>
      </c>
      <c r="I167" s="117">
        <v>17212</v>
      </c>
      <c r="J167" s="118">
        <f t="shared" si="17"/>
        <v>-8.4224527799946824E-2</v>
      </c>
      <c r="K167" s="117">
        <v>20661</v>
      </c>
      <c r="L167" s="118">
        <f t="shared" si="18"/>
        <v>0.2003834534046014</v>
      </c>
    </row>
    <row r="168" spans="2:12" x14ac:dyDescent="0.25">
      <c r="B168" s="116" t="s">
        <v>86</v>
      </c>
      <c r="C168" s="117">
        <v>11078</v>
      </c>
      <c r="D168" s="118">
        <v>0.47588595790034649</v>
      </c>
      <c r="E168" s="117">
        <v>16213</v>
      </c>
      <c r="F168" s="118">
        <f t="shared" si="17"/>
        <v>0.46353132334356384</v>
      </c>
      <c r="G168" s="117">
        <v>18025</v>
      </c>
      <c r="H168" s="118">
        <f t="shared" si="17"/>
        <v>0.11176216616295576</v>
      </c>
      <c r="I168" s="117">
        <v>15950</v>
      </c>
      <c r="J168" s="118">
        <f t="shared" si="17"/>
        <v>-0.11511789181692089</v>
      </c>
      <c r="K168" s="117"/>
      <c r="L168" s="118"/>
    </row>
    <row r="169" spans="2:12" x14ac:dyDescent="0.25">
      <c r="B169" s="116" t="s">
        <v>88</v>
      </c>
      <c r="C169" s="117">
        <v>14696</v>
      </c>
      <c r="D169" s="118">
        <v>1.5688713801921272E-2</v>
      </c>
      <c r="E169" s="117">
        <v>16776</v>
      </c>
      <c r="F169" s="118">
        <f t="shared" si="17"/>
        <v>0.14153511159499188</v>
      </c>
      <c r="G169" s="117">
        <v>21516</v>
      </c>
      <c r="H169" s="118">
        <f t="shared" si="17"/>
        <v>0.2825464949928469</v>
      </c>
      <c r="I169" s="117">
        <v>22140</v>
      </c>
      <c r="J169" s="118">
        <f t="shared" si="17"/>
        <v>2.9001673173452369E-2</v>
      </c>
      <c r="K169" s="117"/>
      <c r="L169" s="118"/>
    </row>
    <row r="170" spans="2:12" x14ac:dyDescent="0.25">
      <c r="B170" s="116" t="s">
        <v>90</v>
      </c>
      <c r="C170" s="117">
        <v>26445</v>
      </c>
      <c r="D170" s="118">
        <v>0.35393200901085398</v>
      </c>
      <c r="E170" s="117">
        <v>28351</v>
      </c>
      <c r="F170" s="118">
        <f t="shared" si="17"/>
        <v>7.207411608999803E-2</v>
      </c>
      <c r="G170" s="117">
        <v>28603</v>
      </c>
      <c r="H170" s="118">
        <f t="shared" si="17"/>
        <v>8.8885753588938687E-3</v>
      </c>
      <c r="I170" s="117">
        <v>31303</v>
      </c>
      <c r="J170" s="118">
        <f t="shared" si="17"/>
        <v>9.439569275950066E-2</v>
      </c>
      <c r="K170" s="117"/>
      <c r="L170" s="118"/>
    </row>
    <row r="171" spans="2:12" x14ac:dyDescent="0.25">
      <c r="B171" s="116" t="s">
        <v>92</v>
      </c>
      <c r="C171" s="117">
        <v>15077</v>
      </c>
      <c r="D171" s="118">
        <v>0.63153338383291846</v>
      </c>
      <c r="E171" s="117">
        <v>19988</v>
      </c>
      <c r="F171" s="118">
        <f t="shared" si="17"/>
        <v>0.32572792995954103</v>
      </c>
      <c r="G171" s="117">
        <v>18074</v>
      </c>
      <c r="H171" s="118">
        <f t="shared" si="17"/>
        <v>-9.5757454472683579E-2</v>
      </c>
      <c r="I171" s="117">
        <v>17557</v>
      </c>
      <c r="J171" s="118">
        <f t="shared" si="17"/>
        <v>-2.8604625428792718E-2</v>
      </c>
      <c r="K171" s="117"/>
      <c r="L171" s="118"/>
    </row>
    <row r="172" spans="2:12" x14ac:dyDescent="0.25">
      <c r="B172" s="116" t="s">
        <v>94</v>
      </c>
      <c r="C172" s="117">
        <v>19469</v>
      </c>
      <c r="D172" s="118">
        <v>0.32487240558012931</v>
      </c>
      <c r="E172" s="117">
        <v>23246</v>
      </c>
      <c r="F172" s="118">
        <f t="shared" si="17"/>
        <v>0.19400071909188976</v>
      </c>
      <c r="G172" s="117">
        <v>21587</v>
      </c>
      <c r="H172" s="118">
        <f t="shared" si="17"/>
        <v>-7.1367116923341634E-2</v>
      </c>
      <c r="I172" s="117">
        <v>21510</v>
      </c>
      <c r="J172" s="118">
        <f t="shared" si="17"/>
        <v>-3.5669615972575563E-3</v>
      </c>
      <c r="K172" s="117"/>
      <c r="L172" s="118"/>
    </row>
    <row r="173" spans="2:12" x14ac:dyDescent="0.25">
      <c r="B173" s="116" t="s">
        <v>96</v>
      </c>
      <c r="C173" s="117">
        <v>14978</v>
      </c>
      <c r="D173" s="118">
        <v>-2.1557355631042552E-2</v>
      </c>
      <c r="E173" s="117">
        <v>20932</v>
      </c>
      <c r="F173" s="118">
        <f t="shared" si="17"/>
        <v>0.39751635732407542</v>
      </c>
      <c r="G173" s="117">
        <v>18655</v>
      </c>
      <c r="H173" s="118">
        <f t="shared" si="17"/>
        <v>-0.10878081406459006</v>
      </c>
      <c r="I173" s="117">
        <v>18302</v>
      </c>
      <c r="J173" s="118">
        <f t="shared" si="17"/>
        <v>-1.8922540873760441E-2</v>
      </c>
      <c r="K173" s="117"/>
      <c r="L173" s="118"/>
    </row>
    <row r="174" spans="2:12" x14ac:dyDescent="0.25">
      <c r="B174" s="116" t="s">
        <v>98</v>
      </c>
      <c r="C174" s="117">
        <v>20052</v>
      </c>
      <c r="D174" s="118">
        <v>0.30785285677015395</v>
      </c>
      <c r="E174" s="117">
        <v>19000</v>
      </c>
      <c r="F174" s="118">
        <f t="shared" si="17"/>
        <v>-5.2463594653899825E-2</v>
      </c>
      <c r="G174" s="117">
        <v>19682</v>
      </c>
      <c r="H174" s="118">
        <f t="shared" si="17"/>
        <v>3.5894736842105202E-2</v>
      </c>
      <c r="I174" s="117">
        <v>19820</v>
      </c>
      <c r="J174" s="118">
        <f t="shared" si="17"/>
        <v>7.0114825729092889E-3</v>
      </c>
      <c r="K174" s="117"/>
      <c r="L174" s="118"/>
    </row>
    <row r="175" spans="2:12" ht="15.75" x14ac:dyDescent="0.25">
      <c r="B175" s="119" t="s">
        <v>32</v>
      </c>
      <c r="C175" s="120">
        <v>198903</v>
      </c>
      <c r="D175" s="121">
        <v>0.56143187973466269</v>
      </c>
      <c r="E175" s="120">
        <v>247768</v>
      </c>
      <c r="F175" s="121">
        <f t="shared" si="17"/>
        <v>0.24567251373785215</v>
      </c>
      <c r="G175" s="120">
        <v>245648</v>
      </c>
      <c r="H175" s="121">
        <f t="shared" si="17"/>
        <v>-8.556391462981483E-3</v>
      </c>
      <c r="I175" s="120">
        <v>247430</v>
      </c>
      <c r="J175" s="121">
        <f t="shared" si="17"/>
        <v>7.2542825506416442E-3</v>
      </c>
      <c r="K175" s="120">
        <v>108426</v>
      </c>
      <c r="L175" s="121">
        <v>7.5142789148024747E-2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7" t="s">
        <v>293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$C$7</f>
        <v>2022</v>
      </c>
      <c r="D183" s="302"/>
      <c r="E183" s="303">
        <f>$E$7</f>
        <v>2023</v>
      </c>
      <c r="F183" s="302"/>
      <c r="G183" s="303">
        <f>$G$7</f>
        <v>2024</v>
      </c>
      <c r="H183" s="302"/>
      <c r="I183" s="303">
        <f>$I$7</f>
        <v>2025</v>
      </c>
      <c r="J183" s="302"/>
      <c r="K183" s="303">
        <f>$K$7</f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260</v>
      </c>
      <c r="G184" s="115" t="s">
        <v>74</v>
      </c>
      <c r="H184" s="114" t="s">
        <v>260</v>
      </c>
      <c r="I184" s="115" t="s">
        <v>74</v>
      </c>
      <c r="J184" s="114" t="s">
        <v>260</v>
      </c>
      <c r="K184" s="115" t="s">
        <v>74</v>
      </c>
      <c r="L184" s="114" t="s">
        <v>286</v>
      </c>
    </row>
    <row r="185" spans="1:13" x14ac:dyDescent="0.25">
      <c r="A185" s="122"/>
      <c r="B185" s="116" t="s">
        <v>76</v>
      </c>
      <c r="C185" s="117">
        <v>24134</v>
      </c>
      <c r="D185" s="118">
        <v>9.2610544217687067</v>
      </c>
      <c r="E185" s="117">
        <v>34084</v>
      </c>
      <c r="F185" s="118">
        <f t="shared" ref="F185:J197" si="19">IFERROR(E185/C185-1,"-")</f>
        <v>0.4122814286898151</v>
      </c>
      <c r="G185" s="117">
        <v>36621</v>
      </c>
      <c r="H185" s="118">
        <f t="shared" si="19"/>
        <v>7.4433751907053258E-2</v>
      </c>
      <c r="I185" s="117">
        <v>29962</v>
      </c>
      <c r="J185" s="118">
        <f t="shared" si="19"/>
        <v>-0.18183555883236391</v>
      </c>
      <c r="K185" s="117">
        <v>30629</v>
      </c>
      <c r="L185" s="118">
        <f t="shared" ref="L185:L189" si="20">IFERROR(K185/I185-1,"-")</f>
        <v>2.2261531272945723E-2</v>
      </c>
    </row>
    <row r="186" spans="1:13" x14ac:dyDescent="0.25">
      <c r="B186" s="116" t="s">
        <v>78</v>
      </c>
      <c r="C186" s="117">
        <v>23097</v>
      </c>
      <c r="D186" s="118">
        <v>32.377167630057805</v>
      </c>
      <c r="E186" s="117">
        <v>28094</v>
      </c>
      <c r="F186" s="118">
        <f t="shared" si="19"/>
        <v>0.21634844352080362</v>
      </c>
      <c r="G186" s="117">
        <v>31556</v>
      </c>
      <c r="H186" s="118">
        <f t="shared" si="19"/>
        <v>0.12322915925108568</v>
      </c>
      <c r="I186" s="117">
        <v>26211</v>
      </c>
      <c r="J186" s="118">
        <f t="shared" si="19"/>
        <v>-0.16938141716313859</v>
      </c>
      <c r="K186" s="117">
        <v>31371</v>
      </c>
      <c r="L186" s="118">
        <f t="shared" si="20"/>
        <v>0.19686391209797405</v>
      </c>
    </row>
    <row r="187" spans="1:13" x14ac:dyDescent="0.25">
      <c r="B187" s="116" t="s">
        <v>80</v>
      </c>
      <c r="C187" s="117">
        <v>26029</v>
      </c>
      <c r="D187" s="118">
        <v>39.41770186335404</v>
      </c>
      <c r="E187" s="117">
        <v>24451</v>
      </c>
      <c r="F187" s="118">
        <f t="shared" si="19"/>
        <v>-6.0624687848169323E-2</v>
      </c>
      <c r="G187" s="117">
        <v>29418</v>
      </c>
      <c r="H187" s="118">
        <f t="shared" si="19"/>
        <v>0.20314097582920954</v>
      </c>
      <c r="I187" s="117">
        <v>28764</v>
      </c>
      <c r="J187" s="118">
        <f t="shared" si="19"/>
        <v>-2.2231286967162922E-2</v>
      </c>
      <c r="K187" s="117">
        <v>23971</v>
      </c>
      <c r="L187" s="118">
        <f t="shared" si="20"/>
        <v>-0.16663190098734526</v>
      </c>
    </row>
    <row r="188" spans="1:13" x14ac:dyDescent="0.25">
      <c r="B188" s="116" t="s">
        <v>82</v>
      </c>
      <c r="C188" s="117">
        <v>26786</v>
      </c>
      <c r="D188" s="118">
        <v>27.225500526870391</v>
      </c>
      <c r="E188" s="117">
        <v>29765</v>
      </c>
      <c r="F188" s="118">
        <f t="shared" si="19"/>
        <v>0.11121481370865371</v>
      </c>
      <c r="G188" s="117">
        <v>34774</v>
      </c>
      <c r="H188" s="118">
        <f t="shared" si="19"/>
        <v>0.16828489837056937</v>
      </c>
      <c r="I188" s="117">
        <v>20575</v>
      </c>
      <c r="J188" s="118">
        <f t="shared" si="19"/>
        <v>-0.4083223097716685</v>
      </c>
      <c r="K188" s="117">
        <v>24448</v>
      </c>
      <c r="L188" s="118">
        <f t="shared" si="20"/>
        <v>0.18823815309842051</v>
      </c>
    </row>
    <row r="189" spans="1:13" x14ac:dyDescent="0.25">
      <c r="B189" s="116" t="s">
        <v>84</v>
      </c>
      <c r="C189" s="117">
        <v>22076</v>
      </c>
      <c r="D189" s="118">
        <v>6.0643200000000004</v>
      </c>
      <c r="E189" s="117">
        <v>28163</v>
      </c>
      <c r="F189" s="118">
        <f t="shared" si="19"/>
        <v>0.27572929878601204</v>
      </c>
      <c r="G189" s="117">
        <v>25349</v>
      </c>
      <c r="H189" s="118">
        <f t="shared" si="19"/>
        <v>-9.9918332564002399E-2</v>
      </c>
      <c r="I189" s="117">
        <v>25287</v>
      </c>
      <c r="J189" s="118">
        <f t="shared" si="19"/>
        <v>-2.445855852301837E-3</v>
      </c>
      <c r="K189" s="117">
        <v>26511</v>
      </c>
      <c r="L189" s="118">
        <f t="shared" si="20"/>
        <v>4.8404318424486892E-2</v>
      </c>
    </row>
    <row r="190" spans="1:13" x14ac:dyDescent="0.25">
      <c r="B190" s="116" t="s">
        <v>125</v>
      </c>
      <c r="C190" s="117">
        <v>22144</v>
      </c>
      <c r="D190" s="118">
        <v>1.2155077538769383</v>
      </c>
      <c r="E190" s="117">
        <v>26526</v>
      </c>
      <c r="F190" s="118">
        <f t="shared" si="19"/>
        <v>0.19788656069364152</v>
      </c>
      <c r="G190" s="117">
        <v>22751</v>
      </c>
      <c r="H190" s="118">
        <f t="shared" si="19"/>
        <v>-0.14231320214129528</v>
      </c>
      <c r="I190" s="117">
        <v>24911</v>
      </c>
      <c r="J190" s="118">
        <f t="shared" si="19"/>
        <v>9.4940881719484782E-2</v>
      </c>
      <c r="K190" s="117"/>
      <c r="L190" s="118"/>
    </row>
    <row r="191" spans="1:13" x14ac:dyDescent="0.25">
      <c r="B191" s="116" t="s">
        <v>88</v>
      </c>
      <c r="C191" s="117">
        <v>30251</v>
      </c>
      <c r="D191" s="118">
        <v>0.75195459547112997</v>
      </c>
      <c r="E191" s="117">
        <v>33458</v>
      </c>
      <c r="F191" s="118">
        <f t="shared" si="19"/>
        <v>0.106013024362831</v>
      </c>
      <c r="G191" s="117">
        <v>32743</v>
      </c>
      <c r="H191" s="118">
        <f t="shared" si="19"/>
        <v>-2.1370075916073872E-2</v>
      </c>
      <c r="I191" s="117">
        <v>30696</v>
      </c>
      <c r="J191" s="118">
        <f t="shared" si="19"/>
        <v>-6.2517179244418686E-2</v>
      </c>
      <c r="K191" s="117"/>
      <c r="L191" s="118"/>
    </row>
    <row r="192" spans="1:13" x14ac:dyDescent="0.25">
      <c r="B192" s="116" t="s">
        <v>90</v>
      </c>
      <c r="C192" s="117">
        <v>21835</v>
      </c>
      <c r="D192" s="118">
        <v>0.18135584050208298</v>
      </c>
      <c r="E192" s="117">
        <v>31558</v>
      </c>
      <c r="F192" s="118">
        <f t="shared" si="19"/>
        <v>0.44529425234714903</v>
      </c>
      <c r="G192" s="117">
        <v>29115</v>
      </c>
      <c r="H192" s="118">
        <f t="shared" si="19"/>
        <v>-7.741301730147665E-2</v>
      </c>
      <c r="I192" s="117">
        <v>26398</v>
      </c>
      <c r="J192" s="118">
        <f t="shared" si="19"/>
        <v>-9.3319594710630227E-2</v>
      </c>
      <c r="K192" s="117"/>
      <c r="L192" s="118"/>
    </row>
    <row r="193" spans="2:13" x14ac:dyDescent="0.25">
      <c r="B193" s="116" t="s">
        <v>92</v>
      </c>
      <c r="C193" s="117">
        <v>28789</v>
      </c>
      <c r="D193" s="118">
        <v>5.2845231129315495E-2</v>
      </c>
      <c r="E193" s="117">
        <v>33205</v>
      </c>
      <c r="F193" s="118">
        <f t="shared" si="19"/>
        <v>0.15339192052520056</v>
      </c>
      <c r="G193" s="117">
        <v>26955</v>
      </c>
      <c r="H193" s="118">
        <f t="shared" si="19"/>
        <v>-0.18822466496009638</v>
      </c>
      <c r="I193" s="117">
        <v>29961</v>
      </c>
      <c r="J193" s="118">
        <f t="shared" si="19"/>
        <v>0.11151919866444082</v>
      </c>
      <c r="K193" s="117"/>
      <c r="L193" s="118"/>
    </row>
    <row r="194" spans="2:13" x14ac:dyDescent="0.25">
      <c r="B194" s="116" t="s">
        <v>94</v>
      </c>
      <c r="C194" s="117">
        <v>28129</v>
      </c>
      <c r="D194" s="118">
        <v>-0.13120424993050628</v>
      </c>
      <c r="E194" s="117">
        <v>34381</v>
      </c>
      <c r="F194" s="118">
        <f t="shared" si="19"/>
        <v>0.22226172277720502</v>
      </c>
      <c r="G194" s="117">
        <v>32149</v>
      </c>
      <c r="H194" s="118">
        <f t="shared" si="19"/>
        <v>-6.4919577673715145E-2</v>
      </c>
      <c r="I194" s="117">
        <v>31437</v>
      </c>
      <c r="J194" s="118">
        <f t="shared" si="19"/>
        <v>-2.2146878596534858E-2</v>
      </c>
      <c r="K194" s="117"/>
      <c r="L194" s="118"/>
    </row>
    <row r="195" spans="2:13" x14ac:dyDescent="0.25">
      <c r="B195" s="116" t="s">
        <v>96</v>
      </c>
      <c r="C195" s="117">
        <v>29244</v>
      </c>
      <c r="D195" s="118">
        <v>-0.21878506170860712</v>
      </c>
      <c r="E195" s="117">
        <v>31295</v>
      </c>
      <c r="F195" s="118">
        <f t="shared" si="19"/>
        <v>7.0134044590343336E-2</v>
      </c>
      <c r="G195" s="117">
        <v>30599</v>
      </c>
      <c r="H195" s="118">
        <f t="shared" si="19"/>
        <v>-2.2239974436811027E-2</v>
      </c>
      <c r="I195" s="117">
        <v>29879</v>
      </c>
      <c r="J195" s="118">
        <f t="shared" si="19"/>
        <v>-2.3530180724860239E-2</v>
      </c>
      <c r="K195" s="117"/>
      <c r="L195" s="118"/>
    </row>
    <row r="196" spans="2:13" x14ac:dyDescent="0.25">
      <c r="B196" s="116" t="s">
        <v>98</v>
      </c>
      <c r="C196" s="117">
        <v>36172</v>
      </c>
      <c r="D196" s="118">
        <v>7.8505620322609548E-2</v>
      </c>
      <c r="E196" s="117">
        <v>39946</v>
      </c>
      <c r="F196" s="118">
        <f t="shared" si="19"/>
        <v>0.10433484463120646</v>
      </c>
      <c r="G196" s="117">
        <v>40752</v>
      </c>
      <c r="H196" s="118">
        <f t="shared" si="19"/>
        <v>2.0177239273018621E-2</v>
      </c>
      <c r="I196" s="117">
        <v>34793</v>
      </c>
      <c r="J196" s="118">
        <f t="shared" si="19"/>
        <v>-0.14622595210051037</v>
      </c>
      <c r="K196" s="117"/>
      <c r="L196" s="118"/>
    </row>
    <row r="197" spans="2:13" ht="15.75" x14ac:dyDescent="0.25">
      <c r="B197" s="119" t="s">
        <v>32</v>
      </c>
      <c r="C197" s="120">
        <v>318686</v>
      </c>
      <c r="D197" s="121">
        <v>0.73009918512928818</v>
      </c>
      <c r="E197" s="120">
        <v>374926</v>
      </c>
      <c r="F197" s="121">
        <f t="shared" si="19"/>
        <v>0.17647464902756949</v>
      </c>
      <c r="G197" s="120">
        <v>372782</v>
      </c>
      <c r="H197" s="121">
        <f t="shared" si="19"/>
        <v>-5.7184617764571843E-3</v>
      </c>
      <c r="I197" s="120">
        <v>338874</v>
      </c>
      <c r="J197" s="121">
        <f t="shared" si="19"/>
        <v>-9.0959327435337523E-2</v>
      </c>
      <c r="K197" s="120">
        <v>136930</v>
      </c>
      <c r="L197" s="121">
        <v>4.6873447044702088E-2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7" t="s">
        <v>294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$C$7</f>
        <v>2022</v>
      </c>
      <c r="D205" s="302"/>
      <c r="E205" s="303">
        <f>$E$7</f>
        <v>2023</v>
      </c>
      <c r="F205" s="302"/>
      <c r="G205" s="303">
        <f>$G$7</f>
        <v>2024</v>
      </c>
      <c r="H205" s="302"/>
      <c r="I205" s="303">
        <f>$I$7</f>
        <v>2025</v>
      </c>
      <c r="J205" s="302"/>
      <c r="K205" s="303">
        <f>$K$7</f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260</v>
      </c>
      <c r="G206" s="115" t="s">
        <v>74</v>
      </c>
      <c r="H206" s="114" t="s">
        <v>260</v>
      </c>
      <c r="I206" s="115" t="s">
        <v>74</v>
      </c>
      <c r="J206" s="114" t="s">
        <v>260</v>
      </c>
      <c r="K206" s="115" t="s">
        <v>74</v>
      </c>
      <c r="L206" s="114" t="s">
        <v>286</v>
      </c>
    </row>
    <row r="207" spans="2:13" x14ac:dyDescent="0.25">
      <c r="B207" s="116" t="s">
        <v>76</v>
      </c>
      <c r="C207" s="117">
        <v>33158</v>
      </c>
      <c r="D207" s="118">
        <v>33.467775467775468</v>
      </c>
      <c r="E207" s="117">
        <v>37744</v>
      </c>
      <c r="F207" s="118">
        <f t="shared" ref="F207:J219" si="21">IFERROR(E207/C207-1,"-")</f>
        <v>0.13830749743651616</v>
      </c>
      <c r="G207" s="117">
        <v>41040</v>
      </c>
      <c r="H207" s="118">
        <f t="shared" si="21"/>
        <v>8.7325137770241534E-2</v>
      </c>
      <c r="I207" s="117">
        <v>35525</v>
      </c>
      <c r="J207" s="118">
        <f t="shared" si="21"/>
        <v>-0.13438109161793377</v>
      </c>
      <c r="K207" s="117">
        <v>35882</v>
      </c>
      <c r="L207" s="118">
        <f t="shared" ref="L207:L211" si="22">IFERROR(K207/I207-1,"-")</f>
        <v>1.0049261083743932E-2</v>
      </c>
    </row>
    <row r="208" spans="2:13" x14ac:dyDescent="0.25">
      <c r="B208" s="116" t="s">
        <v>78</v>
      </c>
      <c r="C208" s="117">
        <v>31142</v>
      </c>
      <c r="D208" s="118">
        <v>41.3125</v>
      </c>
      <c r="E208" s="117">
        <v>38159</v>
      </c>
      <c r="F208" s="118">
        <f t="shared" si="21"/>
        <v>0.22532271530409087</v>
      </c>
      <c r="G208" s="117">
        <v>40584</v>
      </c>
      <c r="H208" s="118">
        <f t="shared" si="21"/>
        <v>6.3549883382688188E-2</v>
      </c>
      <c r="I208" s="117">
        <v>39705</v>
      </c>
      <c r="J208" s="118">
        <f t="shared" si="21"/>
        <v>-2.1658781785925507E-2</v>
      </c>
      <c r="K208" s="117">
        <v>42378</v>
      </c>
      <c r="L208" s="118">
        <f t="shared" si="22"/>
        <v>6.732149603324511E-2</v>
      </c>
    </row>
    <row r="209" spans="2:13" x14ac:dyDescent="0.25">
      <c r="B209" s="116" t="s">
        <v>80</v>
      </c>
      <c r="C209" s="117">
        <v>37658</v>
      </c>
      <c r="D209" s="118">
        <v>52.491477272727273</v>
      </c>
      <c r="E209" s="117">
        <v>34053</v>
      </c>
      <c r="F209" s="118">
        <f t="shared" si="21"/>
        <v>-9.5729990971373913E-2</v>
      </c>
      <c r="G209" s="117">
        <v>33027</v>
      </c>
      <c r="H209" s="118">
        <f t="shared" si="21"/>
        <v>-3.0129504008457375E-2</v>
      </c>
      <c r="I209" s="117">
        <v>35886</v>
      </c>
      <c r="J209" s="118">
        <f t="shared" si="21"/>
        <v>8.6565537287673688E-2</v>
      </c>
      <c r="K209" s="117">
        <v>34862</v>
      </c>
      <c r="L209" s="118">
        <f t="shared" si="22"/>
        <v>-2.8534804659198554E-2</v>
      </c>
    </row>
    <row r="210" spans="2:13" x14ac:dyDescent="0.25">
      <c r="B210" s="116" t="s">
        <v>82</v>
      </c>
      <c r="C210" s="117">
        <v>39062</v>
      </c>
      <c r="D210" s="118">
        <v>67.171029668411862</v>
      </c>
      <c r="E210" s="117">
        <v>39077</v>
      </c>
      <c r="F210" s="118">
        <f t="shared" si="21"/>
        <v>3.8400491526302538E-4</v>
      </c>
      <c r="G210" s="117">
        <v>40882</v>
      </c>
      <c r="H210" s="118">
        <f t="shared" si="21"/>
        <v>4.619085395501199E-2</v>
      </c>
      <c r="I210" s="117">
        <v>34317</v>
      </c>
      <c r="J210" s="118">
        <f t="shared" si="21"/>
        <v>-0.16058412015067758</v>
      </c>
      <c r="K210" s="117">
        <v>40453</v>
      </c>
      <c r="L210" s="118">
        <f t="shared" si="22"/>
        <v>0.17880350846519222</v>
      </c>
    </row>
    <row r="211" spans="2:13" x14ac:dyDescent="0.25">
      <c r="B211" s="116" t="s">
        <v>84</v>
      </c>
      <c r="C211" s="117">
        <v>47122</v>
      </c>
      <c r="D211" s="118">
        <v>19.767739092111061</v>
      </c>
      <c r="E211" s="117">
        <v>38759</v>
      </c>
      <c r="F211" s="118">
        <f t="shared" si="21"/>
        <v>-0.17747548915580835</v>
      </c>
      <c r="G211" s="117">
        <v>41406</v>
      </c>
      <c r="H211" s="118">
        <f t="shared" si="21"/>
        <v>6.8293815629918209E-2</v>
      </c>
      <c r="I211" s="117">
        <v>32381</v>
      </c>
      <c r="J211" s="118">
        <f t="shared" si="21"/>
        <v>-0.21796358015746509</v>
      </c>
      <c r="K211" s="117">
        <v>32507</v>
      </c>
      <c r="L211" s="118">
        <f t="shared" si="22"/>
        <v>3.891170748278272E-3</v>
      </c>
    </row>
    <row r="212" spans="2:13" x14ac:dyDescent="0.25">
      <c r="B212" s="116" t="s">
        <v>86</v>
      </c>
      <c r="C212" s="117">
        <v>34341</v>
      </c>
      <c r="D212" s="118">
        <v>1.0713553290307014</v>
      </c>
      <c r="E212" s="117">
        <v>38151</v>
      </c>
      <c r="F212" s="118">
        <f t="shared" si="21"/>
        <v>0.1109460994146938</v>
      </c>
      <c r="G212" s="117">
        <v>35459</v>
      </c>
      <c r="H212" s="118">
        <f t="shared" si="21"/>
        <v>-7.0561715289245375E-2</v>
      </c>
      <c r="I212" s="117">
        <v>31460</v>
      </c>
      <c r="J212" s="118">
        <f t="shared" si="21"/>
        <v>-0.11277813813136295</v>
      </c>
      <c r="K212" s="117"/>
      <c r="L212" s="118"/>
    </row>
    <row r="213" spans="2:13" x14ac:dyDescent="0.25">
      <c r="B213" s="116" t="s">
        <v>88</v>
      </c>
      <c r="C213" s="117">
        <v>47180</v>
      </c>
      <c r="D213" s="118">
        <v>0.91190177087976654</v>
      </c>
      <c r="E213" s="117">
        <v>46475</v>
      </c>
      <c r="F213" s="118">
        <f t="shared" si="21"/>
        <v>-1.4942772361170031E-2</v>
      </c>
      <c r="G213" s="117">
        <v>44935</v>
      </c>
      <c r="H213" s="118">
        <f t="shared" si="21"/>
        <v>-3.3136094674556249E-2</v>
      </c>
      <c r="I213" s="117">
        <v>45115</v>
      </c>
      <c r="J213" s="118">
        <f t="shared" si="21"/>
        <v>4.0057861355291546E-3</v>
      </c>
      <c r="K213" s="117"/>
      <c r="L213" s="118"/>
    </row>
    <row r="214" spans="2:13" x14ac:dyDescent="0.25">
      <c r="B214" s="116" t="s">
        <v>90</v>
      </c>
      <c r="C214" s="117">
        <v>56250</v>
      </c>
      <c r="D214" s="118">
        <v>0.73648627789954624</v>
      </c>
      <c r="E214" s="117">
        <v>60423</v>
      </c>
      <c r="F214" s="118">
        <f t="shared" si="21"/>
        <v>7.4186666666666623E-2</v>
      </c>
      <c r="G214" s="117">
        <v>53292</v>
      </c>
      <c r="H214" s="118">
        <f t="shared" si="21"/>
        <v>-0.11801797328831731</v>
      </c>
      <c r="I214" s="117">
        <v>51944</v>
      </c>
      <c r="J214" s="118">
        <f t="shared" si="21"/>
        <v>-2.5294603317571163E-2</v>
      </c>
      <c r="K214" s="117"/>
      <c r="L214" s="118"/>
    </row>
    <row r="215" spans="2:13" x14ac:dyDescent="0.25">
      <c r="B215" s="116" t="s">
        <v>92</v>
      </c>
      <c r="C215" s="117">
        <v>48135</v>
      </c>
      <c r="D215" s="118">
        <v>0.20205274198381784</v>
      </c>
      <c r="E215" s="117">
        <v>45100</v>
      </c>
      <c r="F215" s="118">
        <f t="shared" si="21"/>
        <v>-6.3051833385270539E-2</v>
      </c>
      <c r="G215" s="117">
        <v>42045</v>
      </c>
      <c r="H215" s="118">
        <f t="shared" si="21"/>
        <v>-6.7738359201773846E-2</v>
      </c>
      <c r="I215" s="117">
        <v>43076</v>
      </c>
      <c r="J215" s="118">
        <f t="shared" si="21"/>
        <v>2.4521346176715531E-2</v>
      </c>
      <c r="K215" s="117"/>
      <c r="L215" s="118"/>
    </row>
    <row r="216" spans="2:13" x14ac:dyDescent="0.25">
      <c r="B216" s="116" t="s">
        <v>94</v>
      </c>
      <c r="C216" s="117">
        <v>37257</v>
      </c>
      <c r="D216" s="118">
        <v>-0.25480038403072247</v>
      </c>
      <c r="E216" s="117">
        <v>47048</v>
      </c>
      <c r="F216" s="118">
        <f t="shared" si="21"/>
        <v>0.2627962530531176</v>
      </c>
      <c r="G216" s="117">
        <v>49338</v>
      </c>
      <c r="H216" s="118">
        <f t="shared" si="21"/>
        <v>4.8673694949838531E-2</v>
      </c>
      <c r="I216" s="117">
        <v>42491</v>
      </c>
      <c r="J216" s="118">
        <f t="shared" si="21"/>
        <v>-0.13877741294742385</v>
      </c>
      <c r="K216" s="117"/>
      <c r="L216" s="118"/>
    </row>
    <row r="217" spans="2:13" x14ac:dyDescent="0.25">
      <c r="B217" s="116" t="s">
        <v>96</v>
      </c>
      <c r="C217" s="117">
        <v>31131</v>
      </c>
      <c r="D217" s="118">
        <v>-0.15404891304347823</v>
      </c>
      <c r="E217" s="117">
        <v>36228</v>
      </c>
      <c r="F217" s="118">
        <f t="shared" si="21"/>
        <v>0.16372747422183664</v>
      </c>
      <c r="G217" s="117">
        <v>38626</v>
      </c>
      <c r="H217" s="118">
        <f t="shared" si="21"/>
        <v>6.6191895771226639E-2</v>
      </c>
      <c r="I217" s="117">
        <v>36805</v>
      </c>
      <c r="J217" s="118">
        <f t="shared" si="21"/>
        <v>-4.7144410500699063E-2</v>
      </c>
      <c r="K217" s="117"/>
      <c r="L217" s="118"/>
    </row>
    <row r="218" spans="2:13" x14ac:dyDescent="0.25">
      <c r="B218" s="116" t="s">
        <v>98</v>
      </c>
      <c r="C218" s="117">
        <v>34614</v>
      </c>
      <c r="D218" s="118">
        <v>1.2401286926001731E-2</v>
      </c>
      <c r="E218" s="117">
        <v>39875</v>
      </c>
      <c r="F218" s="118">
        <f t="shared" si="21"/>
        <v>0.15199052406540714</v>
      </c>
      <c r="G218" s="117">
        <v>39037</v>
      </c>
      <c r="H218" s="118">
        <f t="shared" si="21"/>
        <v>-2.1015673981191196E-2</v>
      </c>
      <c r="I218" s="117">
        <v>35841</v>
      </c>
      <c r="J218" s="118">
        <f t="shared" si="21"/>
        <v>-8.187104541844914E-2</v>
      </c>
      <c r="K218" s="117"/>
      <c r="L218" s="118"/>
    </row>
    <row r="219" spans="2:13" ht="15.75" x14ac:dyDescent="0.25">
      <c r="B219" s="119" t="s">
        <v>32</v>
      </c>
      <c r="C219" s="120">
        <v>477050</v>
      </c>
      <c r="D219" s="121">
        <v>0.98834626109210033</v>
      </c>
      <c r="E219" s="120">
        <v>501092</v>
      </c>
      <c r="F219" s="121">
        <f t="shared" si="21"/>
        <v>5.0397232994445096E-2</v>
      </c>
      <c r="G219" s="120">
        <v>499671</v>
      </c>
      <c r="H219" s="121">
        <f t="shared" si="21"/>
        <v>-2.8358065983891123E-3</v>
      </c>
      <c r="I219" s="120">
        <v>464546</v>
      </c>
      <c r="J219" s="121">
        <f t="shared" si="21"/>
        <v>-7.029625493574776E-2</v>
      </c>
      <c r="K219" s="120">
        <v>186082</v>
      </c>
      <c r="L219" s="121">
        <v>4.6498026027196993E-2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7" t="s">
        <v>295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299" t="s">
        <v>133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$C$7</f>
        <v>2022</v>
      </c>
      <c r="D227" s="302"/>
      <c r="E227" s="303">
        <f>$E$7</f>
        <v>2023</v>
      </c>
      <c r="F227" s="302"/>
      <c r="G227" s="303">
        <f>$G$7</f>
        <v>2024</v>
      </c>
      <c r="H227" s="302"/>
      <c r="I227" s="303">
        <f>$I$7</f>
        <v>2025</v>
      </c>
      <c r="J227" s="302"/>
      <c r="K227" s="303">
        <f>$K$7</f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260</v>
      </c>
      <c r="G228" s="115" t="s">
        <v>74</v>
      </c>
      <c r="H228" s="114" t="s">
        <v>260</v>
      </c>
      <c r="I228" s="115" t="s">
        <v>74</v>
      </c>
      <c r="J228" s="114" t="s">
        <v>260</v>
      </c>
      <c r="K228" s="115" t="s">
        <v>74</v>
      </c>
      <c r="L228" s="114" t="s">
        <v>286</v>
      </c>
    </row>
    <row r="229" spans="2:13" x14ac:dyDescent="0.25">
      <c r="B229" s="116" t="s">
        <v>76</v>
      </c>
      <c r="C229" s="117">
        <v>27584</v>
      </c>
      <c r="D229" s="118">
        <v>88.558441558441558</v>
      </c>
      <c r="E229" s="117">
        <v>28081</v>
      </c>
      <c r="F229" s="118">
        <f t="shared" ref="F229:J241" si="23">IFERROR(E229/C229-1,"-")</f>
        <v>1.8017691415313175E-2</v>
      </c>
      <c r="G229" s="117">
        <v>29190</v>
      </c>
      <c r="H229" s="118">
        <f t="shared" si="23"/>
        <v>3.949289555215274E-2</v>
      </c>
      <c r="I229" s="117">
        <v>32181</v>
      </c>
      <c r="J229" s="118">
        <f t="shared" si="23"/>
        <v>0.10246659815005144</v>
      </c>
      <c r="K229" s="117">
        <v>24901</v>
      </c>
      <c r="L229" s="118">
        <f t="shared" ref="L229:L233" si="24">IFERROR(K229/I229-1,"-")</f>
        <v>-0.22622044063267144</v>
      </c>
    </row>
    <row r="230" spans="2:13" x14ac:dyDescent="0.25">
      <c r="B230" s="116" t="s">
        <v>78</v>
      </c>
      <c r="C230" s="117">
        <v>28945</v>
      </c>
      <c r="D230" s="118">
        <v>138.83091787439614</v>
      </c>
      <c r="E230" s="117">
        <v>34359</v>
      </c>
      <c r="F230" s="118">
        <f t="shared" si="23"/>
        <v>0.18704439454137156</v>
      </c>
      <c r="G230" s="117">
        <v>31973</v>
      </c>
      <c r="H230" s="118">
        <f t="shared" si="23"/>
        <v>-6.9443231758782309E-2</v>
      </c>
      <c r="I230" s="117">
        <v>30102</v>
      </c>
      <c r="J230" s="118">
        <f t="shared" si="23"/>
        <v>-5.8518124667688354E-2</v>
      </c>
      <c r="K230" s="117">
        <v>25161</v>
      </c>
      <c r="L230" s="118">
        <f t="shared" si="24"/>
        <v>-0.16414191748056606</v>
      </c>
    </row>
    <row r="231" spans="2:13" x14ac:dyDescent="0.25">
      <c r="B231" s="116" t="s">
        <v>80</v>
      </c>
      <c r="C231" s="117">
        <v>27402</v>
      </c>
      <c r="D231" s="118">
        <v>91.888135593220341</v>
      </c>
      <c r="E231" s="117">
        <v>32644</v>
      </c>
      <c r="F231" s="118">
        <f t="shared" si="23"/>
        <v>0.19129990511641481</v>
      </c>
      <c r="G231" s="117">
        <v>30472</v>
      </c>
      <c r="H231" s="118">
        <f t="shared" si="23"/>
        <v>-6.6535963729935088E-2</v>
      </c>
      <c r="I231" s="117">
        <v>31474</v>
      </c>
      <c r="J231" s="118">
        <f t="shared" si="23"/>
        <v>3.2882646363874946E-2</v>
      </c>
      <c r="K231" s="117">
        <v>25884</v>
      </c>
      <c r="L231" s="118">
        <f t="shared" si="24"/>
        <v>-0.17760691364300696</v>
      </c>
    </row>
    <row r="232" spans="2:13" x14ac:dyDescent="0.25">
      <c r="B232" s="116" t="s">
        <v>82</v>
      </c>
      <c r="C232" s="117">
        <v>14540</v>
      </c>
      <c r="D232" s="118">
        <v>134.88785046728972</v>
      </c>
      <c r="E232" s="117">
        <v>16479</v>
      </c>
      <c r="F232" s="118">
        <f t="shared" si="23"/>
        <v>0.13335625859697386</v>
      </c>
      <c r="G232" s="117">
        <v>12896</v>
      </c>
      <c r="H232" s="118">
        <f t="shared" si="23"/>
        <v>-0.21742824200497601</v>
      </c>
      <c r="I232" s="117">
        <v>18959</v>
      </c>
      <c r="J232" s="118">
        <f t="shared" si="23"/>
        <v>0.47014578163771703</v>
      </c>
      <c r="K232" s="117">
        <v>11515</v>
      </c>
      <c r="L232" s="118">
        <f t="shared" si="24"/>
        <v>-0.39263674244422175</v>
      </c>
    </row>
    <row r="233" spans="2:13" x14ac:dyDescent="0.25">
      <c r="B233" s="116" t="s">
        <v>84</v>
      </c>
      <c r="C233" s="117">
        <v>3257</v>
      </c>
      <c r="D233" s="118">
        <v>97.696969696969703</v>
      </c>
      <c r="E233" s="117">
        <v>3226</v>
      </c>
      <c r="F233" s="118">
        <f t="shared" si="23"/>
        <v>-9.517961314092771E-3</v>
      </c>
      <c r="G233" s="117">
        <v>4569</v>
      </c>
      <c r="H233" s="118">
        <f t="shared" si="23"/>
        <v>0.4163050216986981</v>
      </c>
      <c r="I233" s="117">
        <v>4021</v>
      </c>
      <c r="J233" s="118">
        <f t="shared" si="23"/>
        <v>-0.11993871744364193</v>
      </c>
      <c r="K233" s="117">
        <v>2431</v>
      </c>
      <c r="L233" s="118">
        <f t="shared" si="24"/>
        <v>-0.39542402387465803</v>
      </c>
    </row>
    <row r="234" spans="2:13" x14ac:dyDescent="0.25">
      <c r="B234" s="116" t="s">
        <v>86</v>
      </c>
      <c r="C234" s="117">
        <v>2257</v>
      </c>
      <c r="D234" s="118">
        <v>4.3738095238095234</v>
      </c>
      <c r="E234" s="117">
        <v>4389</v>
      </c>
      <c r="F234" s="118">
        <f t="shared" si="23"/>
        <v>0.94461674789543637</v>
      </c>
      <c r="G234" s="117">
        <v>3883</v>
      </c>
      <c r="H234" s="118">
        <f t="shared" si="23"/>
        <v>-0.11528822055137844</v>
      </c>
      <c r="I234" s="117">
        <v>3158</v>
      </c>
      <c r="J234" s="118">
        <f t="shared" si="23"/>
        <v>-0.18671130569147565</v>
      </c>
      <c r="K234" s="117"/>
      <c r="L234" s="118"/>
    </row>
    <row r="235" spans="2:13" x14ac:dyDescent="0.25">
      <c r="B235" s="116" t="s">
        <v>88</v>
      </c>
      <c r="C235" s="117">
        <v>7344</v>
      </c>
      <c r="D235" s="118">
        <v>0.17730041680025654</v>
      </c>
      <c r="E235" s="117">
        <v>3898</v>
      </c>
      <c r="F235" s="118">
        <f t="shared" si="23"/>
        <v>-0.46922657952069713</v>
      </c>
      <c r="G235" s="117">
        <v>4602</v>
      </c>
      <c r="H235" s="118">
        <f t="shared" si="23"/>
        <v>0.18060543868650591</v>
      </c>
      <c r="I235" s="117">
        <v>4771</v>
      </c>
      <c r="J235" s="118">
        <f t="shared" si="23"/>
        <v>3.672316384180796E-2</v>
      </c>
      <c r="K235" s="117"/>
      <c r="L235" s="118"/>
    </row>
    <row r="236" spans="2:13" x14ac:dyDescent="0.25">
      <c r="B236" s="116" t="s">
        <v>90</v>
      </c>
      <c r="C236" s="117">
        <v>6474</v>
      </c>
      <c r="D236" s="118">
        <v>0.20828667413213875</v>
      </c>
      <c r="E236" s="117">
        <v>3011</v>
      </c>
      <c r="F236" s="118">
        <f t="shared" si="23"/>
        <v>-0.53490886623416745</v>
      </c>
      <c r="G236" s="117">
        <v>3794</v>
      </c>
      <c r="H236" s="118">
        <f t="shared" si="23"/>
        <v>0.26004649618067077</v>
      </c>
      <c r="I236" s="117">
        <v>3288</v>
      </c>
      <c r="J236" s="118">
        <f t="shared" si="23"/>
        <v>-0.13336847654190831</v>
      </c>
      <c r="K236" s="117"/>
      <c r="L236" s="118"/>
    </row>
    <row r="237" spans="2:13" x14ac:dyDescent="0.25">
      <c r="B237" s="116" t="s">
        <v>92</v>
      </c>
      <c r="C237" s="117">
        <v>4878</v>
      </c>
      <c r="D237" s="118">
        <v>9.9887260428410451E-2</v>
      </c>
      <c r="E237" s="117">
        <v>3511</v>
      </c>
      <c r="F237" s="118">
        <f t="shared" si="23"/>
        <v>-0.28023780237802376</v>
      </c>
      <c r="G237" s="117">
        <v>4211</v>
      </c>
      <c r="H237" s="118">
        <f t="shared" si="23"/>
        <v>0.19937339789233843</v>
      </c>
      <c r="I237" s="117">
        <v>3500</v>
      </c>
      <c r="J237" s="118">
        <f t="shared" si="23"/>
        <v>-0.16884350510567558</v>
      </c>
      <c r="K237" s="117"/>
      <c r="L237" s="118"/>
    </row>
    <row r="238" spans="2:13" x14ac:dyDescent="0.25">
      <c r="B238" s="116" t="s">
        <v>94</v>
      </c>
      <c r="C238" s="117">
        <v>14250</v>
      </c>
      <c r="D238" s="118">
        <v>-0.12544494906100401</v>
      </c>
      <c r="E238" s="117">
        <v>13071</v>
      </c>
      <c r="F238" s="118">
        <f t="shared" si="23"/>
        <v>-8.2736842105263109E-2</v>
      </c>
      <c r="G238" s="117">
        <v>11574</v>
      </c>
      <c r="H238" s="118">
        <f t="shared" si="23"/>
        <v>-0.11452834519164568</v>
      </c>
      <c r="I238" s="117">
        <v>12468</v>
      </c>
      <c r="J238" s="118">
        <f t="shared" si="23"/>
        <v>7.7242094349403878E-2</v>
      </c>
      <c r="K238" s="117"/>
      <c r="L238" s="118"/>
    </row>
    <row r="239" spans="2:13" x14ac:dyDescent="0.25">
      <c r="B239" s="116" t="s">
        <v>96</v>
      </c>
      <c r="C239" s="117">
        <v>25858</v>
      </c>
      <c r="D239" s="118">
        <v>2.0723956894169726E-2</v>
      </c>
      <c r="E239" s="117">
        <v>23720</v>
      </c>
      <c r="F239" s="118">
        <f t="shared" si="23"/>
        <v>-8.2682342021811461E-2</v>
      </c>
      <c r="G239" s="117">
        <v>24371</v>
      </c>
      <c r="H239" s="118">
        <f t="shared" si="23"/>
        <v>2.7445193929173772E-2</v>
      </c>
      <c r="I239" s="117">
        <v>23703</v>
      </c>
      <c r="J239" s="118">
        <f t="shared" si="23"/>
        <v>-2.7409626195067927E-2</v>
      </c>
      <c r="K239" s="117"/>
      <c r="L239" s="118"/>
    </row>
    <row r="240" spans="2:13" x14ac:dyDescent="0.25">
      <c r="B240" s="116" t="s">
        <v>98</v>
      </c>
      <c r="C240" s="117">
        <v>22841</v>
      </c>
      <c r="D240" s="118">
        <v>1.5786011839509229E-3</v>
      </c>
      <c r="E240" s="117">
        <v>21949</v>
      </c>
      <c r="F240" s="118">
        <f t="shared" si="23"/>
        <v>-3.905258088525021E-2</v>
      </c>
      <c r="G240" s="117">
        <v>25573</v>
      </c>
      <c r="H240" s="118">
        <f t="shared" si="23"/>
        <v>0.16511002779169903</v>
      </c>
      <c r="I240" s="117">
        <v>20916</v>
      </c>
      <c r="J240" s="118">
        <f t="shared" si="23"/>
        <v>-0.18210612755640709</v>
      </c>
      <c r="K240" s="117"/>
      <c r="L240" s="118"/>
    </row>
    <row r="241" spans="2:13" ht="15.75" x14ac:dyDescent="0.25">
      <c r="B241" s="119" t="s">
        <v>32</v>
      </c>
      <c r="C241" s="120">
        <v>185630</v>
      </c>
      <c r="D241" s="121">
        <v>1.2684002786162063</v>
      </c>
      <c r="E241" s="120">
        <v>188338</v>
      </c>
      <c r="F241" s="121">
        <f t="shared" si="23"/>
        <v>1.4588159241501808E-2</v>
      </c>
      <c r="G241" s="120">
        <v>187108</v>
      </c>
      <c r="H241" s="121">
        <f t="shared" si="23"/>
        <v>-6.5308116259066296E-3</v>
      </c>
      <c r="I241" s="120">
        <v>188541</v>
      </c>
      <c r="J241" s="121">
        <f t="shared" si="23"/>
        <v>7.6586784103298555E-3</v>
      </c>
      <c r="K241" s="120">
        <v>89892</v>
      </c>
      <c r="L241" s="121">
        <v>-0.22996136614783658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7" t="s">
        <v>296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299" t="s">
        <v>136</v>
      </c>
      <c r="D252" s="300"/>
      <c r="E252" s="300"/>
      <c r="F252" s="300"/>
      <c r="G252" s="300"/>
      <c r="H252" s="300"/>
      <c r="I252" s="300"/>
      <c r="J252" s="300"/>
      <c r="K252" s="300"/>
      <c r="L252" s="300"/>
    </row>
    <row r="253" spans="2:13" ht="22.5" thickTop="1" thickBot="1" x14ac:dyDescent="0.3">
      <c r="B253" s="112"/>
      <c r="C253" s="301">
        <f>$C$7</f>
        <v>2022</v>
      </c>
      <c r="D253" s="302"/>
      <c r="E253" s="303">
        <f>$E$7</f>
        <v>2023</v>
      </c>
      <c r="F253" s="302"/>
      <c r="G253" s="303">
        <f>$G$7</f>
        <v>2024</v>
      </c>
      <c r="H253" s="302"/>
      <c r="I253" s="303">
        <f>$I$7</f>
        <v>2025</v>
      </c>
      <c r="J253" s="302"/>
      <c r="K253" s="303">
        <f>$K$7</f>
        <v>2026</v>
      </c>
      <c r="L253" s="304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260</v>
      </c>
      <c r="G254" s="115" t="s">
        <v>74</v>
      </c>
      <c r="H254" s="114" t="s">
        <v>260</v>
      </c>
      <c r="I254" s="115" t="s">
        <v>74</v>
      </c>
      <c r="J254" s="114" t="s">
        <v>260</v>
      </c>
      <c r="K254" s="115" t="s">
        <v>74</v>
      </c>
      <c r="L254" s="114" t="s">
        <v>286</v>
      </c>
    </row>
    <row r="255" spans="2:13" x14ac:dyDescent="0.25">
      <c r="B255" s="116" t="s">
        <v>76</v>
      </c>
      <c r="C255" s="117">
        <v>32167</v>
      </c>
      <c r="D255" s="118">
        <v>6.0157033805888771</v>
      </c>
      <c r="E255" s="117">
        <v>36246</v>
      </c>
      <c r="F255" s="118">
        <f t="shared" ref="F255:J267" si="25">IFERROR(E255/C255-1,"-")</f>
        <v>0.12680697609351199</v>
      </c>
      <c r="G255" s="117">
        <v>42817</v>
      </c>
      <c r="H255" s="118">
        <f t="shared" si="25"/>
        <v>0.1812889698173592</v>
      </c>
      <c r="I255" s="117">
        <v>40225</v>
      </c>
      <c r="J255" s="118">
        <f t="shared" si="25"/>
        <v>-6.0536702711539769E-2</v>
      </c>
      <c r="K255" s="117">
        <v>29532</v>
      </c>
      <c r="L255" s="118">
        <f t="shared" ref="L255:L259" si="26">IFERROR(K255/I255-1,"-")</f>
        <v>-0.26582970789310134</v>
      </c>
    </row>
    <row r="256" spans="2:13" x14ac:dyDescent="0.25">
      <c r="B256" s="116" t="s">
        <v>78</v>
      </c>
      <c r="C256" s="117">
        <v>21001</v>
      </c>
      <c r="D256" s="118">
        <v>6.5137745974955275</v>
      </c>
      <c r="E256" s="117">
        <v>33395</v>
      </c>
      <c r="F256" s="118">
        <f t="shared" si="25"/>
        <v>0.59016237322032294</v>
      </c>
      <c r="G256" s="117">
        <v>37402</v>
      </c>
      <c r="H256" s="118">
        <f t="shared" si="25"/>
        <v>0.11998802215900595</v>
      </c>
      <c r="I256" s="117">
        <v>32015</v>
      </c>
      <c r="J256" s="118">
        <f t="shared" si="25"/>
        <v>-0.14402973103042616</v>
      </c>
      <c r="K256" s="117">
        <v>28229</v>
      </c>
      <c r="L256" s="118">
        <f t="shared" si="26"/>
        <v>-0.11825706699984384</v>
      </c>
    </row>
    <row r="257" spans="2:12" x14ac:dyDescent="0.25">
      <c r="B257" s="116" t="s">
        <v>80</v>
      </c>
      <c r="C257" s="117">
        <v>28576</v>
      </c>
      <c r="D257" s="118">
        <v>4.2908720607294946</v>
      </c>
      <c r="E257" s="117">
        <v>32444</v>
      </c>
      <c r="F257" s="118">
        <f t="shared" si="25"/>
        <v>0.13535834266517366</v>
      </c>
      <c r="G257" s="117">
        <v>37795</v>
      </c>
      <c r="H257" s="118">
        <f t="shared" si="25"/>
        <v>0.16493034151152752</v>
      </c>
      <c r="I257" s="117">
        <v>28398</v>
      </c>
      <c r="J257" s="118">
        <f t="shared" si="25"/>
        <v>-0.2486307712660405</v>
      </c>
      <c r="K257" s="117">
        <v>27054</v>
      </c>
      <c r="L257" s="118">
        <f t="shared" si="26"/>
        <v>-4.7327276568772447E-2</v>
      </c>
    </row>
    <row r="258" spans="2:12" x14ac:dyDescent="0.25">
      <c r="B258" s="116" t="s">
        <v>82</v>
      </c>
      <c r="C258" s="117">
        <v>14762</v>
      </c>
      <c r="D258" s="118">
        <v>12.407811080835604</v>
      </c>
      <c r="E258" s="117">
        <v>16826</v>
      </c>
      <c r="F258" s="118">
        <f t="shared" si="25"/>
        <v>0.13981845278417548</v>
      </c>
      <c r="G258" s="117">
        <v>16401</v>
      </c>
      <c r="H258" s="118">
        <f t="shared" si="25"/>
        <v>-2.5258528467847374E-2</v>
      </c>
      <c r="I258" s="117">
        <v>14573</v>
      </c>
      <c r="J258" s="118">
        <f t="shared" si="25"/>
        <v>-0.11145661849887201</v>
      </c>
      <c r="K258" s="117">
        <v>14555</v>
      </c>
      <c r="L258" s="118">
        <f t="shared" si="26"/>
        <v>-1.2351609140190956E-3</v>
      </c>
    </row>
    <row r="259" spans="2:12" x14ac:dyDescent="0.25">
      <c r="B259" s="116" t="s">
        <v>84</v>
      </c>
      <c r="C259" s="117">
        <v>724</v>
      </c>
      <c r="D259" s="118">
        <v>2.731958762886598</v>
      </c>
      <c r="E259" s="117">
        <v>2087</v>
      </c>
      <c r="F259" s="118">
        <f t="shared" si="25"/>
        <v>1.882596685082873</v>
      </c>
      <c r="G259" s="117">
        <v>973</v>
      </c>
      <c r="H259" s="118">
        <f t="shared" si="25"/>
        <v>-0.53378054623862004</v>
      </c>
      <c r="I259" s="117">
        <v>912</v>
      </c>
      <c r="J259" s="118">
        <f t="shared" si="25"/>
        <v>-6.2692702980472803E-2</v>
      </c>
      <c r="K259" s="117">
        <v>742</v>
      </c>
      <c r="L259" s="118">
        <f t="shared" si="26"/>
        <v>-0.18640350877192979</v>
      </c>
    </row>
    <row r="260" spans="2:12" x14ac:dyDescent="0.25">
      <c r="B260" s="116" t="s">
        <v>86</v>
      </c>
      <c r="C260" s="117">
        <v>1267</v>
      </c>
      <c r="D260" s="118">
        <v>15.243589743589745</v>
      </c>
      <c r="E260" s="117">
        <v>2269</v>
      </c>
      <c r="F260" s="118">
        <f t="shared" si="25"/>
        <v>0.79084451460142069</v>
      </c>
      <c r="G260" s="117">
        <v>1043</v>
      </c>
      <c r="H260" s="118">
        <f t="shared" si="25"/>
        <v>-0.54032613486117231</v>
      </c>
      <c r="I260" s="117">
        <v>962</v>
      </c>
      <c r="J260" s="118">
        <f t="shared" si="25"/>
        <v>-7.766059443911788E-2</v>
      </c>
      <c r="K260" s="117"/>
      <c r="L260" s="118"/>
    </row>
    <row r="261" spans="2:12" x14ac:dyDescent="0.25">
      <c r="B261" s="116" t="s">
        <v>88</v>
      </c>
      <c r="C261" s="117">
        <v>1278</v>
      </c>
      <c r="D261" s="118">
        <v>1.7019027484143763</v>
      </c>
      <c r="E261" s="117">
        <v>2935</v>
      </c>
      <c r="F261" s="118">
        <f t="shared" si="25"/>
        <v>1.2965571205007826</v>
      </c>
      <c r="G261" s="117">
        <v>781</v>
      </c>
      <c r="H261" s="118">
        <f t="shared" si="25"/>
        <v>-0.73390119250425889</v>
      </c>
      <c r="I261" s="117">
        <v>911</v>
      </c>
      <c r="J261" s="118">
        <f t="shared" si="25"/>
        <v>0.16645326504481428</v>
      </c>
      <c r="K261" s="117"/>
      <c r="L261" s="118"/>
    </row>
    <row r="262" spans="2:12" x14ac:dyDescent="0.25">
      <c r="B262" s="116" t="s">
        <v>90</v>
      </c>
      <c r="C262" s="117">
        <v>989</v>
      </c>
      <c r="D262" s="118">
        <v>0.59516129032258069</v>
      </c>
      <c r="E262" s="117">
        <v>2710</v>
      </c>
      <c r="F262" s="118">
        <f t="shared" si="25"/>
        <v>1.7401415571284127</v>
      </c>
      <c r="G262" s="117">
        <v>381</v>
      </c>
      <c r="H262" s="118">
        <f t="shared" si="25"/>
        <v>-0.85940959409594098</v>
      </c>
      <c r="I262" s="117">
        <v>578</v>
      </c>
      <c r="J262" s="118">
        <f t="shared" si="25"/>
        <v>0.51706036745406814</v>
      </c>
      <c r="K262" s="117"/>
      <c r="L262" s="118"/>
    </row>
    <row r="263" spans="2:12" x14ac:dyDescent="0.25">
      <c r="B263" s="116" t="s">
        <v>92</v>
      </c>
      <c r="C263" s="117">
        <v>881</v>
      </c>
      <c r="D263" s="118">
        <v>5.6354916067146377E-2</v>
      </c>
      <c r="E263" s="117">
        <v>2697</v>
      </c>
      <c r="F263" s="118">
        <f t="shared" si="25"/>
        <v>2.0612939841089672</v>
      </c>
      <c r="G263" s="117">
        <v>805</v>
      </c>
      <c r="H263" s="118">
        <f t="shared" si="25"/>
        <v>-0.7015202076381164</v>
      </c>
      <c r="I263" s="117">
        <v>984</v>
      </c>
      <c r="J263" s="118">
        <f t="shared" si="25"/>
        <v>0.22236024844720492</v>
      </c>
      <c r="K263" s="117"/>
      <c r="L263" s="118"/>
    </row>
    <row r="264" spans="2:12" x14ac:dyDescent="0.25">
      <c r="B264" s="116" t="s">
        <v>94</v>
      </c>
      <c r="C264" s="117">
        <v>12144</v>
      </c>
      <c r="D264" s="118">
        <v>0.673418768085986</v>
      </c>
      <c r="E264" s="117">
        <v>13940</v>
      </c>
      <c r="F264" s="118">
        <f t="shared" si="25"/>
        <v>0.14789196310935449</v>
      </c>
      <c r="G264" s="117">
        <v>12474</v>
      </c>
      <c r="H264" s="118">
        <f t="shared" si="25"/>
        <v>-0.10516499282639891</v>
      </c>
      <c r="I264" s="117">
        <v>11925</v>
      </c>
      <c r="J264" s="118">
        <f t="shared" si="25"/>
        <v>-4.4011544011544057E-2</v>
      </c>
      <c r="K264" s="117"/>
      <c r="L264" s="118"/>
    </row>
    <row r="265" spans="2:12" x14ac:dyDescent="0.25">
      <c r="B265" s="116" t="s">
        <v>96</v>
      </c>
      <c r="C265" s="117">
        <v>39258</v>
      </c>
      <c r="D265" s="118">
        <v>0.17422905512517572</v>
      </c>
      <c r="E265" s="117">
        <v>40654</v>
      </c>
      <c r="F265" s="118">
        <f t="shared" si="25"/>
        <v>3.5559631157980442E-2</v>
      </c>
      <c r="G265" s="117">
        <v>32066</v>
      </c>
      <c r="H265" s="118">
        <f t="shared" si="25"/>
        <v>-0.21124612584247549</v>
      </c>
      <c r="I265" s="117">
        <v>26814</v>
      </c>
      <c r="J265" s="118">
        <f t="shared" si="25"/>
        <v>-0.1637871889228466</v>
      </c>
      <c r="K265" s="117"/>
      <c r="L265" s="118"/>
    </row>
    <row r="266" spans="2:12" x14ac:dyDescent="0.25">
      <c r="B266" s="116" t="s">
        <v>98</v>
      </c>
      <c r="C266" s="117">
        <v>34677</v>
      </c>
      <c r="D266" s="118">
        <v>0.10166153064142081</v>
      </c>
      <c r="E266" s="117">
        <v>38319</v>
      </c>
      <c r="F266" s="118">
        <f t="shared" si="25"/>
        <v>0.10502638636560246</v>
      </c>
      <c r="G266" s="117">
        <v>34431</v>
      </c>
      <c r="H266" s="118">
        <f t="shared" si="25"/>
        <v>-0.10146402567916701</v>
      </c>
      <c r="I266" s="117">
        <v>29558</v>
      </c>
      <c r="J266" s="118">
        <f t="shared" si="25"/>
        <v>-0.14152943568296017</v>
      </c>
      <c r="K266" s="117"/>
      <c r="L266" s="118"/>
    </row>
    <row r="267" spans="2:12" ht="15.75" x14ac:dyDescent="0.25">
      <c r="B267" s="119" t="s">
        <v>32</v>
      </c>
      <c r="C267" s="120">
        <v>187724</v>
      </c>
      <c r="D267" s="121">
        <v>1.1272323452089568</v>
      </c>
      <c r="E267" s="120">
        <v>224522</v>
      </c>
      <c r="F267" s="121">
        <f t="shared" si="25"/>
        <v>0.1960218192665828</v>
      </c>
      <c r="G267" s="120">
        <v>217369</v>
      </c>
      <c r="H267" s="121">
        <f t="shared" si="25"/>
        <v>-3.1858793347645187E-2</v>
      </c>
      <c r="I267" s="120">
        <v>187855</v>
      </c>
      <c r="J267" s="121">
        <f t="shared" si="25"/>
        <v>-0.13577833085674595</v>
      </c>
      <c r="K267" s="120">
        <v>100112</v>
      </c>
      <c r="L267" s="121">
        <v>-0.13787966208244706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50:L250"/>
    <mergeCell ref="C252:L252"/>
    <mergeCell ref="C253:D253"/>
    <mergeCell ref="E253:F253"/>
    <mergeCell ref="G253:H253"/>
    <mergeCell ref="I253:J253"/>
    <mergeCell ref="K253:L25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3351-F5B2-4953-B5DE-6BE1158DF25E}">
  <sheetPr>
    <tabColor rgb="FFF29140"/>
  </sheetPr>
  <dimension ref="A4:M113"/>
  <sheetViews>
    <sheetView showGridLines="0" zoomScaleNormal="100" workbookViewId="0">
      <selection activeCell="F16" sqref="F16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51667</v>
      </c>
      <c r="D9" s="118">
        <v>-0.94220266820593024</v>
      </c>
      <c r="E9" s="117">
        <v>810733</v>
      </c>
      <c r="F9" s="118">
        <f t="shared" ref="F9:J21" si="0">IFERROR(E9/C9-1,"-")</f>
        <v>14.691505216095379</v>
      </c>
      <c r="G9" s="117">
        <v>835098</v>
      </c>
      <c r="H9" s="118">
        <f t="shared" si="0"/>
        <v>3.0053050757770983E-2</v>
      </c>
      <c r="I9" s="117">
        <v>876312</v>
      </c>
      <c r="J9" s="118">
        <f t="shared" si="0"/>
        <v>4.9352291587334562E-2</v>
      </c>
      <c r="K9" s="117">
        <v>844964</v>
      </c>
      <c r="L9" s="118">
        <f t="shared" ref="L9:L13" si="1">IFERROR(K9/I9-1,"-")</f>
        <v>-3.5772647185020823E-2</v>
      </c>
    </row>
    <row r="10" spans="1:13" x14ac:dyDescent="0.25">
      <c r="A10" s="1" t="s">
        <v>77</v>
      </c>
      <c r="B10" s="116" t="s">
        <v>78</v>
      </c>
      <c r="C10" s="117">
        <v>53867</v>
      </c>
      <c r="D10" s="118">
        <v>-0.93527016926585771</v>
      </c>
      <c r="E10" s="117">
        <v>773844</v>
      </c>
      <c r="F10" s="118">
        <f t="shared" si="0"/>
        <v>13.365826944140197</v>
      </c>
      <c r="G10" s="117">
        <v>824761</v>
      </c>
      <c r="H10" s="118">
        <f t="shared" si="0"/>
        <v>6.5797499237572499E-2</v>
      </c>
      <c r="I10" s="117">
        <v>812017</v>
      </c>
      <c r="J10" s="118">
        <f t="shared" si="0"/>
        <v>-1.5451749052149633E-2</v>
      </c>
      <c r="K10" s="117">
        <v>823511</v>
      </c>
      <c r="L10" s="118">
        <f t="shared" si="1"/>
        <v>1.4154876067865585E-2</v>
      </c>
    </row>
    <row r="11" spans="1:13" x14ac:dyDescent="0.25">
      <c r="A11" s="1" t="s">
        <v>79</v>
      </c>
      <c r="B11" s="116" t="s">
        <v>80</v>
      </c>
      <c r="C11" s="117">
        <v>73467</v>
      </c>
      <c r="D11" s="118">
        <v>-0.80753744226804391</v>
      </c>
      <c r="E11" s="117">
        <v>818402</v>
      </c>
      <c r="F11" s="118">
        <f t="shared" si="0"/>
        <v>10.139722596539944</v>
      </c>
      <c r="G11" s="117">
        <v>866668</v>
      </c>
      <c r="H11" s="118">
        <f t="shared" si="0"/>
        <v>5.8975906705995396E-2</v>
      </c>
      <c r="I11" s="117">
        <v>828674</v>
      </c>
      <c r="J11" s="118">
        <f t="shared" si="0"/>
        <v>-4.3839163324364105E-2</v>
      </c>
      <c r="K11" s="117">
        <v>831943</v>
      </c>
      <c r="L11" s="118">
        <f t="shared" si="1"/>
        <v>3.9448564815596221E-3</v>
      </c>
    </row>
    <row r="12" spans="1:13" x14ac:dyDescent="0.25">
      <c r="A12" s="1" t="s">
        <v>81</v>
      </c>
      <c r="B12" s="116" t="s">
        <v>82</v>
      </c>
      <c r="C12" s="117">
        <v>71140</v>
      </c>
      <c r="D12" s="118" t="s">
        <v>269</v>
      </c>
      <c r="E12" s="117">
        <v>745949</v>
      </c>
      <c r="F12" s="118">
        <f t="shared" si="0"/>
        <v>9.4856480179926912</v>
      </c>
      <c r="G12" s="117">
        <v>789795</v>
      </c>
      <c r="H12" s="118">
        <f t="shared" si="0"/>
        <v>5.8778817318610344E-2</v>
      </c>
      <c r="I12" s="117">
        <v>754621</v>
      </c>
      <c r="J12" s="118">
        <f t="shared" si="0"/>
        <v>-4.4535607341145478E-2</v>
      </c>
      <c r="K12" s="117">
        <v>747087</v>
      </c>
      <c r="L12" s="118">
        <f t="shared" si="1"/>
        <v>-9.9838196922693578E-3</v>
      </c>
    </row>
    <row r="13" spans="1:13" x14ac:dyDescent="0.25">
      <c r="A13" s="1" t="s">
        <v>83</v>
      </c>
      <c r="B13" s="116" t="s">
        <v>84</v>
      </c>
      <c r="C13" s="117">
        <v>71284</v>
      </c>
      <c r="D13" s="118" t="s">
        <v>269</v>
      </c>
      <c r="E13" s="117">
        <v>671021</v>
      </c>
      <c r="F13" s="118">
        <f t="shared" si="0"/>
        <v>8.4133466135458175</v>
      </c>
      <c r="G13" s="117">
        <v>746827</v>
      </c>
      <c r="H13" s="118">
        <f t="shared" si="0"/>
        <v>0.11297112907047624</v>
      </c>
      <c r="I13" s="117">
        <v>741128</v>
      </c>
      <c r="J13" s="118">
        <f t="shared" si="0"/>
        <v>-7.6309506753237111E-3</v>
      </c>
      <c r="K13" s="117">
        <v>735703</v>
      </c>
      <c r="L13" s="118">
        <f t="shared" si="1"/>
        <v>-7.3199231441801738E-3</v>
      </c>
    </row>
    <row r="14" spans="1:13" x14ac:dyDescent="0.25">
      <c r="A14" s="1" t="s">
        <v>85</v>
      </c>
      <c r="B14" s="116" t="s">
        <v>86</v>
      </c>
      <c r="C14" s="117">
        <v>113899</v>
      </c>
      <c r="D14" s="118" t="s">
        <v>269</v>
      </c>
      <c r="E14" s="117">
        <v>758024</v>
      </c>
      <c r="F14" s="118">
        <f t="shared" si="0"/>
        <v>5.655229633271583</v>
      </c>
      <c r="G14" s="117">
        <v>787690</v>
      </c>
      <c r="H14" s="118">
        <f t="shared" si="0"/>
        <v>3.9135964032801063E-2</v>
      </c>
      <c r="I14" s="117">
        <v>808867</v>
      </c>
      <c r="J14" s="118">
        <f t="shared" si="0"/>
        <v>2.6884942045728666E-2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254312</v>
      </c>
      <c r="D15" s="118" t="s">
        <v>269</v>
      </c>
      <c r="E15" s="117">
        <v>872319</v>
      </c>
      <c r="F15" s="118">
        <f t="shared" si="0"/>
        <v>2.4301134040076757</v>
      </c>
      <c r="G15" s="117">
        <v>895588</v>
      </c>
      <c r="H15" s="118">
        <f t="shared" si="0"/>
        <v>2.6674874673141336E-2</v>
      </c>
      <c r="I15" s="117">
        <v>931484</v>
      </c>
      <c r="J15" s="118">
        <f t="shared" si="0"/>
        <v>4.0080930070523602E-2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386772</v>
      </c>
      <c r="D16" s="118">
        <v>1.0228555289982793</v>
      </c>
      <c r="E16" s="117">
        <v>947197</v>
      </c>
      <c r="F16" s="118">
        <f t="shared" si="0"/>
        <v>1.4489802777863963</v>
      </c>
      <c r="G16" s="117">
        <v>936279</v>
      </c>
      <c r="H16" s="118">
        <f t="shared" si="0"/>
        <v>-1.1526641237250557E-2</v>
      </c>
      <c r="I16" s="117">
        <v>908634</v>
      </c>
      <c r="J16" s="118">
        <f t="shared" si="0"/>
        <v>-2.9526455255324491E-2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422869</v>
      </c>
      <c r="D17" s="118">
        <v>2.99724926741658</v>
      </c>
      <c r="E17" s="117">
        <v>799868</v>
      </c>
      <c r="F17" s="118">
        <f t="shared" si="0"/>
        <v>0.89152669029888698</v>
      </c>
      <c r="G17" s="117">
        <v>807680</v>
      </c>
      <c r="H17" s="118">
        <f t="shared" si="0"/>
        <v>9.7666114908960822E-3</v>
      </c>
      <c r="I17" s="117">
        <v>815302</v>
      </c>
      <c r="J17" s="118">
        <f t="shared" si="0"/>
        <v>9.4369057052297034E-3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627412</v>
      </c>
      <c r="D18" s="118">
        <v>5.1729454244925668</v>
      </c>
      <c r="E18" s="117">
        <v>863416</v>
      </c>
      <c r="F18" s="118">
        <f t="shared" si="0"/>
        <v>0.37615474361344692</v>
      </c>
      <c r="G18" s="117">
        <v>870321</v>
      </c>
      <c r="H18" s="118">
        <f t="shared" si="0"/>
        <v>7.997303733078942E-3</v>
      </c>
      <c r="I18" s="117">
        <v>899430</v>
      </c>
      <c r="J18" s="118">
        <f t="shared" si="0"/>
        <v>3.3446280165594144E-2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660916</v>
      </c>
      <c r="D19" s="118">
        <v>4.9662920334010385</v>
      </c>
      <c r="E19" s="117">
        <v>847777</v>
      </c>
      <c r="F19" s="118">
        <f t="shared" si="0"/>
        <v>0.2827303318424732</v>
      </c>
      <c r="G19" s="117">
        <v>817457</v>
      </c>
      <c r="H19" s="118">
        <f t="shared" si="0"/>
        <v>-3.5764121933008375E-2</v>
      </c>
      <c r="I19" s="117">
        <v>815614</v>
      </c>
      <c r="J19" s="118">
        <f t="shared" si="0"/>
        <v>-2.2545528388648872E-3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579557</v>
      </c>
      <c r="D20" s="118">
        <v>3.9015307848443843</v>
      </c>
      <c r="E20" s="117">
        <v>831777</v>
      </c>
      <c r="F20" s="118">
        <f t="shared" si="0"/>
        <v>0.43519446749845137</v>
      </c>
      <c r="G20" s="117">
        <v>834955</v>
      </c>
      <c r="H20" s="118">
        <f t="shared" si="0"/>
        <v>3.8207356058175268E-3</v>
      </c>
      <c r="I20" s="117">
        <v>802051</v>
      </c>
      <c r="J20" s="118">
        <f t="shared" si="0"/>
        <v>-3.9408111814409175E-2</v>
      </c>
      <c r="K20" s="117"/>
      <c r="L20" s="118"/>
    </row>
    <row r="21" spans="1:13" ht="15.75" x14ac:dyDescent="0.25">
      <c r="A21" s="1"/>
      <c r="B21" s="119" t="s">
        <v>32</v>
      </c>
      <c r="C21" s="120">
        <v>3367162</v>
      </c>
      <c r="D21" s="121">
        <v>0.17797190075705638</v>
      </c>
      <c r="E21" s="120">
        <v>9740327</v>
      </c>
      <c r="F21" s="121">
        <f t="shared" si="0"/>
        <v>1.892740830408516</v>
      </c>
      <c r="G21" s="120">
        <v>10013119</v>
      </c>
      <c r="H21" s="121">
        <f t="shared" si="0"/>
        <v>2.8006451939447174E-2</v>
      </c>
      <c r="I21" s="120">
        <v>9994134</v>
      </c>
      <c r="J21" s="121">
        <f t="shared" si="0"/>
        <v>-1.8960126210424422E-3</v>
      </c>
      <c r="K21" s="120">
        <v>3983208</v>
      </c>
      <c r="L21" s="121">
        <v>-7.3625282599074637E-3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5" spans="1:13" x14ac:dyDescent="0.25">
      <c r="B25" t="s">
        <v>12</v>
      </c>
    </row>
    <row r="26" spans="1:13" ht="48.75" customHeight="1" thickBot="1" x14ac:dyDescent="0.3">
      <c r="B26" s="277" t="s">
        <v>297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3">
        <f>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303205</v>
      </c>
      <c r="D31" s="118">
        <v>19.795953360768177</v>
      </c>
      <c r="E31" s="117">
        <v>488351</v>
      </c>
      <c r="F31" s="118">
        <f t="shared" ref="F31:H43" si="2">IFERROR(E31/C31-1,"-")</f>
        <v>0.6106297719364786</v>
      </c>
      <c r="G31" s="117">
        <v>462517</v>
      </c>
      <c r="H31" s="118">
        <f t="shared" si="2"/>
        <v>-5.2900475272908198E-2</v>
      </c>
      <c r="I31" s="117">
        <v>516029</v>
      </c>
      <c r="J31" s="118">
        <f t="shared" ref="J31:J43" si="3">IFERROR(I31/G31-1,"-")</f>
        <v>0.11569736896157323</v>
      </c>
      <c r="K31" s="117">
        <v>491482</v>
      </c>
      <c r="L31" s="118">
        <f t="shared" ref="L31:L35" si="4">IFERROR(K31/I31-1,"-")</f>
        <v>-4.7569031973009324E-2</v>
      </c>
    </row>
    <row r="32" spans="1:13" x14ac:dyDescent="0.25">
      <c r="B32" s="116" t="s">
        <v>78</v>
      </c>
      <c r="C32" s="117">
        <v>330152</v>
      </c>
      <c r="D32" s="118">
        <v>18.489492325855963</v>
      </c>
      <c r="E32" s="117">
        <v>443471</v>
      </c>
      <c r="F32" s="118">
        <f t="shared" si="2"/>
        <v>0.34323281397659255</v>
      </c>
      <c r="G32" s="117">
        <v>463066</v>
      </c>
      <c r="H32" s="118">
        <f t="shared" si="2"/>
        <v>4.4185527351281229E-2</v>
      </c>
      <c r="I32" s="117">
        <v>474785</v>
      </c>
      <c r="J32" s="118">
        <f t="shared" si="3"/>
        <v>2.5307407583368136E-2</v>
      </c>
      <c r="K32" s="117">
        <v>491797</v>
      </c>
      <c r="L32" s="118">
        <f t="shared" si="4"/>
        <v>3.5830955063870906E-2</v>
      </c>
    </row>
    <row r="33" spans="2:13" x14ac:dyDescent="0.25">
      <c r="B33" s="116" t="s">
        <v>80</v>
      </c>
      <c r="C33" s="117">
        <v>426904</v>
      </c>
      <c r="D33" s="118">
        <v>18.501347585765838</v>
      </c>
      <c r="E33" s="117">
        <v>469427</v>
      </c>
      <c r="F33" s="118">
        <f t="shared" si="2"/>
        <v>9.9607874369881833E-2</v>
      </c>
      <c r="G33" s="117">
        <v>495607</v>
      </c>
      <c r="H33" s="118">
        <f t="shared" si="2"/>
        <v>5.5770119741727742E-2</v>
      </c>
      <c r="I33" s="117">
        <v>477683</v>
      </c>
      <c r="J33" s="118">
        <f t="shared" si="3"/>
        <v>-3.6165752299705201E-2</v>
      </c>
      <c r="K33" s="117">
        <v>499945</v>
      </c>
      <c r="L33" s="118">
        <f t="shared" si="4"/>
        <v>4.6604128679479828E-2</v>
      </c>
    </row>
    <row r="34" spans="2:13" x14ac:dyDescent="0.25">
      <c r="B34" s="116" t="s">
        <v>82</v>
      </c>
      <c r="C34" s="117">
        <v>425285</v>
      </c>
      <c r="D34" s="118">
        <v>19.043595060797436</v>
      </c>
      <c r="E34" s="117">
        <v>444527</v>
      </c>
      <c r="F34" s="118">
        <f t="shared" si="2"/>
        <v>4.5244953384201203E-2</v>
      </c>
      <c r="G34" s="117">
        <v>447408</v>
      </c>
      <c r="H34" s="118">
        <f t="shared" si="2"/>
        <v>6.4810461456783486E-3</v>
      </c>
      <c r="I34" s="117">
        <v>414511</v>
      </c>
      <c r="J34" s="118">
        <f t="shared" si="3"/>
        <v>-7.3527965525873484E-2</v>
      </c>
      <c r="K34" s="117">
        <v>438630</v>
      </c>
      <c r="L34" s="118">
        <f t="shared" si="4"/>
        <v>5.8186634371584889E-2</v>
      </c>
    </row>
    <row r="35" spans="2:13" x14ac:dyDescent="0.25">
      <c r="B35" s="116" t="s">
        <v>84</v>
      </c>
      <c r="C35" s="117">
        <v>388948</v>
      </c>
      <c r="D35" s="118">
        <v>17.175140186915886</v>
      </c>
      <c r="E35" s="117">
        <v>422412</v>
      </c>
      <c r="F35" s="118">
        <f t="shared" si="2"/>
        <v>8.6037208058660886E-2</v>
      </c>
      <c r="G35" s="117">
        <v>435777</v>
      </c>
      <c r="H35" s="118">
        <f t="shared" si="2"/>
        <v>3.1639726144143676E-2</v>
      </c>
      <c r="I35" s="117">
        <v>441733</v>
      </c>
      <c r="J35" s="118">
        <f t="shared" si="3"/>
        <v>1.3667540967054359E-2</v>
      </c>
      <c r="K35" s="117">
        <v>446029</v>
      </c>
      <c r="L35" s="118">
        <f t="shared" si="4"/>
        <v>9.7253318180892112E-3</v>
      </c>
    </row>
    <row r="36" spans="2:13" x14ac:dyDescent="0.25">
      <c r="B36" s="116" t="s">
        <v>86</v>
      </c>
      <c r="C36" s="117">
        <v>408804</v>
      </c>
      <c r="D36" s="118">
        <v>8.1381437768240339</v>
      </c>
      <c r="E36" s="117">
        <v>454213</v>
      </c>
      <c r="F36" s="118">
        <f t="shared" si="2"/>
        <v>0.11107768025753173</v>
      </c>
      <c r="G36" s="117">
        <v>465333</v>
      </c>
      <c r="H36" s="118">
        <f t="shared" si="2"/>
        <v>2.4481906066096792E-2</v>
      </c>
      <c r="I36" s="117">
        <v>483562</v>
      </c>
      <c r="J36" s="118">
        <f t="shared" si="3"/>
        <v>3.9174096829582172E-2</v>
      </c>
      <c r="K36" s="117"/>
      <c r="L36" s="118"/>
    </row>
    <row r="37" spans="2:13" x14ac:dyDescent="0.25">
      <c r="B37" s="116" t="s">
        <v>88</v>
      </c>
      <c r="C37" s="117">
        <v>491736</v>
      </c>
      <c r="D37" s="118">
        <v>3.3368317076182246</v>
      </c>
      <c r="E37" s="117">
        <v>511657</v>
      </c>
      <c r="F37" s="118">
        <f t="shared" si="2"/>
        <v>4.0511575316836579E-2</v>
      </c>
      <c r="G37" s="117">
        <v>531003</v>
      </c>
      <c r="H37" s="118">
        <f t="shared" si="2"/>
        <v>3.7810486321891323E-2</v>
      </c>
      <c r="I37" s="117">
        <v>544194</v>
      </c>
      <c r="J37" s="118">
        <f t="shared" si="3"/>
        <v>2.4841667561200209E-2</v>
      </c>
      <c r="K37" s="117"/>
      <c r="L37" s="118"/>
    </row>
    <row r="38" spans="2:13" x14ac:dyDescent="0.25">
      <c r="B38" s="116" t="s">
        <v>90</v>
      </c>
      <c r="C38" s="117">
        <v>530698</v>
      </c>
      <c r="D38" s="118">
        <v>1.6827588995945768</v>
      </c>
      <c r="E38" s="117">
        <v>569851</v>
      </c>
      <c r="F38" s="118">
        <f t="shared" si="2"/>
        <v>7.3776422748907944E-2</v>
      </c>
      <c r="G38" s="117">
        <v>553021</v>
      </c>
      <c r="H38" s="118">
        <f t="shared" si="2"/>
        <v>-2.9534036090135829E-2</v>
      </c>
      <c r="I38" s="117">
        <v>547385</v>
      </c>
      <c r="J38" s="118">
        <f t="shared" si="3"/>
        <v>-1.0191294724793409E-2</v>
      </c>
      <c r="K38" s="117"/>
      <c r="L38" s="118"/>
    </row>
    <row r="39" spans="2:13" x14ac:dyDescent="0.25">
      <c r="B39" s="116" t="s">
        <v>92</v>
      </c>
      <c r="C39" s="117">
        <v>466212</v>
      </c>
      <c r="D39" s="118">
        <v>0.93286153157299045</v>
      </c>
      <c r="E39" s="117">
        <v>491257</v>
      </c>
      <c r="F39" s="118">
        <f t="shared" si="2"/>
        <v>5.3720195962351891E-2</v>
      </c>
      <c r="G39" s="117">
        <v>500247</v>
      </c>
      <c r="H39" s="118">
        <f t="shared" si="2"/>
        <v>1.829999368965729E-2</v>
      </c>
      <c r="I39" s="117">
        <v>486120</v>
      </c>
      <c r="J39" s="118">
        <f t="shared" si="3"/>
        <v>-2.8240049415588664E-2</v>
      </c>
      <c r="K39" s="117"/>
      <c r="L39" s="118"/>
    </row>
    <row r="40" spans="2:13" x14ac:dyDescent="0.25">
      <c r="B40" s="116" t="s">
        <v>94</v>
      </c>
      <c r="C40" s="117">
        <v>492206</v>
      </c>
      <c r="D40" s="118">
        <v>0.29763517966834518</v>
      </c>
      <c r="E40" s="117">
        <v>505474</v>
      </c>
      <c r="F40" s="118">
        <f t="shared" si="2"/>
        <v>2.6956193138645279E-2</v>
      </c>
      <c r="G40" s="117">
        <v>527606</v>
      </c>
      <c r="H40" s="118">
        <f t="shared" si="2"/>
        <v>4.3784645698888625E-2</v>
      </c>
      <c r="I40" s="117">
        <v>545299</v>
      </c>
      <c r="J40" s="118">
        <f t="shared" si="3"/>
        <v>3.3534493542529908E-2</v>
      </c>
      <c r="K40" s="117"/>
      <c r="L40" s="118"/>
    </row>
    <row r="41" spans="2:13" x14ac:dyDescent="0.25">
      <c r="B41" s="116" t="s">
        <v>96</v>
      </c>
      <c r="C41" s="117">
        <v>471403</v>
      </c>
      <c r="D41" s="118">
        <v>0.23162116263879806</v>
      </c>
      <c r="E41" s="117">
        <v>495470</v>
      </c>
      <c r="F41" s="118">
        <f t="shared" si="2"/>
        <v>5.105398141293116E-2</v>
      </c>
      <c r="G41" s="117">
        <v>484662</v>
      </c>
      <c r="H41" s="118">
        <f t="shared" si="2"/>
        <v>-2.1813631501402697E-2</v>
      </c>
      <c r="I41" s="117">
        <v>490539</v>
      </c>
      <c r="J41" s="118">
        <f t="shared" si="3"/>
        <v>1.2125976453693399E-2</v>
      </c>
      <c r="K41" s="117"/>
      <c r="L41" s="118"/>
    </row>
    <row r="42" spans="2:13" x14ac:dyDescent="0.25">
      <c r="B42" s="116" t="s">
        <v>98</v>
      </c>
      <c r="C42" s="117">
        <v>481522</v>
      </c>
      <c r="D42" s="118">
        <v>0.49210136529558679</v>
      </c>
      <c r="E42" s="117">
        <v>480103</v>
      </c>
      <c r="F42" s="118">
        <f t="shared" si="2"/>
        <v>-2.9469058526920833E-3</v>
      </c>
      <c r="G42" s="117">
        <v>488662</v>
      </c>
      <c r="H42" s="118">
        <f t="shared" si="2"/>
        <v>1.7827424531819291E-2</v>
      </c>
      <c r="I42" s="117">
        <v>463246</v>
      </c>
      <c r="J42" s="118">
        <f t="shared" si="3"/>
        <v>-5.2011410750170906E-2</v>
      </c>
      <c r="K42" s="117"/>
      <c r="L42" s="118"/>
    </row>
    <row r="43" spans="2:13" ht="15.75" x14ac:dyDescent="0.25">
      <c r="B43" s="119" t="s">
        <v>32</v>
      </c>
      <c r="C43" s="120">
        <v>5217075</v>
      </c>
      <c r="D43" s="121">
        <v>1.9343270268050885</v>
      </c>
      <c r="E43" s="120">
        <v>5776213</v>
      </c>
      <c r="F43" s="121">
        <f t="shared" si="2"/>
        <v>0.10717461412764817</v>
      </c>
      <c r="G43" s="120">
        <v>5854909</v>
      </c>
      <c r="H43" s="121">
        <f t="shared" si="2"/>
        <v>1.3624151325444478E-2</v>
      </c>
      <c r="I43" s="120">
        <v>5885086</v>
      </c>
      <c r="J43" s="121">
        <f t="shared" si="3"/>
        <v>5.1541364690723679E-3</v>
      </c>
      <c r="K43" s="120">
        <v>2367883</v>
      </c>
      <c r="L43" s="121">
        <v>1.8557766219978955E-2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77" t="s">
        <v>298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154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3">
        <f>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234995</v>
      </c>
      <c r="D53" s="118">
        <v>19.799699061780846</v>
      </c>
      <c r="E53" s="117">
        <v>371455</v>
      </c>
      <c r="F53" s="118">
        <f t="shared" ref="F53:H65" si="5">IFERROR(E53/C53-1,"-")</f>
        <v>0.58069320623843068</v>
      </c>
      <c r="G53" s="117">
        <v>373792</v>
      </c>
      <c r="H53" s="118">
        <f t="shared" si="5"/>
        <v>6.2914754142493479E-3</v>
      </c>
      <c r="I53" s="117">
        <v>392816</v>
      </c>
      <c r="J53" s="118">
        <f t="shared" ref="J53:J65" si="6">IFERROR(I53/G53-1,"-")</f>
        <v>5.0894615187055958E-2</v>
      </c>
      <c r="K53" s="117">
        <v>387406</v>
      </c>
      <c r="L53" s="118">
        <f t="shared" ref="L53:L57" si="7">IFERROR(K53/I53-1,"-")</f>
        <v>-1.3772351431713625E-2</v>
      </c>
    </row>
    <row r="54" spans="1:13" x14ac:dyDescent="0.25">
      <c r="A54" s="1">
        <v>2</v>
      </c>
      <c r="B54" s="116" t="s">
        <v>78</v>
      </c>
      <c r="C54" s="117">
        <v>256339</v>
      </c>
      <c r="D54" s="118">
        <v>16.415517358516205</v>
      </c>
      <c r="E54" s="117">
        <v>333022</v>
      </c>
      <c r="F54" s="118">
        <f t="shared" si="5"/>
        <v>0.29914683290486432</v>
      </c>
      <c r="G54" s="117">
        <v>353865</v>
      </c>
      <c r="H54" s="118">
        <f t="shared" si="5"/>
        <v>6.2587456684543463E-2</v>
      </c>
      <c r="I54" s="117">
        <v>362809</v>
      </c>
      <c r="J54" s="118">
        <f t="shared" si="6"/>
        <v>2.5275175561301655E-2</v>
      </c>
      <c r="K54" s="117">
        <v>374458</v>
      </c>
      <c r="L54" s="118">
        <f t="shared" si="7"/>
        <v>3.210780327941154E-2</v>
      </c>
    </row>
    <row r="55" spans="1:13" x14ac:dyDescent="0.25">
      <c r="A55" s="1">
        <v>3</v>
      </c>
      <c r="B55" s="116" t="s">
        <v>80</v>
      </c>
      <c r="C55" s="117">
        <v>322615</v>
      </c>
      <c r="D55" s="118">
        <v>15.327496330785969</v>
      </c>
      <c r="E55" s="117">
        <v>346043</v>
      </c>
      <c r="F55" s="118">
        <f t="shared" si="5"/>
        <v>7.2619066069463667E-2</v>
      </c>
      <c r="G55" s="117">
        <v>376224</v>
      </c>
      <c r="H55" s="118">
        <f t="shared" si="5"/>
        <v>8.7217484532269074E-2</v>
      </c>
      <c r="I55" s="117">
        <v>376628</v>
      </c>
      <c r="J55" s="118">
        <f t="shared" si="6"/>
        <v>1.0738283575741914E-3</v>
      </c>
      <c r="K55" s="117">
        <v>385702</v>
      </c>
      <c r="L55" s="118">
        <f t="shared" si="7"/>
        <v>2.4092738723621165E-2</v>
      </c>
    </row>
    <row r="56" spans="1:13" x14ac:dyDescent="0.25">
      <c r="A56" s="1">
        <v>4</v>
      </c>
      <c r="B56" s="116" t="s">
        <v>82</v>
      </c>
      <c r="C56" s="117">
        <v>326468</v>
      </c>
      <c r="D56" s="118">
        <v>20.563276089828271</v>
      </c>
      <c r="E56" s="117">
        <v>331335</v>
      </c>
      <c r="F56" s="118">
        <f t="shared" si="5"/>
        <v>1.4908046117843021E-2</v>
      </c>
      <c r="G56" s="117">
        <v>344040</v>
      </c>
      <c r="H56" s="118">
        <f t="shared" si="5"/>
        <v>3.8344877540857469E-2</v>
      </c>
      <c r="I56" s="117">
        <v>325436</v>
      </c>
      <c r="J56" s="118">
        <f t="shared" si="6"/>
        <v>-5.4075107545634271E-2</v>
      </c>
      <c r="K56" s="117">
        <v>357619</v>
      </c>
      <c r="L56" s="118">
        <f t="shared" si="7"/>
        <v>9.8891948032792998E-2</v>
      </c>
    </row>
    <row r="57" spans="1:13" x14ac:dyDescent="0.25">
      <c r="A57" s="1">
        <v>5</v>
      </c>
      <c r="B57" s="116" t="s">
        <v>84</v>
      </c>
      <c r="C57" s="117">
        <v>316077</v>
      </c>
      <c r="D57" s="118">
        <v>15.264124729854892</v>
      </c>
      <c r="E57" s="117">
        <v>340704</v>
      </c>
      <c r="F57" s="118">
        <f t="shared" si="5"/>
        <v>7.7914558794217825E-2</v>
      </c>
      <c r="G57" s="117">
        <v>344685</v>
      </c>
      <c r="H57" s="118">
        <f t="shared" si="5"/>
        <v>1.1684629473091013E-2</v>
      </c>
      <c r="I57" s="117">
        <v>365014</v>
      </c>
      <c r="J57" s="118">
        <f t="shared" si="6"/>
        <v>5.897848760462443E-2</v>
      </c>
      <c r="K57" s="117">
        <v>372075</v>
      </c>
      <c r="L57" s="118">
        <f t="shared" si="7"/>
        <v>1.9344463500030162E-2</v>
      </c>
    </row>
    <row r="58" spans="1:13" x14ac:dyDescent="0.25">
      <c r="A58" s="1">
        <v>6</v>
      </c>
      <c r="B58" s="116" t="s">
        <v>86</v>
      </c>
      <c r="C58" s="117">
        <v>318832</v>
      </c>
      <c r="D58" s="118">
        <v>7.3799511130969595</v>
      </c>
      <c r="E58" s="117">
        <v>354121</v>
      </c>
      <c r="F58" s="118">
        <f t="shared" si="5"/>
        <v>0.11068211471872336</v>
      </c>
      <c r="G58" s="117">
        <v>354898</v>
      </c>
      <c r="H58" s="118">
        <f t="shared" si="5"/>
        <v>2.1941652711925386E-3</v>
      </c>
      <c r="I58" s="117">
        <v>391870</v>
      </c>
      <c r="J58" s="118">
        <f t="shared" si="6"/>
        <v>0.10417641125055654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380812</v>
      </c>
      <c r="D59" s="118">
        <v>2.7461585377850355</v>
      </c>
      <c r="E59" s="117">
        <v>400198</v>
      </c>
      <c r="F59" s="118">
        <f t="shared" si="5"/>
        <v>5.0907009232902256E-2</v>
      </c>
      <c r="G59" s="117">
        <v>405625</v>
      </c>
      <c r="H59" s="118">
        <f t="shared" si="5"/>
        <v>1.3560787410231923E-2</v>
      </c>
      <c r="I59" s="117">
        <v>442861</v>
      </c>
      <c r="J59" s="118">
        <f t="shared" si="6"/>
        <v>9.1799075500770488E-2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408951</v>
      </c>
      <c r="D60" s="118">
        <v>1.5018108184165126</v>
      </c>
      <c r="E60" s="117">
        <v>415100</v>
      </c>
      <c r="F60" s="118">
        <f t="shared" si="5"/>
        <v>1.5036031211563161E-2</v>
      </c>
      <c r="G60" s="117">
        <v>423978</v>
      </c>
      <c r="H60" s="118">
        <f t="shared" si="5"/>
        <v>2.1387617441580353E-2</v>
      </c>
      <c r="I60" s="117">
        <v>453389</v>
      </c>
      <c r="J60" s="118">
        <f t="shared" si="6"/>
        <v>6.9369165381222508E-2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364342</v>
      </c>
      <c r="D61" s="118">
        <v>0.84952688434048085</v>
      </c>
      <c r="E61" s="117">
        <v>384126</v>
      </c>
      <c r="F61" s="118">
        <f t="shared" si="5"/>
        <v>5.4300629628206476E-2</v>
      </c>
      <c r="G61" s="117">
        <v>385672</v>
      </c>
      <c r="H61" s="118">
        <f t="shared" si="5"/>
        <v>4.0247210550705681E-3</v>
      </c>
      <c r="I61" s="117">
        <v>389377</v>
      </c>
      <c r="J61" s="118">
        <f t="shared" si="6"/>
        <v>9.6066087245119114E-3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388751</v>
      </c>
      <c r="D62" s="118">
        <v>0.28190238771223464</v>
      </c>
      <c r="E62" s="117">
        <v>392254</v>
      </c>
      <c r="F62" s="118">
        <f t="shared" si="5"/>
        <v>9.0109092966963455E-3</v>
      </c>
      <c r="G62" s="117">
        <v>410112</v>
      </c>
      <c r="H62" s="118">
        <f t="shared" si="5"/>
        <v>4.5526623055469173E-2</v>
      </c>
      <c r="I62" s="117">
        <v>442644</v>
      </c>
      <c r="J62" s="118">
        <f t="shared" si="6"/>
        <v>7.9324672284644127E-2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371295</v>
      </c>
      <c r="D63" s="118">
        <v>0.25603840220832996</v>
      </c>
      <c r="E63" s="117">
        <v>361460</v>
      </c>
      <c r="F63" s="118">
        <f t="shared" si="5"/>
        <v>-2.6488371779851638E-2</v>
      </c>
      <c r="G63" s="117">
        <v>367251</v>
      </c>
      <c r="H63" s="118">
        <f t="shared" si="5"/>
        <v>1.6021136501964239E-2</v>
      </c>
      <c r="I63" s="117">
        <v>389496</v>
      </c>
      <c r="J63" s="118">
        <f t="shared" si="6"/>
        <v>6.0571652629945127E-2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375961</v>
      </c>
      <c r="D64" s="118">
        <v>0.46423925658781284</v>
      </c>
      <c r="E64" s="117">
        <v>362997</v>
      </c>
      <c r="F64" s="118">
        <f t="shared" si="5"/>
        <v>-3.448230002580055E-2</v>
      </c>
      <c r="G64" s="117">
        <v>369112</v>
      </c>
      <c r="H64" s="118">
        <f t="shared" si="5"/>
        <v>1.684586924960807E-2</v>
      </c>
      <c r="I64" s="117">
        <v>364902</v>
      </c>
      <c r="J64" s="118">
        <f t="shared" si="6"/>
        <v>-1.1405752183619056E-2</v>
      </c>
      <c r="K64" s="117"/>
      <c r="L64" s="118"/>
    </row>
    <row r="65" spans="1:13" ht="15.75" x14ac:dyDescent="0.25">
      <c r="B65" s="119" t="s">
        <v>32</v>
      </c>
      <c r="C65" s="120">
        <v>4065438</v>
      </c>
      <c r="D65" s="121">
        <v>1.8308168585704974</v>
      </c>
      <c r="E65" s="120">
        <v>4392815</v>
      </c>
      <c r="F65" s="121">
        <f t="shared" si="5"/>
        <v>8.0526870659446859E-2</v>
      </c>
      <c r="G65" s="120">
        <v>4509254</v>
      </c>
      <c r="H65" s="121">
        <f t="shared" si="5"/>
        <v>2.6506693316244778E-2</v>
      </c>
      <c r="I65" s="120">
        <v>4697242</v>
      </c>
      <c r="J65" s="121">
        <f t="shared" si="6"/>
        <v>4.1689379218824207E-2</v>
      </c>
      <c r="K65" s="120">
        <v>1877260</v>
      </c>
      <c r="L65" s="121">
        <v>2.9931919791650108E-2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330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144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3">
        <f>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68210</v>
      </c>
      <c r="D75" s="118">
        <v>19.783059110298598</v>
      </c>
      <c r="E75" s="117">
        <v>116896</v>
      </c>
      <c r="F75" s="118">
        <f t="shared" ref="F75:H87" si="8">IFERROR(E75/C75-1,"-")</f>
        <v>0.71376630992523094</v>
      </c>
      <c r="G75" s="117">
        <v>88725</v>
      </c>
      <c r="H75" s="118">
        <f t="shared" si="8"/>
        <v>-0.24099199288256223</v>
      </c>
      <c r="I75" s="117">
        <v>123213</v>
      </c>
      <c r="J75" s="118">
        <f t="shared" ref="J75:J87" si="9">IFERROR(I75/G75-1,"-")</f>
        <v>0.38870667793744706</v>
      </c>
      <c r="K75" s="117">
        <v>104076</v>
      </c>
      <c r="L75" s="118">
        <f t="shared" ref="L75:L79" si="10">IFERROR(K75/I75-1,"-")</f>
        <v>-0.15531640330159968</v>
      </c>
    </row>
    <row r="76" spans="1:13" x14ac:dyDescent="0.25">
      <c r="A76" s="1">
        <v>2</v>
      </c>
      <c r="B76" s="116" t="s">
        <v>78</v>
      </c>
      <c r="C76" s="117">
        <v>73813</v>
      </c>
      <c r="D76" s="118">
        <v>32.234128770823951</v>
      </c>
      <c r="E76" s="117">
        <v>110449</v>
      </c>
      <c r="F76" s="118">
        <f t="shared" si="8"/>
        <v>0.49633533388427509</v>
      </c>
      <c r="G76" s="117">
        <v>109201</v>
      </c>
      <c r="H76" s="118">
        <f t="shared" si="8"/>
        <v>-1.1299332723700539E-2</v>
      </c>
      <c r="I76" s="117">
        <v>111976</v>
      </c>
      <c r="J76" s="118">
        <f t="shared" si="9"/>
        <v>2.54118552027911E-2</v>
      </c>
      <c r="K76" s="117">
        <v>117339</v>
      </c>
      <c r="L76" s="118">
        <f t="shared" si="10"/>
        <v>4.7894191612488424E-2</v>
      </c>
    </row>
    <row r="77" spans="1:13" x14ac:dyDescent="0.25">
      <c r="A77" s="1">
        <v>3</v>
      </c>
      <c r="B77" s="116" t="s">
        <v>80</v>
      </c>
      <c r="C77" s="117">
        <v>104289</v>
      </c>
      <c r="D77" s="118">
        <v>47.916041275797376</v>
      </c>
      <c r="E77" s="117">
        <v>123384</v>
      </c>
      <c r="F77" s="118">
        <f t="shared" si="8"/>
        <v>0.18309697091735466</v>
      </c>
      <c r="G77" s="117">
        <v>119383</v>
      </c>
      <c r="H77" s="118">
        <f t="shared" si="8"/>
        <v>-3.2427219088374537E-2</v>
      </c>
      <c r="I77" s="117">
        <v>101055</v>
      </c>
      <c r="J77" s="118">
        <f t="shared" si="9"/>
        <v>-0.1535226958612198</v>
      </c>
      <c r="K77" s="117">
        <v>114243</v>
      </c>
      <c r="L77" s="118">
        <f t="shared" si="10"/>
        <v>0.13050319133145316</v>
      </c>
    </row>
    <row r="78" spans="1:13" x14ac:dyDescent="0.25">
      <c r="A78" s="1">
        <v>4</v>
      </c>
      <c r="B78" s="116" t="s">
        <v>82</v>
      </c>
      <c r="C78" s="117">
        <v>98817</v>
      </c>
      <c r="D78" s="118">
        <v>15.258144126357355</v>
      </c>
      <c r="E78" s="117">
        <v>113192</v>
      </c>
      <c r="F78" s="118">
        <f t="shared" si="8"/>
        <v>0.14547092099537529</v>
      </c>
      <c r="G78" s="117">
        <v>103368</v>
      </c>
      <c r="H78" s="118">
        <f t="shared" si="8"/>
        <v>-8.679058590713129E-2</v>
      </c>
      <c r="I78" s="117">
        <v>89075</v>
      </c>
      <c r="J78" s="118">
        <f t="shared" si="9"/>
        <v>-0.13827296648866183</v>
      </c>
      <c r="K78" s="117">
        <v>81011</v>
      </c>
      <c r="L78" s="118">
        <f t="shared" si="10"/>
        <v>-9.0530451866404738E-2</v>
      </c>
    </row>
    <row r="79" spans="1:13" x14ac:dyDescent="0.25">
      <c r="A79" s="1">
        <v>5</v>
      </c>
      <c r="B79" s="116" t="s">
        <v>84</v>
      </c>
      <c r="C79" s="117">
        <v>72871</v>
      </c>
      <c r="D79" s="118">
        <v>36.06561546286877</v>
      </c>
      <c r="E79" s="117">
        <v>81708</v>
      </c>
      <c r="F79" s="118">
        <f t="shared" si="8"/>
        <v>0.12126909195701985</v>
      </c>
      <c r="G79" s="117">
        <v>91092</v>
      </c>
      <c r="H79" s="118">
        <f t="shared" si="8"/>
        <v>0.11484799530033785</v>
      </c>
      <c r="I79" s="117">
        <v>76719</v>
      </c>
      <c r="J79" s="118">
        <f t="shared" si="9"/>
        <v>-0.1577855355025688</v>
      </c>
      <c r="K79" s="117">
        <v>73954</v>
      </c>
      <c r="L79" s="118">
        <f t="shared" si="10"/>
        <v>-3.6040615753594296E-2</v>
      </c>
    </row>
    <row r="80" spans="1:13" x14ac:dyDescent="0.25">
      <c r="A80" s="1">
        <v>6</v>
      </c>
      <c r="B80" s="116" t="s">
        <v>86</v>
      </c>
      <c r="C80" s="117">
        <v>89972</v>
      </c>
      <c r="D80" s="118">
        <v>12.450740020929885</v>
      </c>
      <c r="E80" s="117">
        <v>100092</v>
      </c>
      <c r="F80" s="118">
        <f t="shared" si="8"/>
        <v>0.11247943804739258</v>
      </c>
      <c r="G80" s="117">
        <v>110435</v>
      </c>
      <c r="H80" s="118">
        <f t="shared" si="8"/>
        <v>0.10333493186268639</v>
      </c>
      <c r="I80" s="117">
        <v>91692</v>
      </c>
      <c r="J80" s="118">
        <f t="shared" si="9"/>
        <v>-0.16971974464617201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110924</v>
      </c>
      <c r="D81" s="118">
        <v>8.4548244118649851</v>
      </c>
      <c r="E81" s="117">
        <v>111459</v>
      </c>
      <c r="F81" s="118">
        <f t="shared" si="8"/>
        <v>4.8231221376797695E-3</v>
      </c>
      <c r="G81" s="117">
        <v>125378</v>
      </c>
      <c r="H81" s="118">
        <f t="shared" si="8"/>
        <v>0.12488000071775263</v>
      </c>
      <c r="I81" s="117">
        <v>101333</v>
      </c>
      <c r="J81" s="118">
        <f t="shared" si="9"/>
        <v>-0.1917800571073075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121747</v>
      </c>
      <c r="D82" s="118">
        <v>2.5436896029805567</v>
      </c>
      <c r="E82" s="117">
        <v>154751</v>
      </c>
      <c r="F82" s="118">
        <f t="shared" si="8"/>
        <v>0.27108676189146341</v>
      </c>
      <c r="G82" s="117">
        <v>129043</v>
      </c>
      <c r="H82" s="118">
        <f t="shared" si="8"/>
        <v>-0.16612493618781143</v>
      </c>
      <c r="I82" s="117">
        <v>93996</v>
      </c>
      <c r="J82" s="118">
        <f t="shared" si="9"/>
        <v>-0.27159163999597036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101870</v>
      </c>
      <c r="D83" s="118">
        <v>1.3041776933342382</v>
      </c>
      <c r="E83" s="117">
        <v>107131</v>
      </c>
      <c r="F83" s="118">
        <f t="shared" si="8"/>
        <v>5.1644252478649344E-2</v>
      </c>
      <c r="G83" s="117">
        <v>114575</v>
      </c>
      <c r="H83" s="118">
        <f t="shared" si="8"/>
        <v>6.9485023009212998E-2</v>
      </c>
      <c r="I83" s="117">
        <v>96743</v>
      </c>
      <c r="J83" s="118">
        <f t="shared" si="9"/>
        <v>-0.15563604625790972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103455</v>
      </c>
      <c r="D84" s="118">
        <v>0.36037291746111055</v>
      </c>
      <c r="E84" s="117">
        <v>113220</v>
      </c>
      <c r="F84" s="118">
        <f t="shared" si="8"/>
        <v>9.4388864723792931E-2</v>
      </c>
      <c r="G84" s="117">
        <v>117494</v>
      </c>
      <c r="H84" s="118">
        <f t="shared" si="8"/>
        <v>3.7749514220102531E-2</v>
      </c>
      <c r="I84" s="117">
        <v>102655</v>
      </c>
      <c r="J84" s="118">
        <f t="shared" si="9"/>
        <v>-0.1262958108499157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100108</v>
      </c>
      <c r="D85" s="118">
        <v>0.14879162745863073</v>
      </c>
      <c r="E85" s="117">
        <v>134010</v>
      </c>
      <c r="F85" s="118">
        <f t="shared" si="8"/>
        <v>0.33865425340632127</v>
      </c>
      <c r="G85" s="117">
        <v>117411</v>
      </c>
      <c r="H85" s="118">
        <f t="shared" si="8"/>
        <v>-0.12386389075442128</v>
      </c>
      <c r="I85" s="117">
        <v>101043</v>
      </c>
      <c r="J85" s="118">
        <f t="shared" si="9"/>
        <v>-0.13940772159337711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105561</v>
      </c>
      <c r="D86" s="118">
        <v>0.60057314410480345</v>
      </c>
      <c r="E86" s="117">
        <v>117106</v>
      </c>
      <c r="F86" s="118">
        <f t="shared" si="8"/>
        <v>0.10936804312198634</v>
      </c>
      <c r="G86" s="117">
        <v>119550</v>
      </c>
      <c r="H86" s="118">
        <f t="shared" si="8"/>
        <v>2.0869981042815899E-2</v>
      </c>
      <c r="I86" s="117">
        <v>98344</v>
      </c>
      <c r="J86" s="118">
        <f t="shared" si="9"/>
        <v>-0.17738184859891259</v>
      </c>
      <c r="K86" s="117"/>
      <c r="L86" s="118"/>
    </row>
    <row r="87" spans="1:13" ht="15.75" x14ac:dyDescent="0.25">
      <c r="B87" s="119" t="s">
        <v>32</v>
      </c>
      <c r="C87" s="120">
        <v>1151637</v>
      </c>
      <c r="D87" s="121">
        <v>2.3692314443696789</v>
      </c>
      <c r="E87" s="120">
        <v>1383398</v>
      </c>
      <c r="F87" s="121">
        <f t="shared" si="8"/>
        <v>0.20124483669767468</v>
      </c>
      <c r="G87" s="120">
        <v>1345655</v>
      </c>
      <c r="H87" s="121">
        <f t="shared" si="8"/>
        <v>-2.7282820995837787E-2</v>
      </c>
      <c r="I87" s="120">
        <v>1187844</v>
      </c>
      <c r="J87" s="121">
        <f t="shared" si="9"/>
        <v>-0.11727448714566513</v>
      </c>
      <c r="K87" s="120">
        <v>490623</v>
      </c>
      <c r="L87" s="121">
        <v>-2.273732267278572E-2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299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3">
        <f>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17">
        <v>273256</v>
      </c>
      <c r="D97" s="118">
        <v>6.3679726049559147</v>
      </c>
      <c r="E97" s="117">
        <v>322382</v>
      </c>
      <c r="F97" s="118">
        <f t="shared" ref="F97:H109" si="11">IFERROR(E97/C97-1,"-")</f>
        <v>0.17978013291565409</v>
      </c>
      <c r="G97" s="117">
        <v>372581</v>
      </c>
      <c r="H97" s="118">
        <f t="shared" si="11"/>
        <v>0.15571278793481036</v>
      </c>
      <c r="I97" s="117">
        <v>360283</v>
      </c>
      <c r="J97" s="118">
        <f t="shared" ref="J97:J109" si="12">IFERROR(I97/G97-1,"-")</f>
        <v>-3.3007587611821321E-2</v>
      </c>
      <c r="K97" s="117">
        <v>353482</v>
      </c>
      <c r="L97" s="118">
        <f t="shared" ref="L97:L101" si="13">IFERROR(K97/I97-1,"-")</f>
        <v>-1.8876827382918404E-2</v>
      </c>
    </row>
    <row r="98" spans="2:12" x14ac:dyDescent="0.25">
      <c r="B98" s="116" t="s">
        <v>78</v>
      </c>
      <c r="C98" s="117">
        <v>278825</v>
      </c>
      <c r="D98" s="118">
        <v>6.5507081539253118</v>
      </c>
      <c r="E98" s="117">
        <v>330373</v>
      </c>
      <c r="F98" s="118">
        <f t="shared" si="11"/>
        <v>0.1848758181655159</v>
      </c>
      <c r="G98" s="117">
        <v>361695</v>
      </c>
      <c r="H98" s="118">
        <f t="shared" si="11"/>
        <v>9.4807989757032196E-2</v>
      </c>
      <c r="I98" s="117">
        <v>337232</v>
      </c>
      <c r="J98" s="118">
        <f t="shared" si="12"/>
        <v>-6.7634332794205054E-2</v>
      </c>
      <c r="K98" s="117">
        <v>331714</v>
      </c>
      <c r="L98" s="118">
        <f t="shared" si="13"/>
        <v>-1.6362622764150458E-2</v>
      </c>
    </row>
    <row r="99" spans="2:12" x14ac:dyDescent="0.25">
      <c r="B99" s="116" t="s">
        <v>80</v>
      </c>
      <c r="C99" s="117">
        <v>320977</v>
      </c>
      <c r="D99" s="118">
        <v>5.2233790910501012</v>
      </c>
      <c r="E99" s="117">
        <v>348975</v>
      </c>
      <c r="F99" s="118">
        <f t="shared" si="11"/>
        <v>8.7227433741358329E-2</v>
      </c>
      <c r="G99" s="117">
        <v>371061</v>
      </c>
      <c r="H99" s="118">
        <f t="shared" si="11"/>
        <v>6.3288201160541568E-2</v>
      </c>
      <c r="I99" s="117">
        <v>350991</v>
      </c>
      <c r="J99" s="118">
        <f t="shared" si="12"/>
        <v>-5.4088141841907356E-2</v>
      </c>
      <c r="K99" s="117">
        <v>331998</v>
      </c>
      <c r="L99" s="118">
        <f t="shared" si="13"/>
        <v>-5.4112498611075477E-2</v>
      </c>
    </row>
    <row r="100" spans="2:12" x14ac:dyDescent="0.25">
      <c r="B100" s="116" t="s">
        <v>82</v>
      </c>
      <c r="C100" s="117">
        <v>299942</v>
      </c>
      <c r="D100" s="118">
        <v>5.0082128119866995</v>
      </c>
      <c r="E100" s="117">
        <v>301422</v>
      </c>
      <c r="F100" s="118">
        <f t="shared" si="11"/>
        <v>4.9342872955437933E-3</v>
      </c>
      <c r="G100" s="117">
        <v>342387</v>
      </c>
      <c r="H100" s="118">
        <f t="shared" si="11"/>
        <v>0.13590580647729755</v>
      </c>
      <c r="I100" s="117">
        <v>340110</v>
      </c>
      <c r="J100" s="118">
        <f t="shared" si="12"/>
        <v>-6.6503693189285951E-3</v>
      </c>
      <c r="K100" s="117">
        <v>308457</v>
      </c>
      <c r="L100" s="118">
        <f t="shared" si="13"/>
        <v>-9.3066948928287929E-2</v>
      </c>
    </row>
    <row r="101" spans="2:12" x14ac:dyDescent="0.25">
      <c r="B101" s="116" t="s">
        <v>84</v>
      </c>
      <c r="C101" s="117">
        <v>264313</v>
      </c>
      <c r="D101" s="118">
        <v>4.2985526421297413</v>
      </c>
      <c r="E101" s="117">
        <v>248609</v>
      </c>
      <c r="F101" s="118">
        <f t="shared" si="11"/>
        <v>-5.9414406404527997E-2</v>
      </c>
      <c r="G101" s="117">
        <v>311050</v>
      </c>
      <c r="H101" s="118">
        <f t="shared" si="11"/>
        <v>0.25116146237666381</v>
      </c>
      <c r="I101" s="117">
        <v>299395</v>
      </c>
      <c r="J101" s="118">
        <f t="shared" si="12"/>
        <v>-3.7469860151101098E-2</v>
      </c>
      <c r="K101" s="117">
        <v>289674</v>
      </c>
      <c r="L101" s="118">
        <f t="shared" si="13"/>
        <v>-3.2468812104410549E-2</v>
      </c>
    </row>
    <row r="102" spans="2:12" x14ac:dyDescent="0.25">
      <c r="B102" s="116" t="s">
        <v>86</v>
      </c>
      <c r="C102" s="117">
        <v>264139</v>
      </c>
      <c r="D102" s="118">
        <v>2.819079565663722</v>
      </c>
      <c r="E102" s="117">
        <v>303811</v>
      </c>
      <c r="F102" s="118">
        <f t="shared" si="11"/>
        <v>0.15019364804137214</v>
      </c>
      <c r="G102" s="117">
        <v>322357</v>
      </c>
      <c r="H102" s="118">
        <f t="shared" si="11"/>
        <v>6.104453097484952E-2</v>
      </c>
      <c r="I102" s="117">
        <v>325305</v>
      </c>
      <c r="J102" s="118">
        <f t="shared" si="12"/>
        <v>9.1451403257878372E-3</v>
      </c>
      <c r="K102" s="117"/>
      <c r="L102" s="118"/>
    </row>
    <row r="103" spans="2:12" x14ac:dyDescent="0.25">
      <c r="B103" s="116" t="s">
        <v>88</v>
      </c>
      <c r="C103" s="117">
        <v>366484</v>
      </c>
      <c r="D103" s="118">
        <v>1.6005421284929677</v>
      </c>
      <c r="E103" s="117">
        <v>360662</v>
      </c>
      <c r="F103" s="118">
        <f t="shared" si="11"/>
        <v>-1.5886095982362125E-2</v>
      </c>
      <c r="G103" s="117">
        <v>364585</v>
      </c>
      <c r="H103" s="118">
        <f t="shared" si="11"/>
        <v>1.0877220222812456E-2</v>
      </c>
      <c r="I103" s="117">
        <v>387290</v>
      </c>
      <c r="J103" s="118">
        <f t="shared" si="12"/>
        <v>6.2276286736974829E-2</v>
      </c>
      <c r="K103" s="117"/>
      <c r="L103" s="118"/>
    </row>
    <row r="104" spans="2:12" x14ac:dyDescent="0.25">
      <c r="B104" s="116" t="s">
        <v>90</v>
      </c>
      <c r="C104" s="117">
        <v>364768</v>
      </c>
      <c r="D104" s="118">
        <v>0.9304592652179895</v>
      </c>
      <c r="E104" s="117">
        <v>377346</v>
      </c>
      <c r="F104" s="118">
        <f t="shared" si="11"/>
        <v>3.4482191420299957E-2</v>
      </c>
      <c r="G104" s="117">
        <v>383258</v>
      </c>
      <c r="H104" s="118">
        <f t="shared" si="11"/>
        <v>1.5667318588245216E-2</v>
      </c>
      <c r="I104" s="117">
        <v>361249</v>
      </c>
      <c r="J104" s="118">
        <f t="shared" si="12"/>
        <v>-5.7426068079466042E-2</v>
      </c>
      <c r="K104" s="117"/>
      <c r="L104" s="118"/>
    </row>
    <row r="105" spans="2:12" x14ac:dyDescent="0.25">
      <c r="B105" s="116" t="s">
        <v>92</v>
      </c>
      <c r="C105" s="117">
        <v>282430</v>
      </c>
      <c r="D105" s="118">
        <v>0.55466625565598404</v>
      </c>
      <c r="E105" s="117">
        <v>308611</v>
      </c>
      <c r="F105" s="118">
        <f t="shared" si="11"/>
        <v>9.2699075877208603E-2</v>
      </c>
      <c r="G105" s="117">
        <v>307433</v>
      </c>
      <c r="H105" s="118">
        <f t="shared" si="11"/>
        <v>-3.8171030844655895E-3</v>
      </c>
      <c r="I105" s="117">
        <v>329182</v>
      </c>
      <c r="J105" s="118">
        <f t="shared" si="12"/>
        <v>7.0743869395933467E-2</v>
      </c>
      <c r="K105" s="117"/>
      <c r="L105" s="118"/>
    </row>
    <row r="106" spans="2:12" x14ac:dyDescent="0.25">
      <c r="B106" s="116" t="s">
        <v>94</v>
      </c>
      <c r="C106" s="117">
        <v>309730</v>
      </c>
      <c r="D106" s="118">
        <v>0.24839783637374957</v>
      </c>
      <c r="E106" s="117">
        <v>357942</v>
      </c>
      <c r="F106" s="118">
        <f t="shared" si="11"/>
        <v>0.1556581538759565</v>
      </c>
      <c r="G106" s="117">
        <v>342715</v>
      </c>
      <c r="H106" s="118">
        <f t="shared" si="11"/>
        <v>-4.2540411575059611E-2</v>
      </c>
      <c r="I106" s="117">
        <v>354131</v>
      </c>
      <c r="J106" s="118">
        <f t="shared" si="12"/>
        <v>3.3310476635104891E-2</v>
      </c>
      <c r="K106" s="117"/>
      <c r="L106" s="118"/>
    </row>
    <row r="107" spans="2:12" x14ac:dyDescent="0.25">
      <c r="B107" s="116" t="s">
        <v>96</v>
      </c>
      <c r="C107" s="117">
        <v>314515</v>
      </c>
      <c r="D107" s="118">
        <v>0.13067377033857475</v>
      </c>
      <c r="E107" s="117">
        <v>352307</v>
      </c>
      <c r="F107" s="118">
        <f t="shared" si="11"/>
        <v>0.1201596108293721</v>
      </c>
      <c r="G107" s="117">
        <v>332795</v>
      </c>
      <c r="H107" s="118">
        <f t="shared" si="11"/>
        <v>-5.5383514945771761E-2</v>
      </c>
      <c r="I107" s="117">
        <v>325075</v>
      </c>
      <c r="J107" s="118">
        <f t="shared" si="12"/>
        <v>-2.3197463904205295E-2</v>
      </c>
      <c r="K107" s="117"/>
      <c r="L107" s="118"/>
    </row>
    <row r="108" spans="2:12" x14ac:dyDescent="0.25">
      <c r="B108" s="116" t="s">
        <v>98</v>
      </c>
      <c r="C108" s="117">
        <v>314320</v>
      </c>
      <c r="D108" s="118">
        <v>0.22378262206873467</v>
      </c>
      <c r="E108" s="117">
        <v>351674</v>
      </c>
      <c r="F108" s="118">
        <f t="shared" si="11"/>
        <v>0.118840671926699</v>
      </c>
      <c r="G108" s="117">
        <v>346293</v>
      </c>
      <c r="H108" s="118">
        <f t="shared" si="11"/>
        <v>-1.5301102725819971E-2</v>
      </c>
      <c r="I108" s="117">
        <v>338805</v>
      </c>
      <c r="J108" s="118">
        <f t="shared" si="12"/>
        <v>-2.1623307430412964E-2</v>
      </c>
      <c r="K108" s="117"/>
      <c r="L108" s="118"/>
    </row>
    <row r="109" spans="2:12" ht="15.75" x14ac:dyDescent="0.25">
      <c r="B109" s="119" t="s">
        <v>32</v>
      </c>
      <c r="C109" s="120">
        <v>3653699</v>
      </c>
      <c r="D109" s="121">
        <v>1.2990575227030186</v>
      </c>
      <c r="E109" s="120">
        <v>3964114</v>
      </c>
      <c r="F109" s="121">
        <f t="shared" si="11"/>
        <v>8.4959105826725168E-2</v>
      </c>
      <c r="G109" s="120">
        <v>4158210</v>
      </c>
      <c r="H109" s="121">
        <f t="shared" si="11"/>
        <v>4.8963274012805869E-2</v>
      </c>
      <c r="I109" s="120">
        <v>4109048</v>
      </c>
      <c r="J109" s="121">
        <f t="shared" si="12"/>
        <v>-1.1822875708538017E-2</v>
      </c>
      <c r="K109" s="120">
        <v>1615325</v>
      </c>
      <c r="L109" s="121">
        <v>-4.3060145935067906E-2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3" spans="3:3" x14ac:dyDescent="0.25">
      <c r="C113" s="122"/>
    </row>
  </sheetData>
  <mergeCells count="35">
    <mergeCell ref="B92:L92"/>
    <mergeCell ref="C94:L94"/>
    <mergeCell ref="C95:D95"/>
    <mergeCell ref="E95:F95"/>
    <mergeCell ref="G95:H95"/>
    <mergeCell ref="I95:J95"/>
    <mergeCell ref="K95:L95"/>
    <mergeCell ref="B70:L70"/>
    <mergeCell ref="C72:L72"/>
    <mergeCell ref="C73:D73"/>
    <mergeCell ref="E73:F73"/>
    <mergeCell ref="G73:H73"/>
    <mergeCell ref="I73:J73"/>
    <mergeCell ref="K73:L73"/>
    <mergeCell ref="B48:L48"/>
    <mergeCell ref="C50:L50"/>
    <mergeCell ref="C51:D51"/>
    <mergeCell ref="E51:F51"/>
    <mergeCell ref="G51:H51"/>
    <mergeCell ref="I51:J51"/>
    <mergeCell ref="K51:L51"/>
    <mergeCell ref="B26:L26"/>
    <mergeCell ref="C28:L28"/>
    <mergeCell ref="C29:D29"/>
    <mergeCell ref="E29:F29"/>
    <mergeCell ref="G29:H29"/>
    <mergeCell ref="I29:J29"/>
    <mergeCell ref="K29:L29"/>
    <mergeCell ref="B4:L4"/>
    <mergeCell ref="C6:L6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EF2D-04F5-4B65-AD40-CB3D3F28A500}">
  <sheetPr>
    <tabColor rgb="FFF29140"/>
    <pageSetUpPr fitToPage="1"/>
  </sheetPr>
  <dimension ref="A1:N162"/>
  <sheetViews>
    <sheetView showGridLines="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12" ht="6" customHeight="1" x14ac:dyDescent="0.25"/>
    <row r="6" spans="1:12" s="146" customFormat="1" ht="72" customHeight="1" x14ac:dyDescent="0.25">
      <c r="B6" s="147"/>
      <c r="C6" s="172" t="s">
        <v>272</v>
      </c>
      <c r="D6" s="172" t="s">
        <v>236</v>
      </c>
      <c r="E6" s="172" t="s">
        <v>237</v>
      </c>
      <c r="F6" s="172" t="s">
        <v>238</v>
      </c>
      <c r="G6" s="172" t="s">
        <v>239</v>
      </c>
      <c r="H6" s="172" t="s">
        <v>240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63D0-B05D-4B2F-9C80-F50E5B5B24BC}">
  <sheetPr>
    <tabColor rgb="FFF29140"/>
    <pageSetUpPr fitToPage="1"/>
  </sheetPr>
  <dimension ref="A1:N162"/>
  <sheetViews>
    <sheetView showGridLines="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1:12" ht="6" customHeight="1" x14ac:dyDescent="0.25"/>
    <row r="5" spans="1:12" ht="15.75" x14ac:dyDescent="0.25">
      <c r="B5" s="145"/>
      <c r="C5" s="308" t="s">
        <v>45</v>
      </c>
      <c r="D5" s="309"/>
      <c r="E5" s="309"/>
      <c r="F5" s="309"/>
      <c r="G5" s="309"/>
      <c r="H5" s="309"/>
      <c r="I5" s="309"/>
      <c r="J5" s="309"/>
      <c r="K5" s="309"/>
    </row>
    <row r="6" spans="1:12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E129-F125-4527-A42D-32F21285D956}">
  <sheetPr>
    <tabColor rgb="FFF29140"/>
    <pageSetUpPr fitToPage="1"/>
  </sheetPr>
  <dimension ref="A1:P162"/>
  <sheetViews>
    <sheetView showGridLines="0" workbookViewId="0">
      <selection activeCell="D25" sqref="D2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98EC-E819-4AEE-82C3-9ED3075BCB8A}">
  <sheetPr>
    <tabColor theme="3" tint="0.39997558519241921"/>
  </sheetPr>
  <dimension ref="A4:A24"/>
  <sheetViews>
    <sheetView showGridLines="0" workbookViewId="0">
      <selection activeCell="D25" sqref="D2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BE57-CFEF-4A6B-8C82-D6F2AB5F9EE4}">
  <sheetPr>
    <tabColor theme="8" tint="0.59999389629810485"/>
  </sheetPr>
  <dimension ref="B1:P220"/>
  <sheetViews>
    <sheetView showGridLines="0" zoomScaleNormal="100" workbookViewId="0"/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3" t="s">
        <v>42</v>
      </c>
      <c r="E1" s="293"/>
      <c r="F1" s="293"/>
      <c r="G1" s="293"/>
      <c r="H1" s="293"/>
      <c r="I1" s="293"/>
      <c r="J1" s="293"/>
      <c r="K1" s="293"/>
      <c r="L1" s="293"/>
    </row>
    <row r="2" spans="2:16" x14ac:dyDescent="0.25">
      <c r="D2" s="293"/>
      <c r="E2" s="293"/>
      <c r="F2" s="293"/>
      <c r="G2" s="293"/>
      <c r="H2" s="293"/>
      <c r="I2" s="293"/>
      <c r="J2" s="293"/>
      <c r="K2" s="293"/>
      <c r="L2" s="293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90" t="s">
        <v>44</v>
      </c>
      <c r="C7" s="285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8"/>
      <c r="C8" s="280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8"/>
      <c r="C9" s="280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8"/>
      <c r="C10" s="280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8"/>
      <c r="C11" s="280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8"/>
      <c r="C12" s="280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8"/>
      <c r="C13" s="280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8"/>
      <c r="C14" s="280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8"/>
      <c r="C15" s="280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8"/>
      <c r="C16" s="280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8"/>
      <c r="C17" s="281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8"/>
      <c r="C18" s="282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8"/>
      <c r="C19" s="283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8"/>
      <c r="C20" s="283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8"/>
      <c r="C21" s="283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8"/>
      <c r="C22" s="283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8"/>
      <c r="C23" s="283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8"/>
      <c r="C24" s="283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8"/>
      <c r="C25" s="283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8"/>
      <c r="C26" s="283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8"/>
      <c r="C27" s="283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8"/>
      <c r="C28" s="284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8"/>
      <c r="C29" s="285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8"/>
      <c r="C30" s="280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8"/>
      <c r="C31" s="280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8"/>
      <c r="C32" s="280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8"/>
      <c r="C33" s="280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8"/>
      <c r="C34" s="280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8"/>
      <c r="C35" s="280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8"/>
      <c r="C36" s="280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8"/>
      <c r="C37" s="280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8"/>
      <c r="C38" s="280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8"/>
      <c r="C39" s="281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8"/>
      <c r="C40" s="294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8"/>
      <c r="C41" s="295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8"/>
      <c r="C42" s="295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8"/>
      <c r="C43" s="295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8"/>
      <c r="C44" s="295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8"/>
      <c r="C45" s="295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8"/>
      <c r="C46" s="295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8"/>
      <c r="C47" s="295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8"/>
      <c r="C48" s="295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8"/>
      <c r="C49" s="295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8"/>
      <c r="C50" s="296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8"/>
      <c r="C51" s="286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8"/>
      <c r="C52" s="287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8"/>
      <c r="C53" s="287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8"/>
      <c r="C54" s="287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8"/>
      <c r="C55" s="287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8"/>
      <c r="C56" s="287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8"/>
      <c r="C57" s="287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8"/>
      <c r="C58" s="287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8"/>
      <c r="C59" s="287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8"/>
      <c r="C60" s="287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8"/>
      <c r="C61" s="288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8"/>
      <c r="C62" s="289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8"/>
      <c r="C63" s="291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8"/>
      <c r="C64" s="291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8"/>
      <c r="C65" s="291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8"/>
      <c r="C66" s="291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8"/>
      <c r="C67" s="291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8"/>
      <c r="C68" s="291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8"/>
      <c r="C69" s="291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8"/>
      <c r="C70" s="291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8"/>
      <c r="C71" s="291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9"/>
      <c r="C72" s="292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48"/>
    </row>
    <row r="74" spans="2:12" x14ac:dyDescent="0.25">
      <c r="B74" s="276" t="s">
        <v>57</v>
      </c>
      <c r="C74" s="276"/>
      <c r="D74" s="276"/>
      <c r="E74" s="276"/>
      <c r="F74" s="276"/>
      <c r="G74" s="276"/>
      <c r="H74" s="276"/>
      <c r="I74" s="276"/>
      <c r="J74" s="276"/>
      <c r="K74" s="276"/>
    </row>
    <row r="76" spans="2:12" x14ac:dyDescent="0.25">
      <c r="B76" s="57"/>
    </row>
    <row r="77" spans="2:12" ht="21.75" customHeight="1" thickBot="1" x14ac:dyDescent="0.3">
      <c r="B77" s="277" t="s">
        <v>58</v>
      </c>
      <c r="C77" s="277"/>
      <c r="D77" s="277"/>
      <c r="E77" s="277"/>
      <c r="F77" s="277"/>
      <c r="G77" s="277"/>
      <c r="H77" s="277"/>
      <c r="I77" s="277"/>
      <c r="J77" s="277"/>
      <c r="K77" s="277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241</v>
      </c>
      <c r="F79" s="13" t="s">
        <v>242</v>
      </c>
      <c r="G79" s="13" t="s">
        <v>243</v>
      </c>
      <c r="H79" s="13" t="s">
        <v>244</v>
      </c>
      <c r="I79" s="13" t="s">
        <v>245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90" t="s">
        <v>44</v>
      </c>
      <c r="C80" s="285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8"/>
      <c r="C81" s="280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8"/>
      <c r="C82" s="280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8"/>
      <c r="C83" s="280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8"/>
      <c r="C84" s="280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8"/>
      <c r="C85" s="280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8"/>
      <c r="C86" s="280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8"/>
      <c r="C87" s="280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8"/>
      <c r="C88" s="280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8"/>
      <c r="C89" s="280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8"/>
      <c r="C90" s="281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8"/>
      <c r="C91" s="282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8"/>
      <c r="C92" s="283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8"/>
      <c r="C93" s="283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8"/>
      <c r="C94" s="283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8"/>
      <c r="C95" s="283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8"/>
      <c r="C96" s="283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8"/>
      <c r="C97" s="283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8"/>
      <c r="C98" s="283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8"/>
      <c r="C99" s="283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8"/>
      <c r="C100" s="283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8"/>
      <c r="C101" s="284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8"/>
      <c r="C102" s="285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8"/>
      <c r="C103" s="280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8"/>
      <c r="C104" s="280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8"/>
      <c r="C105" s="280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8"/>
      <c r="C106" s="280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8"/>
      <c r="C107" s="280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8"/>
      <c r="C108" s="280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8"/>
      <c r="C109" s="280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8"/>
      <c r="C110" s="280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8"/>
      <c r="C111" s="280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8"/>
      <c r="C112" s="281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8"/>
      <c r="C113" s="282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8"/>
      <c r="C114" s="283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8"/>
      <c r="C115" s="283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8"/>
      <c r="C116" s="283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8"/>
      <c r="C117" s="283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8"/>
      <c r="C118" s="283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8"/>
      <c r="C119" s="283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8"/>
      <c r="C120" s="283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8"/>
      <c r="C121" s="283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8"/>
      <c r="C122" s="283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8"/>
      <c r="C123" s="284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8"/>
      <c r="C124" s="286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8"/>
      <c r="C125" s="287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8"/>
      <c r="C126" s="287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8"/>
      <c r="C127" s="287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8"/>
      <c r="C128" s="287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8"/>
      <c r="C129" s="287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8"/>
      <c r="C130" s="287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8"/>
      <c r="C131" s="287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8"/>
      <c r="C132" s="287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8"/>
      <c r="C133" s="287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8"/>
      <c r="C134" s="288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8"/>
      <c r="C135" s="289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8"/>
      <c r="C136" s="283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8"/>
      <c r="C137" s="283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8"/>
      <c r="C138" s="283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8"/>
      <c r="C139" s="283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8"/>
      <c r="C140" s="283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8"/>
      <c r="C141" s="283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8"/>
      <c r="C142" s="283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8"/>
      <c r="C143" s="283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8"/>
      <c r="C144" s="283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9"/>
      <c r="C145" s="284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48"/>
    </row>
    <row r="147" spans="2:12" x14ac:dyDescent="0.25">
      <c r="B147" s="276" t="s">
        <v>57</v>
      </c>
      <c r="C147" s="276"/>
      <c r="D147" s="276"/>
      <c r="E147" s="276"/>
      <c r="F147" s="276"/>
      <c r="G147" s="276"/>
      <c r="H147" s="276"/>
      <c r="I147" s="276"/>
      <c r="J147" s="276"/>
      <c r="K147" s="276"/>
    </row>
    <row r="148" spans="2:12" x14ac:dyDescent="0.25">
      <c r="B148" s="64"/>
    </row>
    <row r="150" spans="2:12" ht="21.75" thickBot="1" x14ac:dyDescent="0.3">
      <c r="B150" s="277" t="s">
        <v>58</v>
      </c>
      <c r="C150" s="277"/>
      <c r="D150" s="277"/>
      <c r="E150" s="277"/>
      <c r="F150" s="277"/>
      <c r="G150" s="277"/>
      <c r="H150" s="277"/>
      <c r="I150" s="277"/>
      <c r="J150" s="277"/>
      <c r="K150" s="277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0" t="s">
        <v>44</v>
      </c>
      <c r="C153" s="285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8"/>
      <c r="C154" s="280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8"/>
      <c r="C155" s="280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8"/>
      <c r="C156" s="280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8"/>
      <c r="C157" s="280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8"/>
      <c r="C158" s="280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8"/>
      <c r="C159" s="280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8"/>
      <c r="C160" s="280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8"/>
      <c r="C161" s="280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8"/>
      <c r="C162" s="280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8"/>
      <c r="C163" s="281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8"/>
      <c r="C164" s="282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8"/>
      <c r="C165" s="283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8"/>
      <c r="C166" s="283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8"/>
      <c r="C167" s="283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8"/>
      <c r="C168" s="283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8"/>
      <c r="C169" s="283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8"/>
      <c r="C170" s="283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8"/>
      <c r="C171" s="283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8"/>
      <c r="C172" s="283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8"/>
      <c r="C173" s="283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8"/>
      <c r="C174" s="284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8"/>
      <c r="C175" s="285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8"/>
      <c r="C176" s="280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8"/>
      <c r="C177" s="280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8"/>
      <c r="C178" s="280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8"/>
      <c r="C179" s="280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8"/>
      <c r="C180" s="280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8"/>
      <c r="C181" s="280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8"/>
      <c r="C182" s="280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8"/>
      <c r="C183" s="280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8"/>
      <c r="C184" s="280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8"/>
      <c r="C185" s="281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8"/>
      <c r="C186" s="282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8"/>
      <c r="C187" s="283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8"/>
      <c r="C188" s="283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8"/>
      <c r="C189" s="283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8"/>
      <c r="C190" s="283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8"/>
      <c r="C191" s="283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8"/>
      <c r="C192" s="283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8"/>
      <c r="C193" s="283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8"/>
      <c r="C194" s="283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8"/>
      <c r="C195" s="283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8"/>
      <c r="C196" s="284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8"/>
      <c r="C197" s="286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8"/>
      <c r="C198" s="287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8"/>
      <c r="C199" s="287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8"/>
      <c r="C200" s="287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8"/>
      <c r="C201" s="287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8"/>
      <c r="C202" s="287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8"/>
      <c r="C203" s="287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8"/>
      <c r="C204" s="287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8"/>
      <c r="C205" s="287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8"/>
      <c r="C206" s="287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8"/>
      <c r="C207" s="288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8"/>
      <c r="C208" s="289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8"/>
      <c r="C209" s="283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8"/>
      <c r="C210" s="283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8"/>
      <c r="C211" s="283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8"/>
      <c r="C212" s="283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8"/>
      <c r="C213" s="283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8"/>
      <c r="C214" s="283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8"/>
      <c r="C215" s="283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8"/>
      <c r="C216" s="283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8"/>
      <c r="C217" s="283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9"/>
      <c r="C218" s="284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48"/>
    </row>
    <row r="220" spans="2:12" x14ac:dyDescent="0.25">
      <c r="B220" s="276" t="s">
        <v>57</v>
      </c>
      <c r="C220" s="276"/>
      <c r="D220" s="276"/>
      <c r="E220" s="276"/>
      <c r="F220" s="276"/>
      <c r="G220" s="276"/>
      <c r="H220" s="276"/>
      <c r="I220" s="276"/>
      <c r="J220" s="276"/>
      <c r="K220" s="276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E227-9D7D-4145-BF5C-CEF0328DDA1C}">
  <sheetPr>
    <tabColor theme="4" tint="0.79998168889431442"/>
  </sheetPr>
  <dimension ref="A1:M290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269</v>
      </c>
      <c r="E1" t="s">
        <v>269</v>
      </c>
    </row>
    <row r="4" spans="1:13" ht="48.75" customHeight="1" thickBot="1" x14ac:dyDescent="0.3">
      <c r="B4" s="277" t="s">
        <v>300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7.8975915168785624</v>
      </c>
      <c r="D9" s="188">
        <v>1.4472794070158912</v>
      </c>
      <c r="E9" s="187">
        <v>7.9384785610073729</v>
      </c>
      <c r="F9" s="188">
        <f t="shared" ref="F9:H21" si="3">IFERROR(E9-C9,"-")</f>
        <v>4.0887044128810501E-2</v>
      </c>
      <c r="G9" s="187">
        <v>8.1765736833344764</v>
      </c>
      <c r="H9" s="188">
        <f t="shared" si="3"/>
        <v>0.2380951223271035</v>
      </c>
      <c r="I9" s="187">
        <v>8.0574486474558196</v>
      </c>
      <c r="J9" s="188">
        <f t="shared" ref="J9:J21" si="4">IFERROR(I9-G9,"-")</f>
        <v>-0.11912503587865686</v>
      </c>
      <c r="K9" s="187">
        <v>7.5194802883331846</v>
      </c>
      <c r="L9" s="188">
        <f t="shared" ref="L9:L13" si="5">IFERROR(K9-I9,"-")</f>
        <v>-0.53796835912263496</v>
      </c>
    </row>
    <row r="10" spans="1:13" x14ac:dyDescent="0.25">
      <c r="A10" s="1" t="s">
        <v>77</v>
      </c>
      <c r="B10" s="116" t="s">
        <v>78</v>
      </c>
      <c r="C10" s="187">
        <v>6.9120244256787435</v>
      </c>
      <c r="D10" s="188">
        <v>1.5949777372965501</v>
      </c>
      <c r="E10" s="187">
        <v>7.573860021727854</v>
      </c>
      <c r="F10" s="188">
        <f t="shared" si="3"/>
        <v>0.66183559604911046</v>
      </c>
      <c r="G10" s="187">
        <v>7.3477985852502536</v>
      </c>
      <c r="H10" s="188">
        <f t="shared" si="3"/>
        <v>-0.22606143647760035</v>
      </c>
      <c r="I10" s="187">
        <v>7.0598509811422456</v>
      </c>
      <c r="J10" s="188">
        <f t="shared" si="4"/>
        <v>-0.28794760410800802</v>
      </c>
      <c r="K10" s="187">
        <v>7.0070537583173085</v>
      </c>
      <c r="L10" s="188">
        <f t="shared" si="5"/>
        <v>-5.2797222824937151E-2</v>
      </c>
    </row>
    <row r="11" spans="1:13" x14ac:dyDescent="0.25">
      <c r="A11" s="1" t="s">
        <v>79</v>
      </c>
      <c r="B11" s="116" t="s">
        <v>80</v>
      </c>
      <c r="C11" s="187">
        <v>7.1458150200649726</v>
      </c>
      <c r="D11" s="188">
        <v>1.4537874381326876</v>
      </c>
      <c r="E11" s="187">
        <v>7.1611875782049825</v>
      </c>
      <c r="F11" s="188">
        <f t="shared" si="3"/>
        <v>1.5372558140009929E-2</v>
      </c>
      <c r="G11" s="187">
        <v>7.0496921187274779</v>
      </c>
      <c r="H11" s="188">
        <f t="shared" si="3"/>
        <v>-0.11149545947750461</v>
      </c>
      <c r="I11" s="187">
        <v>6.7263591941427618</v>
      </c>
      <c r="J11" s="188">
        <f t="shared" si="4"/>
        <v>-0.32333292458471607</v>
      </c>
      <c r="K11" s="187">
        <v>6.586830187484165</v>
      </c>
      <c r="L11" s="188">
        <f t="shared" si="5"/>
        <v>-0.1395290066585968</v>
      </c>
    </row>
    <row r="12" spans="1:13" x14ac:dyDescent="0.25">
      <c r="A12" s="1" t="s">
        <v>81</v>
      </c>
      <c r="B12" s="116" t="s">
        <v>82</v>
      </c>
      <c r="C12" s="187">
        <v>6.5430669710120082</v>
      </c>
      <c r="D12" s="188">
        <v>1.3639755324563883</v>
      </c>
      <c r="E12" s="187">
        <v>6.6071071115401994</v>
      </c>
      <c r="F12" s="188">
        <f t="shared" si="3"/>
        <v>6.4040140528191181E-2</v>
      </c>
      <c r="G12" s="187">
        <v>6.9559722393475543</v>
      </c>
      <c r="H12" s="188">
        <f t="shared" si="3"/>
        <v>0.3488651278073549</v>
      </c>
      <c r="I12" s="187">
        <v>6.5324405509050463</v>
      </c>
      <c r="J12" s="188">
        <f t="shared" si="4"/>
        <v>-0.42353168844250799</v>
      </c>
      <c r="K12" s="187">
        <v>6.2770925406241069</v>
      </c>
      <c r="L12" s="188">
        <f t="shared" si="5"/>
        <v>-0.25534801028093934</v>
      </c>
    </row>
    <row r="13" spans="1:13" x14ac:dyDescent="0.25">
      <c r="A13" s="1" t="s">
        <v>83</v>
      </c>
      <c r="B13" s="116" t="s">
        <v>84</v>
      </c>
      <c r="C13" s="187">
        <v>6.7084381642859343</v>
      </c>
      <c r="D13" s="188">
        <v>2.0880077779753305</v>
      </c>
      <c r="E13" s="187">
        <v>6.9440868449374946</v>
      </c>
      <c r="F13" s="188">
        <f t="shared" si="3"/>
        <v>0.2356486806515603</v>
      </c>
      <c r="G13" s="187">
        <v>6.7511616134222852</v>
      </c>
      <c r="H13" s="188">
        <f t="shared" si="3"/>
        <v>-0.19292523151520946</v>
      </c>
      <c r="I13" s="187">
        <v>6.3569210711406177</v>
      </c>
      <c r="J13" s="188">
        <f t="shared" si="4"/>
        <v>-0.39424054228166749</v>
      </c>
      <c r="K13" s="187">
        <v>6.15795332797643</v>
      </c>
      <c r="L13" s="188">
        <f t="shared" si="5"/>
        <v>-0.19896774316418764</v>
      </c>
    </row>
    <row r="14" spans="1:13" x14ac:dyDescent="0.25">
      <c r="A14" s="1" t="s">
        <v>85</v>
      </c>
      <c r="B14" s="116" t="s">
        <v>86</v>
      </c>
      <c r="C14" s="187">
        <v>6.7874628069998488</v>
      </c>
      <c r="D14" s="188">
        <v>1.4014033186563486</v>
      </c>
      <c r="E14" s="187">
        <v>6.9046855643809666</v>
      </c>
      <c r="F14" s="188">
        <f t="shared" si="3"/>
        <v>0.11722275738111776</v>
      </c>
      <c r="G14" s="187">
        <v>6.9467325160948938</v>
      </c>
      <c r="H14" s="188">
        <f t="shared" si="3"/>
        <v>4.204695171392725E-2</v>
      </c>
      <c r="I14" s="187">
        <v>6.9037161585469944</v>
      </c>
      <c r="J14" s="188">
        <f t="shared" si="4"/>
        <v>-4.3016357547899453E-2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7.167841512711723</v>
      </c>
      <c r="D15" s="188">
        <v>1.1234435472223474</v>
      </c>
      <c r="E15" s="187">
        <v>7.7040926272653412</v>
      </c>
      <c r="F15" s="188">
        <f t="shared" si="3"/>
        <v>0.53625111455361818</v>
      </c>
      <c r="G15" s="187">
        <v>7.3925116386568499</v>
      </c>
      <c r="H15" s="188">
        <f t="shared" si="3"/>
        <v>-0.31158098860849126</v>
      </c>
      <c r="I15" s="187">
        <v>7.3919088355262117</v>
      </c>
      <c r="J15" s="188">
        <f t="shared" si="4"/>
        <v>-6.0280313063820756E-4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7.5955180077018341</v>
      </c>
      <c r="D16" s="188">
        <v>0.30714670350148321</v>
      </c>
      <c r="E16" s="187">
        <v>8.1097716550938816</v>
      </c>
      <c r="F16" s="188">
        <f t="shared" si="3"/>
        <v>0.5142536473920476</v>
      </c>
      <c r="G16" s="187">
        <v>7.4201266434724724</v>
      </c>
      <c r="H16" s="188">
        <f t="shared" si="3"/>
        <v>-0.68964501162140923</v>
      </c>
      <c r="I16" s="187">
        <v>7.3521215652005045</v>
      </c>
      <c r="J16" s="188">
        <f t="shared" si="4"/>
        <v>-6.8005078271967889E-2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7.2474007241185694</v>
      </c>
      <c r="D17" s="188">
        <v>8.255829782239843E-2</v>
      </c>
      <c r="E17" s="187">
        <v>7.4536678097510061</v>
      </c>
      <c r="F17" s="188">
        <f t="shared" si="3"/>
        <v>0.20626708563243668</v>
      </c>
      <c r="G17" s="187">
        <v>7.2665766981556459</v>
      </c>
      <c r="H17" s="188">
        <f t="shared" si="3"/>
        <v>-0.18709111159536018</v>
      </c>
      <c r="I17" s="187">
        <v>7.0362903573801896</v>
      </c>
      <c r="J17" s="188">
        <f t="shared" si="4"/>
        <v>-0.23028634077545629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7.0836770928106425</v>
      </c>
      <c r="D18" s="188">
        <v>7.0117505522895307E-2</v>
      </c>
      <c r="E18" s="187">
        <v>7.2239690096301068</v>
      </c>
      <c r="F18" s="188">
        <f t="shared" si="3"/>
        <v>0.14029191681946429</v>
      </c>
      <c r="G18" s="187">
        <v>6.9581148065238247</v>
      </c>
      <c r="H18" s="188">
        <f t="shared" si="3"/>
        <v>-0.26585420310628205</v>
      </c>
      <c r="I18" s="187">
        <v>6.896675995859372</v>
      </c>
      <c r="J18" s="188">
        <f t="shared" si="4"/>
        <v>-6.1438810664452781E-2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7.319989568392228</v>
      </c>
      <c r="D19" s="188">
        <v>-0.15423746890449497</v>
      </c>
      <c r="E19" s="187">
        <v>7.4367055851367114</v>
      </c>
      <c r="F19" s="188">
        <f t="shared" si="3"/>
        <v>0.1167160167444834</v>
      </c>
      <c r="G19" s="187">
        <v>7.1759629902735345</v>
      </c>
      <c r="H19" s="188">
        <f t="shared" si="3"/>
        <v>-0.26074259486317697</v>
      </c>
      <c r="I19" s="187">
        <v>6.8719741841987751</v>
      </c>
      <c r="J19" s="188">
        <f t="shared" si="4"/>
        <v>-0.30398880607475931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7.1883338000054193</v>
      </c>
      <c r="D20" s="188">
        <v>-0.16132062900986188</v>
      </c>
      <c r="E20" s="187">
        <v>7.4519302269326904</v>
      </c>
      <c r="F20" s="188">
        <f t="shared" si="3"/>
        <v>0.26359642692727103</v>
      </c>
      <c r="G20" s="187">
        <v>7.2321784322217413</v>
      </c>
      <c r="H20" s="188">
        <f t="shared" si="3"/>
        <v>-0.21975179471094908</v>
      </c>
      <c r="I20" s="187">
        <v>7.2433035311117129</v>
      </c>
      <c r="J20" s="188">
        <f t="shared" si="4"/>
        <v>1.1125098889971596E-2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7.1232258732818821</v>
      </c>
      <c r="D21" s="190">
        <v>0.2829876242336189</v>
      </c>
      <c r="E21" s="189">
        <v>7.3769342975031353</v>
      </c>
      <c r="F21" s="190">
        <f t="shared" si="3"/>
        <v>0.25370842422125328</v>
      </c>
      <c r="G21" s="189">
        <v>7.2151283150609418</v>
      </c>
      <c r="H21" s="190">
        <f t="shared" si="3"/>
        <v>-0.16180598244219357</v>
      </c>
      <c r="I21" s="189">
        <v>7.0304533997772856</v>
      </c>
      <c r="J21" s="190">
        <f t="shared" si="4"/>
        <v>-0.1846749152836562</v>
      </c>
      <c r="K21" s="189">
        <v>6.6979569187307675</v>
      </c>
      <c r="L21" s="190">
        <v>-0.23157267994299069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7" t="s">
        <v>301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5.5555555555555554</v>
      </c>
      <c r="D31" s="188">
        <v>2.5864888888888888</v>
      </c>
      <c r="E31" s="187">
        <v>5.5796133567662567</v>
      </c>
      <c r="F31" s="188">
        <f t="shared" ref="F31:H43" si="9">IFERROR(E31-C31,"-")</f>
        <v>2.4057801210701335E-2</v>
      </c>
      <c r="G31" s="187">
        <v>6.9739428571428572</v>
      </c>
      <c r="H31" s="188">
        <f t="shared" si="9"/>
        <v>1.3943295003766005</v>
      </c>
      <c r="I31" s="187">
        <v>6.1684782608695654</v>
      </c>
      <c r="J31" s="188">
        <f t="shared" ref="J31:L43" si="10">IFERROR(I31-G31,"-")</f>
        <v>-0.80546459627329181</v>
      </c>
      <c r="K31" s="187">
        <v>6.7109557109557105</v>
      </c>
      <c r="L31" s="188">
        <f t="shared" si="10"/>
        <v>0.54247745008614512</v>
      </c>
    </row>
    <row r="32" spans="1:13" x14ac:dyDescent="0.25">
      <c r="B32" s="116" t="s">
        <v>78</v>
      </c>
      <c r="C32" s="187">
        <v>4.0021885521885521</v>
      </c>
      <c r="D32" s="188">
        <v>1.3254141436580622</v>
      </c>
      <c r="E32" s="187">
        <v>5.0381155303030303</v>
      </c>
      <c r="F32" s="188">
        <f t="shared" si="9"/>
        <v>1.0359269781144782</v>
      </c>
      <c r="G32" s="187">
        <v>5.4027580612451835</v>
      </c>
      <c r="H32" s="188">
        <f t="shared" si="9"/>
        <v>0.36464253094215326</v>
      </c>
      <c r="I32" s="187">
        <v>5.4040744021257749</v>
      </c>
      <c r="J32" s="188">
        <f t="shared" si="10"/>
        <v>1.3163408805914045E-3</v>
      </c>
      <c r="K32" s="187">
        <v>5.8981348637015785</v>
      </c>
      <c r="L32" s="188">
        <f t="shared" si="10"/>
        <v>0.49406046157580352</v>
      </c>
    </row>
    <row r="33" spans="2:13" x14ac:dyDescent="0.25">
      <c r="B33" s="116" t="s">
        <v>80</v>
      </c>
      <c r="C33" s="187">
        <v>4.7348951911220718</v>
      </c>
      <c r="D33" s="188">
        <v>1.9307059701288969</v>
      </c>
      <c r="E33" s="187">
        <v>3.8983811508254527</v>
      </c>
      <c r="F33" s="188">
        <f t="shared" si="9"/>
        <v>-0.83651404029661913</v>
      </c>
      <c r="G33" s="187">
        <v>4.4575552755183869</v>
      </c>
      <c r="H33" s="188">
        <f t="shared" si="9"/>
        <v>0.55917412469293426</v>
      </c>
      <c r="I33" s="187">
        <v>5.2488552307150407</v>
      </c>
      <c r="J33" s="188">
        <f t="shared" si="10"/>
        <v>0.79129995519665375</v>
      </c>
      <c r="K33" s="187">
        <v>4.3344979296066253</v>
      </c>
      <c r="L33" s="188">
        <f t="shared" si="10"/>
        <v>-0.9143573011084154</v>
      </c>
    </row>
    <row r="34" spans="2:13" x14ac:dyDescent="0.25">
      <c r="B34" s="116" t="s">
        <v>82</v>
      </c>
      <c r="C34" s="187">
        <v>3.6411368735976066</v>
      </c>
      <c r="D34" s="188">
        <v>0.80477660673326268</v>
      </c>
      <c r="E34" s="187">
        <v>3.6246361991662077</v>
      </c>
      <c r="F34" s="188">
        <f>IFERROR(E34-C34,"-")</f>
        <v>-1.650067443139891E-2</v>
      </c>
      <c r="G34" s="187">
        <v>4.6420082464225079</v>
      </c>
      <c r="H34" s="188">
        <f>IFERROR(G34-E34,"-")</f>
        <v>1.0173720472563001</v>
      </c>
      <c r="I34" s="187">
        <v>4.2120521684475172</v>
      </c>
      <c r="J34" s="188">
        <f>IFERROR(I34-G34,"-")</f>
        <v>-0.42995607797499069</v>
      </c>
      <c r="K34" s="187">
        <v>4.3819837558454342</v>
      </c>
      <c r="L34" s="188">
        <f t="shared" si="10"/>
        <v>0.16993158739791703</v>
      </c>
    </row>
    <row r="35" spans="2:13" x14ac:dyDescent="0.25">
      <c r="B35" s="116" t="s">
        <v>84</v>
      </c>
      <c r="C35" s="187">
        <v>3.4796167758334149</v>
      </c>
      <c r="D35" s="188">
        <v>0.64578575528186022</v>
      </c>
      <c r="E35" s="187">
        <v>3.6548551535496707</v>
      </c>
      <c r="F35" s="188">
        <f t="shared" si="9"/>
        <v>0.17523837771625583</v>
      </c>
      <c r="G35" s="187">
        <v>4.3112755314714466</v>
      </c>
      <c r="H35" s="188">
        <f t="shared" si="9"/>
        <v>0.65642037792177588</v>
      </c>
      <c r="I35" s="187">
        <v>3.7361950185479595</v>
      </c>
      <c r="J35" s="188">
        <f t="shared" si="10"/>
        <v>-0.57508051292348705</v>
      </c>
      <c r="K35" s="187">
        <v>3.5740570377184913</v>
      </c>
      <c r="L35" s="188">
        <f t="shared" si="10"/>
        <v>-0.16213798082946829</v>
      </c>
    </row>
    <row r="36" spans="2:13" x14ac:dyDescent="0.25">
      <c r="B36" s="116" t="s">
        <v>86</v>
      </c>
      <c r="C36" s="187">
        <v>3.7317953020134227</v>
      </c>
      <c r="D36" s="188">
        <v>9.4358539787453122E-2</v>
      </c>
      <c r="E36" s="187">
        <v>3.624319271722344</v>
      </c>
      <c r="F36" s="188">
        <f t="shared" si="9"/>
        <v>-0.10747603029107866</v>
      </c>
      <c r="G36" s="187">
        <v>4.4162603150787696</v>
      </c>
      <c r="H36" s="188">
        <f t="shared" si="9"/>
        <v>0.79194104335642557</v>
      </c>
      <c r="I36" s="187">
        <v>4.5514009933464532</v>
      </c>
      <c r="J36" s="188">
        <f t="shared" si="10"/>
        <v>0.13514067826768361</v>
      </c>
      <c r="K36" s="187"/>
      <c r="L36" s="188"/>
    </row>
    <row r="37" spans="2:13" x14ac:dyDescent="0.25">
      <c r="B37" s="116" t="s">
        <v>88</v>
      </c>
      <c r="C37" s="187">
        <v>3.8822834434240909</v>
      </c>
      <c r="D37" s="188">
        <v>-0.46188548065731494</v>
      </c>
      <c r="E37" s="187">
        <v>4.4907068150023317</v>
      </c>
      <c r="F37" s="188">
        <f t="shared" si="9"/>
        <v>0.60842337157824078</v>
      </c>
      <c r="G37" s="187">
        <v>4.9601563571526537</v>
      </c>
      <c r="H37" s="188">
        <f t="shared" si="9"/>
        <v>0.46944954215032197</v>
      </c>
      <c r="I37" s="187">
        <v>5.343021561771562</v>
      </c>
      <c r="J37" s="188">
        <f t="shared" si="10"/>
        <v>0.38286520461890827</v>
      </c>
      <c r="K37" s="187"/>
      <c r="L37" s="188"/>
    </row>
    <row r="38" spans="2:13" x14ac:dyDescent="0.25">
      <c r="B38" s="116" t="s">
        <v>90</v>
      </c>
      <c r="C38" s="187">
        <v>4.4554703476482613</v>
      </c>
      <c r="D38" s="188">
        <v>-0.97232777367000001</v>
      </c>
      <c r="E38" s="187">
        <v>6.6265664160401005</v>
      </c>
      <c r="F38" s="188">
        <f t="shared" si="9"/>
        <v>2.1710960683918392</v>
      </c>
      <c r="G38" s="187">
        <v>4.7279829175563775</v>
      </c>
      <c r="H38" s="188">
        <f t="shared" si="9"/>
        <v>-1.8985834984837231</v>
      </c>
      <c r="I38" s="187">
        <v>4.8417058390440051</v>
      </c>
      <c r="J38" s="188">
        <f t="shared" si="10"/>
        <v>0.11372292148762764</v>
      </c>
      <c r="K38" s="187"/>
      <c r="L38" s="188"/>
    </row>
    <row r="39" spans="2:13" x14ac:dyDescent="0.25">
      <c r="B39" s="116" t="s">
        <v>92</v>
      </c>
      <c r="C39" s="187">
        <v>4.1337996184939598</v>
      </c>
      <c r="D39" s="188">
        <v>-0.81290118448520943</v>
      </c>
      <c r="E39" s="187">
        <v>5.0893605138229541</v>
      </c>
      <c r="F39" s="188">
        <f t="shared" si="9"/>
        <v>0.95556089532899424</v>
      </c>
      <c r="G39" s="187">
        <v>4.7429580738124013</v>
      </c>
      <c r="H39" s="188">
        <f t="shared" si="9"/>
        <v>-0.34640244001055276</v>
      </c>
      <c r="I39" s="187">
        <v>4.6968478082416683</v>
      </c>
      <c r="J39" s="188">
        <f t="shared" si="10"/>
        <v>-4.6110265570733056E-2</v>
      </c>
      <c r="K39" s="187"/>
      <c r="L39" s="188"/>
    </row>
    <row r="40" spans="2:13" x14ac:dyDescent="0.25">
      <c r="B40" s="116" t="s">
        <v>94</v>
      </c>
      <c r="C40" s="187">
        <v>4.0372852953498111</v>
      </c>
      <c r="D40" s="188">
        <v>-0.75231996780808341</v>
      </c>
      <c r="E40" s="187">
        <v>4.4011691271178046</v>
      </c>
      <c r="F40" s="188">
        <f t="shared" si="9"/>
        <v>0.36388383176799355</v>
      </c>
      <c r="G40" s="187">
        <v>4.4360825790704768</v>
      </c>
      <c r="H40" s="188">
        <f t="shared" si="9"/>
        <v>3.4913451952672148E-2</v>
      </c>
      <c r="I40" s="187">
        <v>4.5647614548889939</v>
      </c>
      <c r="J40" s="188">
        <f t="shared" si="10"/>
        <v>0.12867887581851711</v>
      </c>
      <c r="K40" s="187"/>
      <c r="L40" s="188"/>
    </row>
    <row r="41" spans="2:13" x14ac:dyDescent="0.25">
      <c r="B41" s="116" t="s">
        <v>96</v>
      </c>
      <c r="C41" s="187">
        <v>5.1769686706181206</v>
      </c>
      <c r="D41" s="188">
        <v>0.55934110269234161</v>
      </c>
      <c r="E41" s="187">
        <v>5.175188719555619</v>
      </c>
      <c r="F41" s="188">
        <f t="shared" si="9"/>
        <v>-1.7799510625016168E-3</v>
      </c>
      <c r="G41" s="187">
        <v>4.5135178889428529</v>
      </c>
      <c r="H41" s="188">
        <f t="shared" si="9"/>
        <v>-0.6616708306127661</v>
      </c>
      <c r="I41" s="187">
        <v>5.4716404886561953</v>
      </c>
      <c r="J41" s="188">
        <f t="shared" si="10"/>
        <v>0.95812259971334246</v>
      </c>
      <c r="K41" s="187"/>
      <c r="L41" s="188"/>
    </row>
    <row r="42" spans="2:13" x14ac:dyDescent="0.25">
      <c r="B42" s="116" t="s">
        <v>98</v>
      </c>
      <c r="C42" s="187">
        <v>4.5616807546245255</v>
      </c>
      <c r="D42" s="188">
        <v>0.22825903912671297</v>
      </c>
      <c r="E42" s="187">
        <v>6.1214965803942603</v>
      </c>
      <c r="F42" s="188">
        <f t="shared" si="9"/>
        <v>1.5598158257697348</v>
      </c>
      <c r="G42" s="187">
        <v>5.4963532687972414</v>
      </c>
      <c r="H42" s="188">
        <f t="shared" si="9"/>
        <v>-0.62514331159701886</v>
      </c>
      <c r="I42" s="187">
        <v>5.3393802966101696</v>
      </c>
      <c r="J42" s="188">
        <f t="shared" si="10"/>
        <v>-0.15697297218707185</v>
      </c>
      <c r="K42" s="187"/>
      <c r="L42" s="188"/>
    </row>
    <row r="43" spans="2:13" ht="15.75" x14ac:dyDescent="0.25">
      <c r="B43" s="119" t="s">
        <v>32</v>
      </c>
      <c r="C43" s="189">
        <v>4.1402357946990511</v>
      </c>
      <c r="D43" s="190">
        <v>-6.3459034457032715E-2</v>
      </c>
      <c r="E43" s="189">
        <v>4.8382334479901576</v>
      </c>
      <c r="F43" s="190">
        <f t="shared" si="9"/>
        <v>0.69799765329110652</v>
      </c>
      <c r="G43" s="189">
        <v>4.7969589643380557</v>
      </c>
      <c r="H43" s="190">
        <f t="shared" si="9"/>
        <v>-4.1274483652101956E-2</v>
      </c>
      <c r="I43" s="189">
        <v>4.8547570122698867</v>
      </c>
      <c r="J43" s="190">
        <f t="shared" si="10"/>
        <v>5.7798047931830965E-2</v>
      </c>
      <c r="K43" s="189">
        <v>4.6208459899351677</v>
      </c>
      <c r="L43" s="190">
        <v>-7.6405714930750435E-2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302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6.2981175566653862</v>
      </c>
      <c r="D53" s="188">
        <v>6.7609082089115091E-2</v>
      </c>
      <c r="E53" s="187">
        <v>5.8958968347010554</v>
      </c>
      <c r="F53" s="188">
        <f t="shared" ref="F53:H65" si="14">IFERROR(E53-C53,"-")</f>
        <v>-0.40222072196433079</v>
      </c>
      <c r="G53" s="187">
        <v>5.7822028624766642</v>
      </c>
      <c r="H53" s="188">
        <f t="shared" si="14"/>
        <v>-0.11369397222439126</v>
      </c>
      <c r="I53" s="187">
        <v>5.7631790206047633</v>
      </c>
      <c r="J53" s="188">
        <f t="shared" ref="J53:L65" si="15">IFERROR(I53-G53,"-")</f>
        <v>-1.9023841871900871E-2</v>
      </c>
      <c r="K53" s="187">
        <v>5.8102278235579252</v>
      </c>
      <c r="L53" s="188">
        <f t="shared" si="15"/>
        <v>4.7048802953161939E-2</v>
      </c>
    </row>
    <row r="54" spans="1:13" x14ac:dyDescent="0.25">
      <c r="A54" s="1">
        <v>2</v>
      </c>
      <c r="B54" s="116" t="s">
        <v>78</v>
      </c>
      <c r="C54" s="187">
        <v>4.7242679037402144</v>
      </c>
      <c r="D54" s="188">
        <v>0.54421250207816474</v>
      </c>
      <c r="E54" s="187">
        <v>5.6632508833922257</v>
      </c>
      <c r="F54" s="188">
        <f t="shared" si="14"/>
        <v>0.93898297965201127</v>
      </c>
      <c r="G54" s="187">
        <v>5.2402392947103271</v>
      </c>
      <c r="H54" s="188">
        <f t="shared" si="14"/>
        <v>-0.42301158868189859</v>
      </c>
      <c r="I54" s="187">
        <v>5.3658263305322125</v>
      </c>
      <c r="J54" s="188">
        <f t="shared" si="15"/>
        <v>0.12558703582188535</v>
      </c>
      <c r="K54" s="187">
        <v>5.5444909344490938</v>
      </c>
      <c r="L54" s="188">
        <f t="shared" si="15"/>
        <v>0.17866460391688133</v>
      </c>
    </row>
    <row r="55" spans="1:13" x14ac:dyDescent="0.25">
      <c r="A55" s="1">
        <v>3</v>
      </c>
      <c r="B55" s="116" t="s">
        <v>80</v>
      </c>
      <c r="C55" s="187">
        <v>5.6271498771498774</v>
      </c>
      <c r="D55" s="188">
        <v>0.47440524707827869</v>
      </c>
      <c r="E55" s="187">
        <v>4.3027632205812294</v>
      </c>
      <c r="F55" s="188">
        <f t="shared" si="14"/>
        <v>-1.324386656568648</v>
      </c>
      <c r="G55" s="187">
        <v>4.2800166181969255</v>
      </c>
      <c r="H55" s="188">
        <f t="shared" si="14"/>
        <v>-2.2746602384303927E-2</v>
      </c>
      <c r="I55" s="187">
        <v>5.0126378058617904</v>
      </c>
      <c r="J55" s="188">
        <f t="shared" si="15"/>
        <v>0.73262118766486495</v>
      </c>
      <c r="K55" s="187">
        <v>4.4356749894202281</v>
      </c>
      <c r="L55" s="188">
        <f t="shared" si="15"/>
        <v>-0.57696281644156233</v>
      </c>
    </row>
    <row r="56" spans="1:13" x14ac:dyDescent="0.25">
      <c r="A56" s="1">
        <v>4</v>
      </c>
      <c r="B56" s="116" t="s">
        <v>82</v>
      </c>
      <c r="C56" s="187">
        <v>4.0749454280863446</v>
      </c>
      <c r="D56" s="188">
        <v>-0.60398858206593964</v>
      </c>
      <c r="E56" s="187">
        <v>4.441545480467636</v>
      </c>
      <c r="F56" s="188">
        <f>IFERROR(E56-C56,"-")</f>
        <v>0.36660005238129134</v>
      </c>
      <c r="G56" s="187">
        <v>4.3705595542140703</v>
      </c>
      <c r="H56" s="188">
        <f>IFERROR(G56-E56,"-")</f>
        <v>-7.0985926253565701E-2</v>
      </c>
      <c r="I56" s="187">
        <v>4.5057225698153518</v>
      </c>
      <c r="J56" s="188">
        <f>IFERROR(I56-G56,"-")</f>
        <v>0.13516301560128152</v>
      </c>
      <c r="K56" s="187">
        <v>4.7789121960274734</v>
      </c>
      <c r="L56" s="188">
        <f t="shared" si="15"/>
        <v>0.27318962621212162</v>
      </c>
    </row>
    <row r="57" spans="1:13" x14ac:dyDescent="0.25">
      <c r="A57" s="1">
        <v>5</v>
      </c>
      <c r="B57" s="116" t="s">
        <v>84</v>
      </c>
      <c r="C57" s="187">
        <v>4.0293577981651376</v>
      </c>
      <c r="D57" s="188">
        <v>-0.50116670742385594</v>
      </c>
      <c r="E57" s="187">
        <v>4.5702598652550526</v>
      </c>
      <c r="F57" s="188">
        <f t="shared" si="14"/>
        <v>0.54090206708991495</v>
      </c>
      <c r="G57" s="187">
        <v>4.1132490379329303</v>
      </c>
      <c r="H57" s="188">
        <f t="shared" si="14"/>
        <v>-0.45701082732212228</v>
      </c>
      <c r="I57" s="187">
        <v>4.6648629778320823</v>
      </c>
      <c r="J57" s="188">
        <f t="shared" si="15"/>
        <v>0.55161393989915197</v>
      </c>
      <c r="K57" s="187">
        <v>4.3082905841469472</v>
      </c>
      <c r="L57" s="188">
        <f t="shared" si="15"/>
        <v>-0.35657239368513505</v>
      </c>
    </row>
    <row r="58" spans="1:13" x14ac:dyDescent="0.25">
      <c r="A58" s="1">
        <v>6</v>
      </c>
      <c r="B58" s="116" t="s">
        <v>86</v>
      </c>
      <c r="C58" s="187">
        <v>4.052148918696961</v>
      </c>
      <c r="D58" s="188">
        <v>-1.632234900682155</v>
      </c>
      <c r="E58" s="187">
        <v>3.9241338112305852</v>
      </c>
      <c r="F58" s="188">
        <f t="shared" si="14"/>
        <v>-0.12801510746637579</v>
      </c>
      <c r="G58" s="187">
        <v>4.4874932517545441</v>
      </c>
      <c r="H58" s="188">
        <f t="shared" si="14"/>
        <v>0.56335944052395881</v>
      </c>
      <c r="I58" s="187">
        <v>4.916278295605859</v>
      </c>
      <c r="J58" s="188">
        <f t="shared" si="15"/>
        <v>0.428785043851315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4.3680290297937354</v>
      </c>
      <c r="D59" s="188">
        <v>-1.0386241646722993</v>
      </c>
      <c r="E59" s="187">
        <v>4.8478407103457553</v>
      </c>
      <c r="F59" s="188">
        <f t="shared" si="14"/>
        <v>0.47981168055201984</v>
      </c>
      <c r="G59" s="187">
        <v>5.1919989472298989</v>
      </c>
      <c r="H59" s="188">
        <f t="shared" si="14"/>
        <v>0.3441582368841436</v>
      </c>
      <c r="I59" s="187">
        <v>5.6477197620621284</v>
      </c>
      <c r="J59" s="188">
        <f t="shared" si="15"/>
        <v>0.45572081483222959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5.2447577406977786</v>
      </c>
      <c r="D60" s="188">
        <v>-0.84150731954318569</v>
      </c>
      <c r="E60" s="187">
        <v>8.7609565950273911</v>
      </c>
      <c r="F60" s="188">
        <f t="shared" si="14"/>
        <v>3.5161988543296125</v>
      </c>
      <c r="G60" s="187">
        <v>5.306243386243386</v>
      </c>
      <c r="H60" s="188">
        <f t="shared" si="14"/>
        <v>-3.4547132087840051</v>
      </c>
      <c r="I60" s="187">
        <v>5.8780240801170249</v>
      </c>
      <c r="J60" s="188">
        <f t="shared" si="15"/>
        <v>0.57178069387363895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4.8726756564939677</v>
      </c>
      <c r="D61" s="188">
        <v>-1.0800024506303174</v>
      </c>
      <c r="E61" s="187">
        <v>4.5549738219895284</v>
      </c>
      <c r="F61" s="188">
        <f t="shared" si="14"/>
        <v>-0.31770183450443934</v>
      </c>
      <c r="G61" s="187">
        <v>4.8253863860572181</v>
      </c>
      <c r="H61" s="188">
        <f t="shared" si="14"/>
        <v>0.27041256406768976</v>
      </c>
      <c r="I61" s="187">
        <v>5.5147271849348138</v>
      </c>
      <c r="J61" s="188">
        <f t="shared" si="15"/>
        <v>0.6893407988775957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4.3959196195735544</v>
      </c>
      <c r="D62" s="188">
        <v>-0.8239833953958744</v>
      </c>
      <c r="E62" s="187">
        <v>4.2007654836464861</v>
      </c>
      <c r="F62" s="188">
        <f t="shared" si="14"/>
        <v>-0.19515413592706832</v>
      </c>
      <c r="G62" s="187">
        <v>4.5680960548885077</v>
      </c>
      <c r="H62" s="188">
        <f t="shared" si="14"/>
        <v>0.36733057124202162</v>
      </c>
      <c r="I62" s="187">
        <v>5.2534092870706024</v>
      </c>
      <c r="J62" s="188">
        <f t="shared" si="15"/>
        <v>0.68531323218209472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5.6564042303172739</v>
      </c>
      <c r="D63" s="188">
        <v>0.29898784022281344</v>
      </c>
      <c r="E63" s="187">
        <v>4.7480719794344477</v>
      </c>
      <c r="F63" s="188">
        <f t="shared" si="14"/>
        <v>-0.90833225088282621</v>
      </c>
      <c r="G63" s="187">
        <v>4.9095318942517583</v>
      </c>
      <c r="H63" s="188">
        <f t="shared" si="14"/>
        <v>0.16145991481731059</v>
      </c>
      <c r="I63" s="187">
        <v>5.0139211136890953</v>
      </c>
      <c r="J63" s="188">
        <f t="shared" si="15"/>
        <v>0.10438921943733703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5.0190114068441067</v>
      </c>
      <c r="D64" s="188">
        <v>0.70709924258219647</v>
      </c>
      <c r="E64" s="187">
        <v>6.695100988397078</v>
      </c>
      <c r="F64" s="188">
        <f t="shared" si="14"/>
        <v>1.6760895815529713</v>
      </c>
      <c r="G64" s="187">
        <v>5.164757342220371</v>
      </c>
      <c r="H64" s="188">
        <f t="shared" si="14"/>
        <v>-1.530343646176707</v>
      </c>
      <c r="I64" s="187">
        <v>5.5156898938624828</v>
      </c>
      <c r="J64" s="188">
        <f t="shared" si="15"/>
        <v>0.35093255164211179</v>
      </c>
      <c r="K64" s="187"/>
      <c r="L64" s="188"/>
    </row>
    <row r="65" spans="1:13" ht="15.75" x14ac:dyDescent="0.25">
      <c r="B65" s="119" t="s">
        <v>32</v>
      </c>
      <c r="C65" s="189">
        <v>4.7208563481287156</v>
      </c>
      <c r="D65" s="190">
        <v>-0.77626764526897318</v>
      </c>
      <c r="E65" s="189">
        <v>5.3578061216860808</v>
      </c>
      <c r="F65" s="190">
        <f t="shared" si="14"/>
        <v>0.63694977355736526</v>
      </c>
      <c r="G65" s="189">
        <v>4.8541220307405686</v>
      </c>
      <c r="H65" s="190">
        <f t="shared" si="14"/>
        <v>-0.50368409094551225</v>
      </c>
      <c r="I65" s="189">
        <v>5.2724498496611769</v>
      </c>
      <c r="J65" s="190">
        <f t="shared" si="15"/>
        <v>0.41832781892060833</v>
      </c>
      <c r="K65" s="189">
        <v>4.8850714375497546</v>
      </c>
      <c r="L65" s="190">
        <v>-7.3998409712987545E-2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303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 t="shared" ref="C73" si="16">E73-1</f>
        <v>2022</v>
      </c>
      <c r="D73" s="302"/>
      <c r="E73" s="303">
        <f t="shared" ref="E73" si="17">G73-1</f>
        <v>2023</v>
      </c>
      <c r="F73" s="302"/>
      <c r="G73" s="303">
        <f t="shared" ref="G73" si="18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4.3053040103492881</v>
      </c>
      <c r="D75" s="188">
        <v>1.945177428070807</v>
      </c>
      <c r="E75" s="187">
        <v>4.6329824561403505</v>
      </c>
      <c r="F75" s="188">
        <f t="shared" ref="F75:H77" si="19">IFERROR(E75-C75,"-")</f>
        <v>0.32767844579106242</v>
      </c>
      <c r="G75" s="187">
        <v>10.273040482342807</v>
      </c>
      <c r="H75" s="188">
        <f t="shared" si="19"/>
        <v>5.6400580262024569</v>
      </c>
      <c r="I75" s="187">
        <v>7.0179472798653952</v>
      </c>
      <c r="J75" s="188">
        <f t="shared" ref="J75:J77" si="20">IFERROR(I75-G75,"-")</f>
        <v>-3.2550932024774122</v>
      </c>
      <c r="K75" s="187">
        <v>9.2722260509993113</v>
      </c>
      <c r="L75" s="188">
        <f t="shared" ref="L75:L79" si="21">IFERROR(K75-I75,"-")</f>
        <v>2.2542787711339161</v>
      </c>
    </row>
    <row r="76" spans="1:13" x14ac:dyDescent="0.25">
      <c r="A76" s="1">
        <v>2</v>
      </c>
      <c r="B76" s="116" t="s">
        <v>78</v>
      </c>
      <c r="C76" s="187">
        <v>3.0024086712163789</v>
      </c>
      <c r="D76" s="188">
        <v>0.80188212448535667</v>
      </c>
      <c r="E76" s="187">
        <v>3.7690100430416069</v>
      </c>
      <c r="F76" s="188">
        <f t="shared" si="19"/>
        <v>0.76660137182522803</v>
      </c>
      <c r="G76" s="187">
        <v>5.6968660968660965</v>
      </c>
      <c r="H76" s="188">
        <f t="shared" si="19"/>
        <v>1.9278560538244895</v>
      </c>
      <c r="I76" s="187">
        <v>5.4698795180722888</v>
      </c>
      <c r="J76" s="188">
        <f t="shared" si="20"/>
        <v>-0.22698657879380768</v>
      </c>
      <c r="K76" s="187">
        <v>6.5349070818684076</v>
      </c>
      <c r="L76" s="188">
        <f t="shared" si="21"/>
        <v>1.0650275637961188</v>
      </c>
    </row>
    <row r="77" spans="1:13" x14ac:dyDescent="0.25">
      <c r="A77" s="1">
        <v>3</v>
      </c>
      <c r="B77" s="116" t="s">
        <v>80</v>
      </c>
      <c r="C77" s="187">
        <v>3.5349029326724493</v>
      </c>
      <c r="D77" s="188">
        <v>1.3076968347539504</v>
      </c>
      <c r="E77" s="187">
        <v>3.0666340029397352</v>
      </c>
      <c r="F77" s="188">
        <f t="shared" si="19"/>
        <v>-0.46826892973271406</v>
      </c>
      <c r="G77" s="187">
        <v>4.6758620689655173</v>
      </c>
      <c r="H77" s="188">
        <f t="shared" si="19"/>
        <v>1.6092280660257821</v>
      </c>
      <c r="I77" s="187">
        <v>5.6972945380296069</v>
      </c>
      <c r="J77" s="188">
        <f t="shared" si="20"/>
        <v>1.0214324690640897</v>
      </c>
      <c r="K77" s="187">
        <v>4.1752165223184541</v>
      </c>
      <c r="L77" s="188">
        <f t="shared" si="21"/>
        <v>-1.5220780157111529</v>
      </c>
    </row>
    <row r="78" spans="1:13" x14ac:dyDescent="0.25">
      <c r="A78" s="1">
        <v>4</v>
      </c>
      <c r="B78" s="116" t="s">
        <v>82</v>
      </c>
      <c r="C78" s="187">
        <v>2.9430132708821235</v>
      </c>
      <c r="D78" s="188">
        <v>0.42174590977101234</v>
      </c>
      <c r="E78" s="187">
        <v>2.6192314441130025</v>
      </c>
      <c r="F78" s="188">
        <f>IFERROR(E78-C78,"-")</f>
        <v>-0.32378182676912104</v>
      </c>
      <c r="G78" s="187">
        <v>4.938816958618939</v>
      </c>
      <c r="H78" s="188">
        <f>IFERROR(G78-E78,"-")</f>
        <v>2.3195855145059365</v>
      </c>
      <c r="I78" s="187">
        <v>3.9004048582995949</v>
      </c>
      <c r="J78" s="188">
        <f>IFERROR(I78-G78,"-")</f>
        <v>-1.0384121003193441</v>
      </c>
      <c r="K78" s="187">
        <v>4.0676271684798593</v>
      </c>
      <c r="L78" s="188">
        <f t="shared" si="21"/>
        <v>0.16722231018026434</v>
      </c>
    </row>
    <row r="79" spans="1:13" x14ac:dyDescent="0.25">
      <c r="A79" s="1">
        <v>5</v>
      </c>
      <c r="B79" s="116" t="s">
        <v>84</v>
      </c>
      <c r="C79" s="187">
        <v>2.8526888470391296</v>
      </c>
      <c r="D79" s="188">
        <v>0.45445485145414066</v>
      </c>
      <c r="E79" s="187">
        <v>2.6760998199125288</v>
      </c>
      <c r="F79" s="188">
        <f t="shared" ref="F79:H87" si="22">IFERROR(E79-C79,"-")</f>
        <v>-0.17658902712660085</v>
      </c>
      <c r="G79" s="187">
        <v>4.5723604735443342</v>
      </c>
      <c r="H79" s="188">
        <f t="shared" si="22"/>
        <v>1.8962606536318054</v>
      </c>
      <c r="I79" s="187">
        <v>2.3005936319481921</v>
      </c>
      <c r="J79" s="188">
        <f t="shared" ref="J79:J87" si="23">IFERROR(I79-G79,"-")</f>
        <v>-2.2717668415961421</v>
      </c>
      <c r="K79" s="187">
        <v>2.9402942436794746</v>
      </c>
      <c r="L79" s="188">
        <f t="shared" si="21"/>
        <v>0.63970061173128245</v>
      </c>
    </row>
    <row r="80" spans="1:13" x14ac:dyDescent="0.25">
      <c r="A80" s="1">
        <v>6</v>
      </c>
      <c r="B80" s="116" t="s">
        <v>86</v>
      </c>
      <c r="C80" s="187">
        <v>3.2245340268747289</v>
      </c>
      <c r="D80" s="188">
        <v>0.57681967618107421</v>
      </c>
      <c r="E80" s="187">
        <v>3.266274299982165</v>
      </c>
      <c r="F80" s="188">
        <f t="shared" si="22"/>
        <v>4.174027310743611E-2</v>
      </c>
      <c r="G80" s="187">
        <v>4.3387507342862737</v>
      </c>
      <c r="H80" s="188">
        <f t="shared" si="22"/>
        <v>1.0724764343041087</v>
      </c>
      <c r="I80" s="187">
        <v>4.081278147115591</v>
      </c>
      <c r="J80" s="188">
        <f t="shared" si="23"/>
        <v>-0.25747258717068267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3.2580684746594675</v>
      </c>
      <c r="D81" s="188">
        <v>-0.22786824055901578</v>
      </c>
      <c r="E81" s="187">
        <v>4.1404064396938507</v>
      </c>
      <c r="F81" s="188">
        <f t="shared" si="22"/>
        <v>0.88233796503438322</v>
      </c>
      <c r="G81" s="187">
        <v>4.7078619504510959</v>
      </c>
      <c r="H81" s="188">
        <f t="shared" si="22"/>
        <v>0.56745551075724521</v>
      </c>
      <c r="I81" s="187">
        <v>4.9690085997079345</v>
      </c>
      <c r="J81" s="188">
        <f t="shared" si="23"/>
        <v>0.26114664925683861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3.3965042499700706</v>
      </c>
      <c r="D82" s="188">
        <v>-0.74896735960289984</v>
      </c>
      <c r="E82" s="187">
        <v>4.6893287435456106</v>
      </c>
      <c r="F82" s="188">
        <f t="shared" si="22"/>
        <v>1.29282449357554</v>
      </c>
      <c r="G82" s="187">
        <v>4.167572556660855</v>
      </c>
      <c r="H82" s="188">
        <f t="shared" si="22"/>
        <v>-0.52175618688475556</v>
      </c>
      <c r="I82" s="187">
        <v>3.7915621436716078</v>
      </c>
      <c r="J82" s="188">
        <f t="shared" si="23"/>
        <v>-0.3760104129892472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2.8206357214934408</v>
      </c>
      <c r="D83" s="188">
        <v>-7.1007337996644271E-2</v>
      </c>
      <c r="E83" s="187">
        <v>5.7946447851435972</v>
      </c>
      <c r="F83" s="188">
        <f t="shared" si="22"/>
        <v>2.9740090636501564</v>
      </c>
      <c r="G83" s="187">
        <v>4.6357219251336899</v>
      </c>
      <c r="H83" s="188">
        <f t="shared" si="22"/>
        <v>-1.1589228600099073</v>
      </c>
      <c r="I83" s="187">
        <v>3.8455352655386164</v>
      </c>
      <c r="J83" s="188">
        <f t="shared" si="23"/>
        <v>-0.7901866595950735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3.2654341366787718</v>
      </c>
      <c r="D84" s="188">
        <v>-0.80981962600936219</v>
      </c>
      <c r="E84" s="187">
        <v>4.6662830840046032</v>
      </c>
      <c r="F84" s="188">
        <f t="shared" si="22"/>
        <v>1.4008489473258314</v>
      </c>
      <c r="G84" s="187">
        <v>4.2438171371471398</v>
      </c>
      <c r="H84" s="188">
        <f t="shared" si="22"/>
        <v>-0.42246594685746341</v>
      </c>
      <c r="I84" s="187">
        <v>3.732262103505843</v>
      </c>
      <c r="J84" s="188">
        <f t="shared" si="23"/>
        <v>-0.51155503364129684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3.9406060606060604</v>
      </c>
      <c r="D85" s="188">
        <v>0.69048808042673038</v>
      </c>
      <c r="E85" s="187">
        <v>5.841721371261853</v>
      </c>
      <c r="F85" s="188">
        <f t="shared" si="22"/>
        <v>1.9011153106557925</v>
      </c>
      <c r="G85" s="187">
        <v>3.7185978578383643</v>
      </c>
      <c r="H85" s="188">
        <f t="shared" si="22"/>
        <v>-2.1231235134234887</v>
      </c>
      <c r="I85" s="187">
        <v>6.4880562060889932</v>
      </c>
      <c r="J85" s="188">
        <f t="shared" si="23"/>
        <v>2.769458348250629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3.2530747398297066</v>
      </c>
      <c r="D86" s="188">
        <v>0.74369923299383878</v>
      </c>
      <c r="E86" s="187">
        <v>5.1691045308597934</v>
      </c>
      <c r="F86" s="188">
        <f t="shared" si="22"/>
        <v>1.9160297910300867</v>
      </c>
      <c r="G86" s="187">
        <v>6.0773722627737223</v>
      </c>
      <c r="H86" s="188">
        <f t="shared" si="22"/>
        <v>0.90826773191392896</v>
      </c>
      <c r="I86" s="187">
        <v>5.1019266625233062</v>
      </c>
      <c r="J86" s="188">
        <f t="shared" si="23"/>
        <v>-0.97544560025041616</v>
      </c>
      <c r="K86" s="187"/>
      <c r="L86" s="188"/>
    </row>
    <row r="87" spans="1:13" ht="15.75" x14ac:dyDescent="0.25">
      <c r="B87" s="119" t="s">
        <v>32</v>
      </c>
      <c r="C87" s="189">
        <v>3.2271012149106437</v>
      </c>
      <c r="D87" s="190">
        <v>0.21284244116518591</v>
      </c>
      <c r="E87" s="189">
        <v>4.1777608819616043</v>
      </c>
      <c r="F87" s="190">
        <f t="shared" si="22"/>
        <v>0.95065966705096061</v>
      </c>
      <c r="G87" s="189">
        <v>4.7236470072876431</v>
      </c>
      <c r="H87" s="190">
        <f t="shared" si="22"/>
        <v>0.54588612532603875</v>
      </c>
      <c r="I87" s="189">
        <v>4.3116051976346093</v>
      </c>
      <c r="J87" s="190">
        <f t="shared" si="23"/>
        <v>-0.41204180965303383</v>
      </c>
      <c r="K87" s="189">
        <v>4.3093791672840425</v>
      </c>
      <c r="L87" s="190">
        <v>8.6852898617006957E-4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304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7.5142624286878563</v>
      </c>
      <c r="D97" s="188">
        <v>-1.2954808708645897</v>
      </c>
      <c r="E97" s="187">
        <v>8.0776569159140159</v>
      </c>
      <c r="F97" s="188">
        <f t="shared" ref="F97:H99" si="27">IFERROR(E97-C97,"-")</f>
        <v>0.56339448722615959</v>
      </c>
      <c r="G97" s="187">
        <v>8.2303954663556951</v>
      </c>
      <c r="H97" s="188">
        <f t="shared" si="27"/>
        <v>0.15273855044167917</v>
      </c>
      <c r="I97" s="187">
        <v>8.1584494081636603</v>
      </c>
      <c r="J97" s="188">
        <f t="shared" ref="J97:J99" si="28">IFERROR(I97-G97,"-")</f>
        <v>-7.1946058192034812E-2</v>
      </c>
      <c r="K97" s="187">
        <v>7.5617034824379878</v>
      </c>
      <c r="L97" s="188">
        <f t="shared" ref="L97:L101" si="29">IFERROR(K97-I97,"-")</f>
        <v>-0.59674592572567242</v>
      </c>
    </row>
    <row r="98" spans="2:12" x14ac:dyDescent="0.25">
      <c r="B98" s="116" t="s">
        <v>78</v>
      </c>
      <c r="C98" s="187">
        <v>6.4283309957924262</v>
      </c>
      <c r="D98" s="188">
        <v>-1.6546549225440197</v>
      </c>
      <c r="E98" s="187">
        <v>7.6832126923194721</v>
      </c>
      <c r="F98" s="188">
        <f t="shared" si="27"/>
        <v>1.254881696527046</v>
      </c>
      <c r="G98" s="187">
        <v>7.4371709453478081</v>
      </c>
      <c r="H98" s="188">
        <f t="shared" si="27"/>
        <v>-0.24604174697166403</v>
      </c>
      <c r="I98" s="187">
        <v>7.1453087571086362</v>
      </c>
      <c r="J98" s="188">
        <f t="shared" si="28"/>
        <v>-0.29186218823917187</v>
      </c>
      <c r="K98" s="187">
        <v>7.0622867351496206</v>
      </c>
      <c r="L98" s="188">
        <f t="shared" si="29"/>
        <v>-8.3022021959015646E-2</v>
      </c>
    </row>
    <row r="99" spans="2:12" x14ac:dyDescent="0.25">
      <c r="B99" s="116" t="s">
        <v>80</v>
      </c>
      <c r="C99" s="187">
        <v>7.1092631092631091</v>
      </c>
      <c r="D99" s="188">
        <v>-2.3045194014884789</v>
      </c>
      <c r="E99" s="187">
        <v>7.3495983117988963</v>
      </c>
      <c r="F99" s="188">
        <f t="shared" si="27"/>
        <v>0.24033520253578722</v>
      </c>
      <c r="G99" s="187">
        <v>7.247811011487812</v>
      </c>
      <c r="H99" s="188">
        <f t="shared" si="27"/>
        <v>-0.10178730031108429</v>
      </c>
      <c r="I99" s="187">
        <v>6.7977450646698436</v>
      </c>
      <c r="J99" s="188">
        <f t="shared" si="28"/>
        <v>-0.45006594681796841</v>
      </c>
      <c r="K99" s="187">
        <v>6.7336223181756845</v>
      </c>
      <c r="L99" s="188">
        <f t="shared" si="29"/>
        <v>-6.4122746494159166E-2</v>
      </c>
    </row>
    <row r="100" spans="2:12" x14ac:dyDescent="0.25">
      <c r="B100" s="116" t="s">
        <v>82</v>
      </c>
      <c r="C100" s="187">
        <v>6.6948441247002402</v>
      </c>
      <c r="D100" s="188" t="s">
        <v>269</v>
      </c>
      <c r="E100" s="187">
        <v>6.9855571525532003</v>
      </c>
      <c r="F100" s="188">
        <f>IFERROR(E100-C100,"-")</f>
        <v>0.29071302785296016</v>
      </c>
      <c r="G100" s="187">
        <v>7.1371846983741074</v>
      </c>
      <c r="H100" s="188">
        <f>IFERROR(G100-E100,"-")</f>
        <v>0.15162754582090709</v>
      </c>
      <c r="I100" s="187">
        <v>6.8197604848673521</v>
      </c>
      <c r="J100" s="188">
        <f>IFERROR(I100-G100,"-")</f>
        <v>-0.31742421350675531</v>
      </c>
      <c r="K100" s="187">
        <v>6.4933211019479726</v>
      </c>
      <c r="L100" s="188">
        <f t="shared" si="29"/>
        <v>-0.32643938291937946</v>
      </c>
    </row>
    <row r="101" spans="2:12" x14ac:dyDescent="0.25">
      <c r="B101" s="116" t="s">
        <v>84</v>
      </c>
      <c r="C101" s="187">
        <v>5.6652285567539806</v>
      </c>
      <c r="D101" s="188" t="s">
        <v>269</v>
      </c>
      <c r="E101" s="187">
        <v>7.2427163643341723</v>
      </c>
      <c r="F101" s="188">
        <f t="shared" ref="F101:H109" si="30">IFERROR(E101-C101,"-")</f>
        <v>1.5774878075801917</v>
      </c>
      <c r="G101" s="187">
        <v>6.9829152891334907</v>
      </c>
      <c r="H101" s="188">
        <f t="shared" si="30"/>
        <v>-0.25980107520068163</v>
      </c>
      <c r="I101" s="187">
        <v>6.5876846692984667</v>
      </c>
      <c r="J101" s="188">
        <f t="shared" ref="J101:J109" si="31">IFERROR(I101-G101,"-")</f>
        <v>-0.39523061983502394</v>
      </c>
      <c r="K101" s="187">
        <v>6.4746401322960123</v>
      </c>
      <c r="L101" s="188">
        <f t="shared" si="29"/>
        <v>-0.11304453700245443</v>
      </c>
    </row>
    <row r="102" spans="2:12" x14ac:dyDescent="0.25">
      <c r="B102" s="116" t="s">
        <v>86</v>
      </c>
      <c r="C102" s="187">
        <v>6.1660284463894968</v>
      </c>
      <c r="D102" s="188" t="s">
        <v>269</v>
      </c>
      <c r="E102" s="187">
        <v>7.3186980026877029</v>
      </c>
      <c r="F102" s="188">
        <f t="shared" si="30"/>
        <v>1.1526695562982061</v>
      </c>
      <c r="G102" s="187">
        <v>7.2094211786694702</v>
      </c>
      <c r="H102" s="188">
        <f t="shared" si="30"/>
        <v>-0.10927682401823269</v>
      </c>
      <c r="I102" s="187">
        <v>7.1394270045918509</v>
      </c>
      <c r="J102" s="188">
        <f t="shared" si="31"/>
        <v>-6.999417407761932E-2</v>
      </c>
      <c r="K102" s="187"/>
      <c r="L102" s="188"/>
    </row>
    <row r="103" spans="2:12" x14ac:dyDescent="0.25">
      <c r="B103" s="116" t="s">
        <v>88</v>
      </c>
      <c r="C103" s="187">
        <v>6.9288217653647433</v>
      </c>
      <c r="D103" s="188" t="s">
        <v>269</v>
      </c>
      <c r="E103" s="187">
        <v>8.1952106050887323</v>
      </c>
      <c r="F103" s="188">
        <f t="shared" si="30"/>
        <v>1.2663888397239891</v>
      </c>
      <c r="G103" s="187">
        <v>7.7253439183229169</v>
      </c>
      <c r="H103" s="188">
        <f t="shared" si="30"/>
        <v>-0.46986668676581544</v>
      </c>
      <c r="I103" s="187">
        <v>7.6424042178009728</v>
      </c>
      <c r="J103" s="188">
        <f t="shared" si="31"/>
        <v>-8.2939700521944104E-2</v>
      </c>
      <c r="K103" s="187"/>
      <c r="L103" s="188"/>
    </row>
    <row r="104" spans="2:12" x14ac:dyDescent="0.25">
      <c r="B104" s="116" t="s">
        <v>90</v>
      </c>
      <c r="C104" s="187">
        <v>7.8653993334156276</v>
      </c>
      <c r="D104" s="188">
        <v>0.46940182788810336</v>
      </c>
      <c r="E104" s="187">
        <v>8.4153045525416381</v>
      </c>
      <c r="F104" s="188">
        <f t="shared" si="30"/>
        <v>0.54990521912601054</v>
      </c>
      <c r="G104" s="187">
        <v>7.9033183772667792</v>
      </c>
      <c r="H104" s="188">
        <f t="shared" si="30"/>
        <v>-0.5119861752748589</v>
      </c>
      <c r="I104" s="187">
        <v>7.7705676336483185</v>
      </c>
      <c r="J104" s="188">
        <f t="shared" si="31"/>
        <v>-0.13275074361846073</v>
      </c>
      <c r="K104" s="187"/>
      <c r="L104" s="188"/>
    </row>
    <row r="105" spans="2:12" x14ac:dyDescent="0.25">
      <c r="B105" s="116" t="s">
        <v>92</v>
      </c>
      <c r="C105" s="187">
        <v>7.5428242806433063</v>
      </c>
      <c r="D105" s="188">
        <v>0.78440237468041651</v>
      </c>
      <c r="E105" s="187">
        <v>7.7166896208928328</v>
      </c>
      <c r="F105" s="188">
        <f t="shared" si="30"/>
        <v>0.17386534024952649</v>
      </c>
      <c r="G105" s="187">
        <v>7.5369796698973035</v>
      </c>
      <c r="H105" s="188">
        <f t="shared" si="30"/>
        <v>-0.17970995099552933</v>
      </c>
      <c r="I105" s="187">
        <v>7.3111419726296907</v>
      </c>
      <c r="J105" s="188">
        <f t="shared" si="31"/>
        <v>-0.22583769726761282</v>
      </c>
      <c r="K105" s="187"/>
      <c r="L105" s="188"/>
    </row>
    <row r="106" spans="2:12" x14ac:dyDescent="0.25">
      <c r="B106" s="116" t="s">
        <v>94</v>
      </c>
      <c r="C106" s="187">
        <v>7.2200422688346748</v>
      </c>
      <c r="D106" s="188">
        <v>1.9718224601602881</v>
      </c>
      <c r="E106" s="187">
        <v>7.4843275943999705</v>
      </c>
      <c r="F106" s="188">
        <f t="shared" si="30"/>
        <v>0.26428532556529571</v>
      </c>
      <c r="G106" s="187">
        <v>7.1732973526425852</v>
      </c>
      <c r="H106" s="188">
        <f t="shared" si="30"/>
        <v>-0.31103024175738536</v>
      </c>
      <c r="I106" s="187">
        <v>7.1026621046482514</v>
      </c>
      <c r="J106" s="188">
        <f t="shared" si="31"/>
        <v>-7.0635247994333739E-2</v>
      </c>
      <c r="K106" s="187"/>
      <c r="L106" s="188"/>
    </row>
    <row r="107" spans="2:12" x14ac:dyDescent="0.25">
      <c r="B107" s="116" t="s">
        <v>96</v>
      </c>
      <c r="C107" s="187">
        <v>7.6835052797669618</v>
      </c>
      <c r="D107" s="188">
        <v>0.47603968922145512</v>
      </c>
      <c r="E107" s="187">
        <v>7.585129652825815</v>
      </c>
      <c r="F107" s="188">
        <f t="shared" si="30"/>
        <v>-9.8375626941146876E-2</v>
      </c>
      <c r="G107" s="187">
        <v>7.3286089531181835</v>
      </c>
      <c r="H107" s="188">
        <f t="shared" si="30"/>
        <v>-0.25652069970763147</v>
      </c>
      <c r="I107" s="187">
        <v>6.9580899911457728</v>
      </c>
      <c r="J107" s="188">
        <f t="shared" si="31"/>
        <v>-0.37051896197241074</v>
      </c>
      <c r="K107" s="187"/>
      <c r="L107" s="188"/>
    </row>
    <row r="108" spans="2:12" x14ac:dyDescent="0.25">
      <c r="B108" s="116" t="s">
        <v>98</v>
      </c>
      <c r="C108" s="187">
        <v>7.6686953107471396</v>
      </c>
      <c r="D108" s="188">
        <v>0.38767123433936579</v>
      </c>
      <c r="E108" s="187">
        <v>7.5471765135078055</v>
      </c>
      <c r="F108" s="188">
        <f t="shared" si="30"/>
        <v>-0.12151879723933412</v>
      </c>
      <c r="G108" s="187">
        <v>7.3534830273656508</v>
      </c>
      <c r="H108" s="188">
        <f t="shared" si="30"/>
        <v>-0.19369348614215465</v>
      </c>
      <c r="I108" s="187">
        <v>7.3826590939929053</v>
      </c>
      <c r="J108" s="188">
        <f t="shared" si="31"/>
        <v>2.9176066627254471E-2</v>
      </c>
      <c r="K108" s="187"/>
      <c r="L108" s="188"/>
    </row>
    <row r="109" spans="2:12" ht="15.75" x14ac:dyDescent="0.25">
      <c r="B109" s="119" t="s">
        <v>32</v>
      </c>
      <c r="C109" s="189">
        <v>7.3785757968639158</v>
      </c>
      <c r="D109" s="190">
        <v>-0.70897461492896685</v>
      </c>
      <c r="E109" s="189">
        <v>7.6295319550766143</v>
      </c>
      <c r="F109" s="190">
        <f t="shared" si="30"/>
        <v>0.25095615821269845</v>
      </c>
      <c r="G109" s="189">
        <v>7.432853452385908</v>
      </c>
      <c r="H109" s="190">
        <f t="shared" si="30"/>
        <v>-0.1966785026907063</v>
      </c>
      <c r="I109" s="189">
        <v>7.22786988641072</v>
      </c>
      <c r="J109" s="190">
        <f t="shared" si="31"/>
        <v>-0.20498356597518796</v>
      </c>
      <c r="K109" s="189">
        <v>6.8643820290023543</v>
      </c>
      <c r="L109" s="190">
        <v>-0.22637034937542388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7" t="s">
        <v>305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 t="shared" ref="C117" si="32">E117-1</f>
        <v>2022</v>
      </c>
      <c r="D117" s="302"/>
      <c r="E117" s="303">
        <f t="shared" ref="E117" si="33">G117-1</f>
        <v>2023</v>
      </c>
      <c r="F117" s="302"/>
      <c r="G117" s="303">
        <f t="shared" ref="G117" si="34">I117-1</f>
        <v>2024</v>
      </c>
      <c r="H117" s="302"/>
      <c r="I117" s="303">
        <f>K117-1</f>
        <v>2025</v>
      </c>
      <c r="J117" s="302"/>
      <c r="K117" s="303"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12.152892561983471</v>
      </c>
      <c r="D119" s="188">
        <v>3.4028336025004275</v>
      </c>
      <c r="E119" s="187">
        <v>7.8572825275941032</v>
      </c>
      <c r="F119" s="188">
        <f t="shared" ref="F119:H121" si="35">IFERROR(E119-C119,"-")</f>
        <v>-4.2956100343893677</v>
      </c>
      <c r="G119" s="187">
        <v>8.0684486097496837</v>
      </c>
      <c r="H119" s="188">
        <f t="shared" si="35"/>
        <v>0.21116608215558053</v>
      </c>
      <c r="I119" s="187">
        <v>7.8521769509585573</v>
      </c>
      <c r="J119" s="188">
        <f t="shared" ref="J119:J121" si="36">IFERROR(I119-G119,"-")</f>
        <v>-0.21627165879112642</v>
      </c>
      <c r="K119" s="187">
        <v>7.6501360428534992</v>
      </c>
      <c r="L119" s="188">
        <f t="shared" ref="L119:L123" si="37">IFERROR(K119-I119,"-")</f>
        <v>-0.20204090810505804</v>
      </c>
    </row>
    <row r="120" spans="1:13" x14ac:dyDescent="0.25">
      <c r="B120" s="116" t="s">
        <v>78</v>
      </c>
      <c r="C120" s="187">
        <v>9.7859922178988334</v>
      </c>
      <c r="D120" s="188">
        <v>1.9837717863472175</v>
      </c>
      <c r="E120" s="187">
        <v>7.1998924652344991</v>
      </c>
      <c r="F120" s="188">
        <f t="shared" si="35"/>
        <v>-2.5860997526643343</v>
      </c>
      <c r="G120" s="187">
        <v>6.8962858384013899</v>
      </c>
      <c r="H120" s="188">
        <f t="shared" si="35"/>
        <v>-0.30360662683310924</v>
      </c>
      <c r="I120" s="187">
        <v>6.6720739874561499</v>
      </c>
      <c r="J120" s="188">
        <f t="shared" si="36"/>
        <v>-0.22421185094523999</v>
      </c>
      <c r="K120" s="187">
        <v>6.7003181292348373</v>
      </c>
      <c r="L120" s="188">
        <f t="shared" si="37"/>
        <v>2.8244141778687393E-2</v>
      </c>
    </row>
    <row r="121" spans="1:13" x14ac:dyDescent="0.25">
      <c r="B121" s="116" t="s">
        <v>80</v>
      </c>
      <c r="C121" s="187">
        <v>10.099264705882353</v>
      </c>
      <c r="D121" s="188">
        <v>0.81740593964858732</v>
      </c>
      <c r="E121" s="187">
        <v>6.6670311047941837</v>
      </c>
      <c r="F121" s="188">
        <f t="shared" si="35"/>
        <v>-3.4322336010881696</v>
      </c>
      <c r="G121" s="187">
        <v>6.5950701691255844</v>
      </c>
      <c r="H121" s="188">
        <f t="shared" si="35"/>
        <v>-7.1960935668599291E-2</v>
      </c>
      <c r="I121" s="187">
        <v>6.3184449093444908</v>
      </c>
      <c r="J121" s="188">
        <f t="shared" si="36"/>
        <v>-0.27662525978109365</v>
      </c>
      <c r="K121" s="187">
        <v>6.3212843192392247</v>
      </c>
      <c r="L121" s="188">
        <f t="shared" si="37"/>
        <v>2.8394098947339685E-3</v>
      </c>
    </row>
    <row r="122" spans="1:13" x14ac:dyDescent="0.25">
      <c r="B122" s="116" t="s">
        <v>82</v>
      </c>
      <c r="C122" s="187">
        <v>9.9811320754716988</v>
      </c>
      <c r="D122" s="188" t="s">
        <v>269</v>
      </c>
      <c r="E122" s="187">
        <v>6.7026205151230664</v>
      </c>
      <c r="F122" s="188">
        <f>IFERROR(E122-C122,"-")</f>
        <v>-3.2785115603486323</v>
      </c>
      <c r="G122" s="187">
        <v>6.7122518964979738</v>
      </c>
      <c r="H122" s="188">
        <f>IFERROR(G122-E122,"-")</f>
        <v>9.6313813749073773E-3</v>
      </c>
      <c r="I122" s="187">
        <v>6.6233323871700254</v>
      </c>
      <c r="J122" s="188">
        <f>IFERROR(I122-G122,"-")</f>
        <v>-8.8919509327948454E-2</v>
      </c>
      <c r="K122" s="187">
        <v>6.1530323803720446</v>
      </c>
      <c r="L122" s="188">
        <f t="shared" si="37"/>
        <v>-0.47030000679798079</v>
      </c>
    </row>
    <row r="123" spans="1:13" x14ac:dyDescent="0.25">
      <c r="B123" s="116" t="s">
        <v>84</v>
      </c>
      <c r="C123" s="187">
        <v>8.518518518518519</v>
      </c>
      <c r="D123" s="188" t="s">
        <v>269</v>
      </c>
      <c r="E123" s="187">
        <v>6.8880018826255389</v>
      </c>
      <c r="F123" s="188">
        <f t="shared" ref="F123:H131" si="38">IFERROR(E123-C123,"-")</f>
        <v>-1.6305166358929801</v>
      </c>
      <c r="G123" s="187">
        <v>6.8473654390934842</v>
      </c>
      <c r="H123" s="188">
        <f t="shared" si="38"/>
        <v>-4.0636443532054756E-2</v>
      </c>
      <c r="I123" s="187">
        <v>6.4545549566230163</v>
      </c>
      <c r="J123" s="188">
        <f t="shared" ref="J123:J131" si="39">IFERROR(I123-G123,"-")</f>
        <v>-0.3928104824704679</v>
      </c>
      <c r="K123" s="187">
        <v>6.4441482271394293</v>
      </c>
      <c r="L123" s="188">
        <f t="shared" si="37"/>
        <v>-1.0406729483587007E-2</v>
      </c>
    </row>
    <row r="124" spans="1:13" x14ac:dyDescent="0.25">
      <c r="B124" s="116" t="s">
        <v>86</v>
      </c>
      <c r="C124" s="187">
        <v>7.2287145242070121</v>
      </c>
      <c r="D124" s="188" t="s">
        <v>269</v>
      </c>
      <c r="E124" s="187">
        <v>7.0327701981644752</v>
      </c>
      <c r="F124" s="188">
        <f t="shared" si="38"/>
        <v>-0.19594432604253686</v>
      </c>
      <c r="G124" s="187">
        <v>6.9228213762590034</v>
      </c>
      <c r="H124" s="188">
        <f t="shared" si="38"/>
        <v>-0.10994882190547184</v>
      </c>
      <c r="I124" s="187">
        <v>7.0121159280861045</v>
      </c>
      <c r="J124" s="188">
        <f t="shared" si="39"/>
        <v>8.929455182710111E-2</v>
      </c>
      <c r="K124" s="187"/>
      <c r="L124" s="188"/>
    </row>
    <row r="125" spans="1:13" x14ac:dyDescent="0.25">
      <c r="B125" s="116" t="s">
        <v>88</v>
      </c>
      <c r="C125" s="187">
        <v>6.4239951030401956</v>
      </c>
      <c r="D125" s="188" t="s">
        <v>269</v>
      </c>
      <c r="E125" s="187">
        <v>8.1087326889664819</v>
      </c>
      <c r="F125" s="188">
        <f t="shared" si="38"/>
        <v>1.6847375859262863</v>
      </c>
      <c r="G125" s="187">
        <v>7.6405631255651523</v>
      </c>
      <c r="H125" s="188">
        <f t="shared" si="38"/>
        <v>-0.46816956340132965</v>
      </c>
      <c r="I125" s="187">
        <v>7.5539329622606886</v>
      </c>
      <c r="J125" s="188">
        <f t="shared" si="39"/>
        <v>-8.6630163304463714E-2</v>
      </c>
      <c r="K125" s="187"/>
      <c r="L125" s="188"/>
    </row>
    <row r="126" spans="1:13" x14ac:dyDescent="0.25">
      <c r="B126" s="116" t="s">
        <v>90</v>
      </c>
      <c r="C126" s="187">
        <v>7.9384951387910387</v>
      </c>
      <c r="D126" s="188">
        <v>0.68114890772697567</v>
      </c>
      <c r="E126" s="187">
        <v>8.2147539802607881</v>
      </c>
      <c r="F126" s="188">
        <f t="shared" si="38"/>
        <v>0.27625884146974933</v>
      </c>
      <c r="G126" s="187">
        <v>7.6770740552233105</v>
      </c>
      <c r="H126" s="188">
        <f t="shared" si="38"/>
        <v>-0.53767992503747752</v>
      </c>
      <c r="I126" s="187">
        <v>7.6345100327401214</v>
      </c>
      <c r="J126" s="188">
        <f t="shared" si="39"/>
        <v>-4.2564022483189135E-2</v>
      </c>
      <c r="K126" s="187"/>
      <c r="L126" s="188"/>
    </row>
    <row r="127" spans="1:13" x14ac:dyDescent="0.25">
      <c r="B127" s="116" t="s">
        <v>92</v>
      </c>
      <c r="C127" s="187">
        <v>7.5752586206896551</v>
      </c>
      <c r="D127" s="188">
        <v>0.60096965595700436</v>
      </c>
      <c r="E127" s="187">
        <v>7.2474372453673279</v>
      </c>
      <c r="F127" s="188">
        <f t="shared" si="38"/>
        <v>-0.32782137532232714</v>
      </c>
      <c r="G127" s="187">
        <v>7.2730435611476505</v>
      </c>
      <c r="H127" s="188">
        <f t="shared" si="38"/>
        <v>2.5606315780322575E-2</v>
      </c>
      <c r="I127" s="187">
        <v>7.2775205594767858</v>
      </c>
      <c r="J127" s="188">
        <f t="shared" si="39"/>
        <v>4.4769983291352844E-3</v>
      </c>
      <c r="K127" s="187"/>
      <c r="L127" s="188"/>
    </row>
    <row r="128" spans="1:13" x14ac:dyDescent="0.25">
      <c r="A128" s="122"/>
      <c r="B128" s="116" t="s">
        <v>94</v>
      </c>
      <c r="C128" s="187">
        <v>7.3358822305451516</v>
      </c>
      <c r="D128" s="188">
        <v>2.3093321998514744</v>
      </c>
      <c r="E128" s="187">
        <v>7.4310219287105239</v>
      </c>
      <c r="F128" s="188">
        <f t="shared" si="38"/>
        <v>9.5139698165372266E-2</v>
      </c>
      <c r="G128" s="187">
        <v>7.0879788979316114</v>
      </c>
      <c r="H128" s="188">
        <f t="shared" si="38"/>
        <v>-0.34304303077891252</v>
      </c>
      <c r="I128" s="187">
        <v>7.1671062315996075</v>
      </c>
      <c r="J128" s="188">
        <f t="shared" si="39"/>
        <v>7.9127333667996069E-2</v>
      </c>
      <c r="K128" s="187"/>
      <c r="L128" s="188"/>
    </row>
    <row r="129" spans="2:13" x14ac:dyDescent="0.25">
      <c r="B129" s="116" t="s">
        <v>96</v>
      </c>
      <c r="C129" s="187">
        <v>7.2370156754132999</v>
      </c>
      <c r="D129" s="188">
        <v>-0.37015053355753835</v>
      </c>
      <c r="E129" s="187">
        <v>6.9971041900596891</v>
      </c>
      <c r="F129" s="188">
        <f t="shared" si="38"/>
        <v>-0.23991148535361084</v>
      </c>
      <c r="G129" s="187">
        <v>6.6929785888171134</v>
      </c>
      <c r="H129" s="188">
        <f t="shared" si="38"/>
        <v>-0.3041256012425757</v>
      </c>
      <c r="I129" s="187">
        <v>6.9335738624974947</v>
      </c>
      <c r="J129" s="188">
        <f t="shared" si="39"/>
        <v>0.24059527368038136</v>
      </c>
      <c r="K129" s="187"/>
      <c r="L129" s="188"/>
    </row>
    <row r="130" spans="2:13" x14ac:dyDescent="0.25">
      <c r="B130" s="116" t="s">
        <v>98</v>
      </c>
      <c r="C130" s="187">
        <v>7.7394258885548375</v>
      </c>
      <c r="D130" s="188">
        <v>0.29980088855483711</v>
      </c>
      <c r="E130" s="187">
        <v>7.1482471596087249</v>
      </c>
      <c r="F130" s="188">
        <f t="shared" si="38"/>
        <v>-0.59117872894611256</v>
      </c>
      <c r="G130" s="187">
        <v>6.9360909000299014</v>
      </c>
      <c r="H130" s="188">
        <f t="shared" si="38"/>
        <v>-0.21215625957882356</v>
      </c>
      <c r="I130" s="187">
        <v>7.2316807118107542</v>
      </c>
      <c r="J130" s="188">
        <f t="shared" si="39"/>
        <v>0.29558981178085286</v>
      </c>
      <c r="K130" s="187"/>
      <c r="L130" s="188"/>
    </row>
    <row r="131" spans="2:13" ht="15.75" x14ac:dyDescent="0.25">
      <c r="B131" s="119" t="s">
        <v>32</v>
      </c>
      <c r="C131" s="189">
        <v>7.4775465267941037</v>
      </c>
      <c r="D131" s="190">
        <v>-0.53344998517509801</v>
      </c>
      <c r="E131" s="189">
        <v>7.2920026595828489</v>
      </c>
      <c r="F131" s="190">
        <f t="shared" si="38"/>
        <v>-0.18554386721125482</v>
      </c>
      <c r="G131" s="189">
        <v>7.1072842722383207</v>
      </c>
      <c r="H131" s="190">
        <f t="shared" si="38"/>
        <v>-0.18471838734452817</v>
      </c>
      <c r="I131" s="189">
        <v>7.0579315803794493</v>
      </c>
      <c r="J131" s="190">
        <f t="shared" si="39"/>
        <v>-4.9352691858871367E-2</v>
      </c>
      <c r="K131" s="189">
        <v>6.6056322772813427</v>
      </c>
      <c r="L131" s="190">
        <v>-0.12799141674367132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306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 t="shared" ref="C139" si="40">E139-1</f>
        <v>2022</v>
      </c>
      <c r="D139" s="302"/>
      <c r="E139" s="303">
        <f t="shared" ref="E139" si="41">G139-1</f>
        <v>2023</v>
      </c>
      <c r="F139" s="302"/>
      <c r="G139" s="303">
        <f t="shared" ref="G139" si="42">I139-1</f>
        <v>2024</v>
      </c>
      <c r="H139" s="302"/>
      <c r="I139" s="303">
        <f>K139-1</f>
        <v>2025</v>
      </c>
      <c r="J139" s="302"/>
      <c r="K139" s="303"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7.4402985074626864</v>
      </c>
      <c r="D141" s="188">
        <v>-2.0687729973398747</v>
      </c>
      <c r="E141" s="187">
        <v>8.3375719769673697</v>
      </c>
      <c r="F141" s="188">
        <f t="shared" ref="F141:H143" si="43">IFERROR(E141-C141,"-")</f>
        <v>0.89727346950468334</v>
      </c>
      <c r="G141" s="187">
        <v>8.2255583126550871</v>
      </c>
      <c r="H141" s="188">
        <f t="shared" si="43"/>
        <v>-0.11201366431228266</v>
      </c>
      <c r="I141" s="187">
        <v>7.8507638072855466</v>
      </c>
      <c r="J141" s="188">
        <f t="shared" ref="J141:J143" si="44">IFERROR(I141-G141,"-")</f>
        <v>-0.37479450536954051</v>
      </c>
      <c r="K141" s="187">
        <v>6.9778787280268615</v>
      </c>
      <c r="L141" s="188">
        <f t="shared" ref="L141:L145" si="45">IFERROR(K141-I141,"-")</f>
        <v>-0.87288507925868508</v>
      </c>
    </row>
    <row r="142" spans="2:13" x14ac:dyDescent="0.25">
      <c r="B142" s="116" t="s">
        <v>78</v>
      </c>
      <c r="C142" s="187">
        <v>7.4991482112436119</v>
      </c>
      <c r="D142" s="188">
        <v>-1.8432910230003108</v>
      </c>
      <c r="E142" s="187">
        <v>8.6180293501048215</v>
      </c>
      <c r="F142" s="188">
        <f t="shared" si="43"/>
        <v>1.1188811388612097</v>
      </c>
      <c r="G142" s="187">
        <v>7.8953536184210522</v>
      </c>
      <c r="H142" s="188">
        <f t="shared" si="43"/>
        <v>-0.72267573168376931</v>
      </c>
      <c r="I142" s="187">
        <v>7.3172382671480145</v>
      </c>
      <c r="J142" s="188">
        <f t="shared" si="44"/>
        <v>-0.5781153512730377</v>
      </c>
      <c r="K142" s="187">
        <v>7.2074487895716945</v>
      </c>
      <c r="L142" s="188">
        <f t="shared" si="45"/>
        <v>-0.10978947757631996</v>
      </c>
    </row>
    <row r="143" spans="2:13" x14ac:dyDescent="0.25">
      <c r="B143" s="116" t="s">
        <v>80</v>
      </c>
      <c r="C143" s="187">
        <v>8.8174386920980918</v>
      </c>
      <c r="D143" s="188">
        <v>1.3412884177207172</v>
      </c>
      <c r="E143" s="187">
        <v>6.9426764585883314</v>
      </c>
      <c r="F143" s="188">
        <f t="shared" si="43"/>
        <v>-1.8747622335097605</v>
      </c>
      <c r="G143" s="187">
        <v>7.061682607846965</v>
      </c>
      <c r="H143" s="188">
        <f t="shared" si="43"/>
        <v>0.11900614925863362</v>
      </c>
      <c r="I143" s="187">
        <v>7.015480498592682</v>
      </c>
      <c r="J143" s="188">
        <f t="shared" si="44"/>
        <v>-4.620210925428303E-2</v>
      </c>
      <c r="K143" s="187">
        <v>6.8371590153027277</v>
      </c>
      <c r="L143" s="188">
        <f t="shared" si="45"/>
        <v>-0.17832148328995423</v>
      </c>
    </row>
    <row r="144" spans="2:13" x14ac:dyDescent="0.25">
      <c r="B144" s="116" t="s">
        <v>82</v>
      </c>
      <c r="C144" s="187">
        <v>6.8098720292504566</v>
      </c>
      <c r="D144" s="188" t="s">
        <v>269</v>
      </c>
      <c r="E144" s="187">
        <v>7.6405925155925152</v>
      </c>
      <c r="F144" s="188">
        <f>IFERROR(E144-C144,"-")</f>
        <v>0.83072048634205853</v>
      </c>
      <c r="G144" s="187">
        <v>8.7732676138011012</v>
      </c>
      <c r="H144" s="188">
        <f>IFERROR(G144-E144,"-")</f>
        <v>1.132675098208586</v>
      </c>
      <c r="I144" s="187">
        <v>6.9936764064544263</v>
      </c>
      <c r="J144" s="188">
        <f>IFERROR(I144-G144,"-")</f>
        <v>-1.7795912073466749</v>
      </c>
      <c r="K144" s="187">
        <v>7.2671755725190836</v>
      </c>
      <c r="L144" s="188">
        <f t="shared" si="45"/>
        <v>0.2734991660646573</v>
      </c>
    </row>
    <row r="145" spans="1:13" x14ac:dyDescent="0.25">
      <c r="B145" s="116" t="s">
        <v>84</v>
      </c>
      <c r="C145" s="187">
        <v>6.4708171206225682</v>
      </c>
      <c r="D145" s="188" t="s">
        <v>269</v>
      </c>
      <c r="E145" s="187">
        <v>8.4921241050119338</v>
      </c>
      <c r="F145" s="188">
        <f t="shared" ref="F145:H153" si="46">IFERROR(E145-C145,"-")</f>
        <v>2.0213069843893656</v>
      </c>
      <c r="G145" s="187">
        <v>6.7299377061194576</v>
      </c>
      <c r="H145" s="188">
        <f t="shared" si="46"/>
        <v>-1.7621863988924762</v>
      </c>
      <c r="I145" s="187">
        <v>7.045891931902295</v>
      </c>
      <c r="J145" s="188">
        <f t="shared" ref="J145:J153" si="47">IFERROR(I145-G145,"-")</f>
        <v>0.31595422578283738</v>
      </c>
      <c r="K145" s="187">
        <v>6.6812313803376364</v>
      </c>
      <c r="L145" s="188">
        <f t="shared" si="45"/>
        <v>-0.3646605515646586</v>
      </c>
    </row>
    <row r="146" spans="1:13" x14ac:dyDescent="0.25">
      <c r="B146" s="116" t="s">
        <v>86</v>
      </c>
      <c r="C146" s="187">
        <v>8.1428571428571423</v>
      </c>
      <c r="D146" s="188" t="s">
        <v>269</v>
      </c>
      <c r="E146" s="187">
        <v>7.9044607190412783</v>
      </c>
      <c r="F146" s="188">
        <f t="shared" si="46"/>
        <v>-0.23839642381586401</v>
      </c>
      <c r="G146" s="187">
        <v>8.5098308184727944</v>
      </c>
      <c r="H146" s="188">
        <f t="shared" si="46"/>
        <v>0.6053700994315161</v>
      </c>
      <c r="I146" s="187">
        <v>7.7001270648030493</v>
      </c>
      <c r="J146" s="188">
        <f t="shared" si="47"/>
        <v>-0.80970375366974512</v>
      </c>
      <c r="K146" s="187"/>
      <c r="L146" s="188"/>
    </row>
    <row r="147" spans="1:13" x14ac:dyDescent="0.25">
      <c r="B147" s="116" t="s">
        <v>88</v>
      </c>
      <c r="C147" s="187">
        <v>8.5867530597552193</v>
      </c>
      <c r="D147" s="188" t="s">
        <v>269</v>
      </c>
      <c r="E147" s="187">
        <v>8.3269841269841276</v>
      </c>
      <c r="F147" s="188">
        <f t="shared" si="46"/>
        <v>-0.2597689327710917</v>
      </c>
      <c r="G147" s="187">
        <v>8.7405295315682281</v>
      </c>
      <c r="H147" s="188">
        <f t="shared" si="46"/>
        <v>0.4135454045841005</v>
      </c>
      <c r="I147" s="187">
        <v>8.2076719576719572</v>
      </c>
      <c r="J147" s="188">
        <f t="shared" si="47"/>
        <v>-0.53285757389627086</v>
      </c>
      <c r="K147" s="187"/>
      <c r="L147" s="188"/>
    </row>
    <row r="148" spans="1:13" x14ac:dyDescent="0.25">
      <c r="B148" s="116" t="s">
        <v>90</v>
      </c>
      <c r="C148" s="187">
        <v>9.3118971061093241</v>
      </c>
      <c r="D148" s="188">
        <v>0.82999066303783309</v>
      </c>
      <c r="E148" s="187">
        <v>7.833650190114068</v>
      </c>
      <c r="F148" s="188">
        <f t="shared" si="46"/>
        <v>-1.478246915995256</v>
      </c>
      <c r="G148" s="187">
        <v>8.2956239870340358</v>
      </c>
      <c r="H148" s="188">
        <f t="shared" si="46"/>
        <v>0.46197379691996776</v>
      </c>
      <c r="I148" s="187">
        <v>8.2979827089337181</v>
      </c>
      <c r="J148" s="188">
        <f t="shared" si="47"/>
        <v>2.3587218996823367E-3</v>
      </c>
      <c r="K148" s="187"/>
      <c r="L148" s="188"/>
    </row>
    <row r="149" spans="1:13" x14ac:dyDescent="0.25">
      <c r="B149" s="116" t="s">
        <v>92</v>
      </c>
      <c r="C149" s="187">
        <v>7.0184448462929474</v>
      </c>
      <c r="D149" s="188">
        <v>-4.3723114562280614</v>
      </c>
      <c r="E149" s="187">
        <v>9.021781534460338</v>
      </c>
      <c r="F149" s="188">
        <f t="shared" si="46"/>
        <v>2.0033366881673906</v>
      </c>
      <c r="G149" s="187">
        <v>8.4622434017595314</v>
      </c>
      <c r="H149" s="188">
        <f t="shared" si="46"/>
        <v>-0.55953813270080666</v>
      </c>
      <c r="I149" s="187">
        <v>8.442612752721617</v>
      </c>
      <c r="J149" s="188">
        <f t="shared" si="47"/>
        <v>-1.9630649037914338E-2</v>
      </c>
      <c r="K149" s="187"/>
      <c r="L149" s="188"/>
    </row>
    <row r="150" spans="1:13" x14ac:dyDescent="0.25">
      <c r="A150" s="122"/>
      <c r="B150" s="116" t="s">
        <v>94</v>
      </c>
      <c r="C150" s="187">
        <v>7.649340770791075</v>
      </c>
      <c r="D150" s="188">
        <v>3.5600035949985678</v>
      </c>
      <c r="E150" s="187">
        <v>7.6678996036988112</v>
      </c>
      <c r="F150" s="188">
        <f t="shared" si="46"/>
        <v>1.8558832907736189E-2</v>
      </c>
      <c r="G150" s="187">
        <v>7.5347514222112295</v>
      </c>
      <c r="H150" s="188">
        <f t="shared" si="46"/>
        <v>-0.13314818148758167</v>
      </c>
      <c r="I150" s="187">
        <v>7.1342542628966115</v>
      </c>
      <c r="J150" s="188">
        <f t="shared" si="47"/>
        <v>-0.40049715931461805</v>
      </c>
      <c r="K150" s="187"/>
      <c r="L150" s="188"/>
    </row>
    <row r="151" spans="1:13" x14ac:dyDescent="0.25">
      <c r="B151" s="116" t="s">
        <v>96</v>
      </c>
      <c r="C151" s="187">
        <v>8.677560868611538</v>
      </c>
      <c r="D151" s="188">
        <v>1.5859135368249948</v>
      </c>
      <c r="E151" s="187">
        <v>7.7531120331950207</v>
      </c>
      <c r="F151" s="188">
        <f t="shared" si="46"/>
        <v>-0.92444883541651723</v>
      </c>
      <c r="G151" s="187">
        <v>8.7660125080871261</v>
      </c>
      <c r="H151" s="188">
        <f t="shared" si="46"/>
        <v>1.0129004748921053</v>
      </c>
      <c r="I151" s="187">
        <v>7.0274936061381075</v>
      </c>
      <c r="J151" s="188">
        <f t="shared" si="47"/>
        <v>-1.7385189019490186</v>
      </c>
      <c r="K151" s="187"/>
      <c r="L151" s="188"/>
    </row>
    <row r="152" spans="1:13" x14ac:dyDescent="0.25">
      <c r="B152" s="116" t="s">
        <v>98</v>
      </c>
      <c r="C152" s="187">
        <v>8.1219634360130222</v>
      </c>
      <c r="D152" s="188">
        <v>-0.36164312136402721</v>
      </c>
      <c r="E152" s="187">
        <v>7.5746733668341708</v>
      </c>
      <c r="F152" s="188">
        <f t="shared" si="46"/>
        <v>-0.54729006917885137</v>
      </c>
      <c r="G152" s="187">
        <v>8.1038483852252945</v>
      </c>
      <c r="H152" s="188">
        <f t="shared" si="46"/>
        <v>0.52917501839112369</v>
      </c>
      <c r="I152" s="187">
        <v>7.5214056368176951</v>
      </c>
      <c r="J152" s="188">
        <f t="shared" si="47"/>
        <v>-0.58244274840759935</v>
      </c>
      <c r="K152" s="187"/>
      <c r="L152" s="188"/>
    </row>
    <row r="153" spans="1:13" ht="15.75" x14ac:dyDescent="0.25">
      <c r="B153" s="119" t="s">
        <v>32</v>
      </c>
      <c r="C153" s="189">
        <v>8.0097500686624556</v>
      </c>
      <c r="D153" s="190">
        <v>-0.64400325765724276</v>
      </c>
      <c r="E153" s="189">
        <v>7.9426405727077283</v>
      </c>
      <c r="F153" s="190">
        <f t="shared" si="46"/>
        <v>-6.7109495954727372E-2</v>
      </c>
      <c r="G153" s="189">
        <v>8.0473697220287193</v>
      </c>
      <c r="H153" s="190">
        <f t="shared" si="46"/>
        <v>0.10472914932099098</v>
      </c>
      <c r="I153" s="189">
        <v>7.4753981034174268</v>
      </c>
      <c r="J153" s="190">
        <f t="shared" si="47"/>
        <v>-0.57197161861129242</v>
      </c>
      <c r="K153" s="189">
        <v>7.003223726627982</v>
      </c>
      <c r="L153" s="190">
        <v>-0.24490267558692125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307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 t="shared" ref="C161" si="48">E161-1</f>
        <v>2022</v>
      </c>
      <c r="D161" s="302"/>
      <c r="E161" s="303">
        <f t="shared" ref="E161" si="49">G161-1</f>
        <v>2023</v>
      </c>
      <c r="F161" s="302"/>
      <c r="G161" s="303">
        <f t="shared" ref="G161" si="50">I161-1</f>
        <v>2024</v>
      </c>
      <c r="H161" s="302"/>
      <c r="I161" s="303">
        <f>K161-1</f>
        <v>2025</v>
      </c>
      <c r="J161" s="302"/>
      <c r="K161" s="303"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5.3532684283727399</v>
      </c>
      <c r="D163" s="188">
        <v>-2.4078617086135612</v>
      </c>
      <c r="E163" s="187">
        <v>8.6011770031688553</v>
      </c>
      <c r="F163" s="188">
        <f t="shared" ref="F163:H165" si="51">IFERROR(E163-C163,"-")</f>
        <v>3.2479085747961154</v>
      </c>
      <c r="G163" s="187">
        <v>8.8268962308050263</v>
      </c>
      <c r="H163" s="188">
        <f t="shared" si="51"/>
        <v>0.22571922763617103</v>
      </c>
      <c r="I163" s="187">
        <v>8.8061916878710775</v>
      </c>
      <c r="J163" s="188">
        <f t="shared" ref="J163:J165" si="52">IFERROR(I163-G163,"-")</f>
        <v>-2.0704542933948744E-2</v>
      </c>
      <c r="K163" s="187">
        <v>7.3314285714285718</v>
      </c>
      <c r="L163" s="188">
        <f t="shared" ref="L163:L167" si="53">IFERROR(K163-I163,"-")</f>
        <v>-1.4747631164425057</v>
      </c>
    </row>
    <row r="164" spans="2:12" x14ac:dyDescent="0.25">
      <c r="B164" s="116" t="s">
        <v>78</v>
      </c>
      <c r="C164" s="187">
        <v>5.2528409090909092</v>
      </c>
      <c r="D164" s="188">
        <v>-1.9810686164699591</v>
      </c>
      <c r="E164" s="187">
        <v>7.0878425860857339</v>
      </c>
      <c r="F164" s="188">
        <f t="shared" si="51"/>
        <v>1.8350016769948247</v>
      </c>
      <c r="G164" s="187">
        <v>6.7028140013726834</v>
      </c>
      <c r="H164" s="188">
        <f t="shared" si="51"/>
        <v>-0.38502858471305057</v>
      </c>
      <c r="I164" s="187">
        <v>7.1715417428397314</v>
      </c>
      <c r="J164" s="188">
        <f t="shared" si="52"/>
        <v>0.4687277414670481</v>
      </c>
      <c r="K164" s="187">
        <v>6.9119757174392937</v>
      </c>
      <c r="L164" s="188">
        <f t="shared" si="53"/>
        <v>-0.25956602540043772</v>
      </c>
    </row>
    <row r="165" spans="2:12" x14ac:dyDescent="0.25">
      <c r="B165" s="116" t="s">
        <v>80</v>
      </c>
      <c r="C165" s="187">
        <v>6.3903548680618742</v>
      </c>
      <c r="D165" s="188">
        <v>-1.4308816910779107</v>
      </c>
      <c r="E165" s="187">
        <v>8.7546928327645048</v>
      </c>
      <c r="F165" s="188">
        <f t="shared" si="51"/>
        <v>2.3643379647026306</v>
      </c>
      <c r="G165" s="187">
        <v>8.3068920676202858</v>
      </c>
      <c r="H165" s="188">
        <f t="shared" si="51"/>
        <v>-0.44780076514421907</v>
      </c>
      <c r="I165" s="187">
        <v>7.7336080929186961</v>
      </c>
      <c r="J165" s="188">
        <f t="shared" si="52"/>
        <v>-0.57328397470158965</v>
      </c>
      <c r="K165" s="187">
        <v>7.1264084507042256</v>
      </c>
      <c r="L165" s="188">
        <f t="shared" si="53"/>
        <v>-0.60719964221447054</v>
      </c>
    </row>
    <row r="166" spans="2:12" x14ac:dyDescent="0.25">
      <c r="B166" s="116" t="s">
        <v>82</v>
      </c>
      <c r="C166" s="187">
        <v>5.1320987654320991</v>
      </c>
      <c r="D166" s="188" t="s">
        <v>269</v>
      </c>
      <c r="E166" s="187">
        <v>7.087134502923977</v>
      </c>
      <c r="F166" s="188">
        <f>IFERROR(E166-C166,"-")</f>
        <v>1.9550357374918779</v>
      </c>
      <c r="G166" s="187">
        <v>7.6285998013902683</v>
      </c>
      <c r="H166" s="188">
        <f>IFERROR(G166-E166,"-")</f>
        <v>0.54146529846629132</v>
      </c>
      <c r="I166" s="187">
        <v>7.1565849923430322</v>
      </c>
      <c r="J166" s="188">
        <f>IFERROR(I166-G166,"-")</f>
        <v>-0.47201480904723603</v>
      </c>
      <c r="K166" s="187">
        <v>6.5443139348638546</v>
      </c>
      <c r="L166" s="188">
        <f t="shared" si="53"/>
        <v>-0.61227105747917765</v>
      </c>
    </row>
    <row r="167" spans="2:12" x14ac:dyDescent="0.25">
      <c r="B167" s="116" t="s">
        <v>84</v>
      </c>
      <c r="C167" s="187">
        <v>5.4194139194139197</v>
      </c>
      <c r="D167" s="188" t="s">
        <v>269</v>
      </c>
      <c r="E167" s="187">
        <v>8.4859525899912196</v>
      </c>
      <c r="F167" s="188">
        <f t="shared" ref="F167:H175" si="54">IFERROR(E167-C167,"-")</f>
        <v>3.0665386705772999</v>
      </c>
      <c r="G167" s="187">
        <v>8.477672530446549</v>
      </c>
      <c r="H167" s="188">
        <f t="shared" si="54"/>
        <v>-8.2800595446705927E-3</v>
      </c>
      <c r="I167" s="187">
        <v>7.1006600660066006</v>
      </c>
      <c r="J167" s="188">
        <f t="shared" ref="J167:J175" si="55">IFERROR(I167-G167,"-")</f>
        <v>-1.3770124644399484</v>
      </c>
      <c r="K167" s="187">
        <v>6.8075782537067546</v>
      </c>
      <c r="L167" s="188">
        <f t="shared" si="53"/>
        <v>-0.29308181229984598</v>
      </c>
    </row>
    <row r="168" spans="2:12" x14ac:dyDescent="0.25">
      <c r="B168" s="116" t="s">
        <v>86</v>
      </c>
      <c r="C168" s="187">
        <v>6.1223491027732466</v>
      </c>
      <c r="D168" s="188" t="s">
        <v>269</v>
      </c>
      <c r="E168" s="187">
        <v>9.0575418994413415</v>
      </c>
      <c r="F168" s="188">
        <f t="shared" si="54"/>
        <v>2.9351927966680949</v>
      </c>
      <c r="G168" s="187">
        <v>8.6951278340569225</v>
      </c>
      <c r="H168" s="188">
        <f t="shared" si="54"/>
        <v>-0.362414065384419</v>
      </c>
      <c r="I168" s="187">
        <v>7.7918905715681488</v>
      </c>
      <c r="J168" s="188">
        <f t="shared" si="55"/>
        <v>-0.90323726248877367</v>
      </c>
      <c r="K168" s="187"/>
      <c r="L168" s="188"/>
    </row>
    <row r="169" spans="2:12" x14ac:dyDescent="0.25">
      <c r="B169" s="116" t="s">
        <v>88</v>
      </c>
      <c r="C169" s="187">
        <v>7.2056772908366531</v>
      </c>
      <c r="D169" s="188" t="s">
        <v>269</v>
      </c>
      <c r="E169" s="187">
        <v>8.2518445646827345</v>
      </c>
      <c r="F169" s="188">
        <f t="shared" si="54"/>
        <v>1.0461672738460814</v>
      </c>
      <c r="G169" s="187">
        <v>9.6268456375838927</v>
      </c>
      <c r="H169" s="188">
        <f t="shared" si="54"/>
        <v>1.3750010729011581</v>
      </c>
      <c r="I169" s="187">
        <v>8.1757754800590838</v>
      </c>
      <c r="J169" s="188">
        <f t="shared" si="55"/>
        <v>-1.4510701575248088</v>
      </c>
      <c r="K169" s="187"/>
      <c r="L169" s="188"/>
    </row>
    <row r="170" spans="2:12" x14ac:dyDescent="0.25">
      <c r="B170" s="116" t="s">
        <v>90</v>
      </c>
      <c r="C170" s="187">
        <v>8.1553235908141968</v>
      </c>
      <c r="D170" s="188">
        <v>0.20773449228170193</v>
      </c>
      <c r="E170" s="187">
        <v>9.676109215017064</v>
      </c>
      <c r="F170" s="188">
        <f t="shared" si="54"/>
        <v>1.5207856242028672</v>
      </c>
      <c r="G170" s="187">
        <v>8.7766185946609383</v>
      </c>
      <c r="H170" s="188">
        <f t="shared" si="54"/>
        <v>-0.8994906203561257</v>
      </c>
      <c r="I170" s="187">
        <v>8.492403689636463</v>
      </c>
      <c r="J170" s="188">
        <f t="shared" si="55"/>
        <v>-0.28421490502447533</v>
      </c>
      <c r="K170" s="187"/>
      <c r="L170" s="188"/>
    </row>
    <row r="171" spans="2:12" x14ac:dyDescent="0.25">
      <c r="B171" s="116" t="s">
        <v>92</v>
      </c>
      <c r="C171" s="187">
        <v>6.6915278783490226</v>
      </c>
      <c r="D171" s="188">
        <v>0.10457135660989181</v>
      </c>
      <c r="E171" s="187">
        <v>10.120506329113924</v>
      </c>
      <c r="F171" s="188">
        <f t="shared" si="54"/>
        <v>3.4289784507649017</v>
      </c>
      <c r="G171" s="187">
        <v>9.769729729729729</v>
      </c>
      <c r="H171" s="188">
        <f t="shared" si="54"/>
        <v>-0.35077659938419536</v>
      </c>
      <c r="I171" s="187">
        <v>8.0982472324723247</v>
      </c>
      <c r="J171" s="188">
        <f t="shared" si="55"/>
        <v>-1.6714824972574043</v>
      </c>
      <c r="K171" s="187"/>
      <c r="L171" s="188"/>
    </row>
    <row r="172" spans="2:12" x14ac:dyDescent="0.25">
      <c r="B172" s="116" t="s">
        <v>94</v>
      </c>
      <c r="C172" s="187">
        <v>5.5348399246704334</v>
      </c>
      <c r="D172" s="188">
        <v>6.9173632407979468E-3</v>
      </c>
      <c r="E172" s="187">
        <v>8.2170378225521379</v>
      </c>
      <c r="F172" s="188">
        <f t="shared" si="54"/>
        <v>2.6821978978817045</v>
      </c>
      <c r="G172" s="187">
        <v>7.9131231671554252</v>
      </c>
      <c r="H172" s="188">
        <f t="shared" si="54"/>
        <v>-0.3039146553967127</v>
      </c>
      <c r="I172" s="187">
        <v>7.094327176781003</v>
      </c>
      <c r="J172" s="188">
        <f t="shared" si="55"/>
        <v>-0.81879599037442219</v>
      </c>
      <c r="K172" s="187"/>
      <c r="L172" s="188"/>
    </row>
    <row r="173" spans="2:12" x14ac:dyDescent="0.25">
      <c r="B173" s="116" t="s">
        <v>96</v>
      </c>
      <c r="C173" s="187">
        <v>6.7884700665188467</v>
      </c>
      <c r="D173" s="188">
        <v>0.59281789260580275</v>
      </c>
      <c r="E173" s="187">
        <v>9.6416397973284198</v>
      </c>
      <c r="F173" s="188">
        <f t="shared" si="54"/>
        <v>2.8531697308095731</v>
      </c>
      <c r="G173" s="187">
        <v>8.7458977965307074</v>
      </c>
      <c r="H173" s="188">
        <f t="shared" si="54"/>
        <v>-0.89574200079771238</v>
      </c>
      <c r="I173" s="187">
        <v>6.8214685054043978</v>
      </c>
      <c r="J173" s="188">
        <f t="shared" si="55"/>
        <v>-1.9244292911263097</v>
      </c>
      <c r="K173" s="187"/>
      <c r="L173" s="188"/>
    </row>
    <row r="174" spans="2:12" x14ac:dyDescent="0.25">
      <c r="B174" s="116" t="s">
        <v>98</v>
      </c>
      <c r="C174" s="187">
        <v>6.5944086021505379</v>
      </c>
      <c r="D174" s="188">
        <v>1.5224860571989476</v>
      </c>
      <c r="E174" s="187">
        <v>9.2547491475888943</v>
      </c>
      <c r="F174" s="188">
        <f t="shared" si="54"/>
        <v>2.6603405454383564</v>
      </c>
      <c r="G174" s="187">
        <v>8.897830018083182</v>
      </c>
      <c r="H174" s="188">
        <f t="shared" si="54"/>
        <v>-0.35691912950571236</v>
      </c>
      <c r="I174" s="187">
        <v>7.2388604821037257</v>
      </c>
      <c r="J174" s="188">
        <f t="shared" si="55"/>
        <v>-1.6589695359794563</v>
      </c>
      <c r="K174" s="187"/>
      <c r="L174" s="188"/>
    </row>
    <row r="175" spans="2:12" ht="15.75" x14ac:dyDescent="0.25">
      <c r="B175" s="119" t="s">
        <v>32</v>
      </c>
      <c r="C175" s="189">
        <v>6.3951503589537628</v>
      </c>
      <c r="D175" s="190">
        <v>-0.59804691995780157</v>
      </c>
      <c r="E175" s="189">
        <v>8.5798185469907882</v>
      </c>
      <c r="F175" s="190">
        <f t="shared" si="54"/>
        <v>2.1846681880370253</v>
      </c>
      <c r="G175" s="189">
        <v>8.4420922400164962</v>
      </c>
      <c r="H175" s="190">
        <f t="shared" si="54"/>
        <v>-0.137726306974292</v>
      </c>
      <c r="I175" s="189">
        <v>7.6350788409911443</v>
      </c>
      <c r="J175" s="190">
        <f t="shared" si="55"/>
        <v>-0.80701339902535185</v>
      </c>
      <c r="K175" s="189">
        <v>6.9083147499203568</v>
      </c>
      <c r="L175" s="190">
        <v>-0.64867288589830174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308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 t="shared" ref="C183" si="56">E183-1</f>
        <v>2022</v>
      </c>
      <c r="D183" s="302"/>
      <c r="E183" s="303">
        <f t="shared" ref="E183" si="57">G183-1</f>
        <v>2023</v>
      </c>
      <c r="F183" s="302"/>
      <c r="G183" s="303">
        <f t="shared" ref="G183" si="58">I183-1</f>
        <v>2024</v>
      </c>
      <c r="H183" s="302"/>
      <c r="I183" s="303">
        <f>K183-1</f>
        <v>2025</v>
      </c>
      <c r="J183" s="302"/>
      <c r="K183" s="303"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8.28169014084507</v>
      </c>
      <c r="D185" s="188">
        <v>-0.42408267107299302</v>
      </c>
      <c r="E185" s="187">
        <v>8.3992114342040409</v>
      </c>
      <c r="F185" s="188">
        <f t="shared" ref="F185:H187" si="59">IFERROR(E185-C185,"-")</f>
        <v>0.11752129335897088</v>
      </c>
      <c r="G185" s="187">
        <v>8.608603667136812</v>
      </c>
      <c r="H185" s="188">
        <f t="shared" si="59"/>
        <v>0.20939223293277109</v>
      </c>
      <c r="I185" s="187">
        <v>9.9277667329357193</v>
      </c>
      <c r="J185" s="188">
        <f t="shared" ref="J185:J187" si="60">IFERROR(I185-G185,"-")</f>
        <v>1.3191630657989073</v>
      </c>
      <c r="K185" s="187">
        <v>8.7038931514634843</v>
      </c>
      <c r="L185" s="188">
        <f t="shared" ref="L185:L189" si="61">IFERROR(K185-I185,"-")</f>
        <v>-1.223873581472235</v>
      </c>
    </row>
    <row r="186" spans="1:13" x14ac:dyDescent="0.25">
      <c r="B186" s="116" t="s">
        <v>78</v>
      </c>
      <c r="C186" s="187">
        <v>11.728813559322035</v>
      </c>
      <c r="D186" s="188">
        <v>3.12119619882602</v>
      </c>
      <c r="E186" s="187">
        <v>8.727555141348244</v>
      </c>
      <c r="F186" s="188">
        <f t="shared" si="59"/>
        <v>-3.0012584179737907</v>
      </c>
      <c r="G186" s="187">
        <v>8.2370138345079607</v>
      </c>
      <c r="H186" s="188">
        <f t="shared" si="59"/>
        <v>-0.4905413068402833</v>
      </c>
      <c r="I186" s="187">
        <v>8.4852703140174821</v>
      </c>
      <c r="J186" s="188">
        <f t="shared" si="60"/>
        <v>0.24825647950952145</v>
      </c>
      <c r="K186" s="187">
        <v>8.4466882067851365</v>
      </c>
      <c r="L186" s="188">
        <f t="shared" si="61"/>
        <v>-3.8582107232345564E-2</v>
      </c>
    </row>
    <row r="187" spans="1:13" x14ac:dyDescent="0.25">
      <c r="B187" s="116" t="s">
        <v>80</v>
      </c>
      <c r="C187" s="187">
        <v>9.907692307692308</v>
      </c>
      <c r="D187" s="188">
        <v>-0.82593864468864453</v>
      </c>
      <c r="E187" s="187">
        <v>8.664422395464209</v>
      </c>
      <c r="F187" s="188">
        <f t="shared" si="59"/>
        <v>-1.243269912228099</v>
      </c>
      <c r="G187" s="187">
        <v>7.8031830238726787</v>
      </c>
      <c r="H187" s="188">
        <f t="shared" si="59"/>
        <v>-0.8612393715915303</v>
      </c>
      <c r="I187" s="187">
        <v>8.5837063563115485</v>
      </c>
      <c r="J187" s="188">
        <f t="shared" si="60"/>
        <v>0.78052333243886984</v>
      </c>
      <c r="K187" s="187">
        <v>9.2982932505818461</v>
      </c>
      <c r="L187" s="188">
        <f t="shared" si="61"/>
        <v>0.71458689427029753</v>
      </c>
    </row>
    <row r="188" spans="1:13" x14ac:dyDescent="0.25">
      <c r="B188" s="116" t="s">
        <v>82</v>
      </c>
      <c r="C188" s="187">
        <v>5.2430939226519335</v>
      </c>
      <c r="D188" s="188" t="s">
        <v>269</v>
      </c>
      <c r="E188" s="187">
        <v>7.7432362122788758</v>
      </c>
      <c r="F188" s="188">
        <f>IFERROR(E188-C188,"-")</f>
        <v>2.5001422896269423</v>
      </c>
      <c r="G188" s="187">
        <v>8.3330936975796792</v>
      </c>
      <c r="H188" s="188">
        <f>IFERROR(G188-E188,"-")</f>
        <v>0.5898574853008034</v>
      </c>
      <c r="I188" s="187">
        <v>7.3403496254013554</v>
      </c>
      <c r="J188" s="188">
        <f>IFERROR(I188-G188,"-")</f>
        <v>-0.99274407217832383</v>
      </c>
      <c r="K188" s="187">
        <v>6.5897574123989218</v>
      </c>
      <c r="L188" s="188">
        <f t="shared" si="61"/>
        <v>-0.75059221300243362</v>
      </c>
    </row>
    <row r="189" spans="1:13" x14ac:dyDescent="0.25">
      <c r="B189" s="116" t="s">
        <v>84</v>
      </c>
      <c r="C189" s="187">
        <v>6.009615384615385</v>
      </c>
      <c r="D189" s="188" t="s">
        <v>269</v>
      </c>
      <c r="E189" s="187">
        <v>8.3223995271867608</v>
      </c>
      <c r="F189" s="188">
        <f t="shared" ref="F189:H197" si="62">IFERROR(E189-C189,"-")</f>
        <v>2.3127841425713758</v>
      </c>
      <c r="G189" s="187">
        <v>7.6908373786407767</v>
      </c>
      <c r="H189" s="188">
        <f t="shared" si="62"/>
        <v>-0.63156214854598414</v>
      </c>
      <c r="I189" s="187">
        <v>7.8070392096326025</v>
      </c>
      <c r="J189" s="188">
        <f t="shared" ref="J189:J197" si="63">IFERROR(I189-G189,"-")</f>
        <v>0.11620183099182579</v>
      </c>
      <c r="K189" s="187">
        <v>8.2691827822832185</v>
      </c>
      <c r="L189" s="188">
        <f t="shared" si="61"/>
        <v>0.46214357265061601</v>
      </c>
    </row>
    <row r="190" spans="1:13" x14ac:dyDescent="0.25">
      <c r="B190" s="116" t="s">
        <v>125</v>
      </c>
      <c r="C190" s="187">
        <v>7.8949447077409163</v>
      </c>
      <c r="D190" s="188" t="s">
        <v>269</v>
      </c>
      <c r="E190" s="187">
        <v>8.9193006052454606</v>
      </c>
      <c r="F190" s="188">
        <f t="shared" si="62"/>
        <v>1.0243558975045444</v>
      </c>
      <c r="G190" s="187">
        <v>8.4891791044776124</v>
      </c>
      <c r="H190" s="188">
        <f t="shared" si="62"/>
        <v>-0.43012150076784827</v>
      </c>
      <c r="I190" s="187">
        <v>8.6616828929068141</v>
      </c>
      <c r="J190" s="188">
        <f t="shared" si="63"/>
        <v>0.17250378842920178</v>
      </c>
      <c r="K190" s="187"/>
      <c r="L190" s="188"/>
    </row>
    <row r="191" spans="1:13" x14ac:dyDescent="0.25">
      <c r="B191" s="116" t="s">
        <v>88</v>
      </c>
      <c r="C191" s="187">
        <v>8.1141917293233075</v>
      </c>
      <c r="D191" s="188" t="s">
        <v>269</v>
      </c>
      <c r="E191" s="187">
        <v>8.3436408977556109</v>
      </c>
      <c r="F191" s="188">
        <f t="shared" si="62"/>
        <v>0.22944916843230345</v>
      </c>
      <c r="G191" s="187">
        <v>7.6555997194295067</v>
      </c>
      <c r="H191" s="188">
        <f t="shared" si="62"/>
        <v>-0.68804117832610423</v>
      </c>
      <c r="I191" s="187">
        <v>7.9297339188840095</v>
      </c>
      <c r="J191" s="188">
        <f t="shared" si="63"/>
        <v>0.27413419945450279</v>
      </c>
      <c r="K191" s="187"/>
      <c r="L191" s="188"/>
    </row>
    <row r="192" spans="1:13" x14ac:dyDescent="0.25">
      <c r="B192" s="116" t="s">
        <v>90</v>
      </c>
      <c r="C192" s="187">
        <v>7.6948376353039132</v>
      </c>
      <c r="D192" s="188">
        <v>0.26550072974463657</v>
      </c>
      <c r="E192" s="187">
        <v>8.2916447714135568</v>
      </c>
      <c r="F192" s="188">
        <f t="shared" si="62"/>
        <v>0.59680713610964364</v>
      </c>
      <c r="G192" s="187">
        <v>8.3114473308592629</v>
      </c>
      <c r="H192" s="188">
        <f t="shared" si="62"/>
        <v>1.9802559445706081E-2</v>
      </c>
      <c r="I192" s="187">
        <v>7.2561847168774047</v>
      </c>
      <c r="J192" s="188">
        <f t="shared" si="63"/>
        <v>-1.0552626139818582</v>
      </c>
      <c r="K192" s="187"/>
      <c r="L192" s="188"/>
    </row>
    <row r="193" spans="2:13" x14ac:dyDescent="0.25">
      <c r="B193" s="116" t="s">
        <v>92</v>
      </c>
      <c r="C193" s="187">
        <v>8.5449999999999999</v>
      </c>
      <c r="D193" s="188">
        <v>0.74247520288548241</v>
      </c>
      <c r="E193" s="187">
        <v>8.9404954227248243</v>
      </c>
      <c r="F193" s="188">
        <f t="shared" si="62"/>
        <v>0.39549542272482441</v>
      </c>
      <c r="G193" s="187">
        <v>8.7204788094467816</v>
      </c>
      <c r="H193" s="188">
        <f t="shared" si="62"/>
        <v>-0.22001661327804278</v>
      </c>
      <c r="I193" s="187">
        <v>8.4611691612538831</v>
      </c>
      <c r="J193" s="188">
        <f t="shared" si="63"/>
        <v>-0.25930964819289848</v>
      </c>
      <c r="K193" s="187"/>
      <c r="L193" s="188"/>
    </row>
    <row r="194" spans="2:13" x14ac:dyDescent="0.25">
      <c r="B194" s="116" t="s">
        <v>94</v>
      </c>
      <c r="C194" s="187">
        <v>7.0247342156650037</v>
      </c>
      <c r="D194" s="188">
        <v>-2.5542752182972608</v>
      </c>
      <c r="E194" s="187">
        <v>8.0896470588235285</v>
      </c>
      <c r="F194" s="188">
        <f t="shared" si="62"/>
        <v>1.0649128431585249</v>
      </c>
      <c r="G194" s="187">
        <v>8.1410483666751077</v>
      </c>
      <c r="H194" s="188">
        <f t="shared" si="62"/>
        <v>5.1401307851579148E-2</v>
      </c>
      <c r="I194" s="187">
        <v>7.9728633020542734</v>
      </c>
      <c r="J194" s="188">
        <f t="shared" si="63"/>
        <v>-0.16818506462083427</v>
      </c>
      <c r="K194" s="187"/>
      <c r="L194" s="188"/>
    </row>
    <row r="195" spans="2:13" x14ac:dyDescent="0.25">
      <c r="B195" s="116" t="s">
        <v>96</v>
      </c>
      <c r="C195" s="187">
        <v>9.0463992266795561</v>
      </c>
      <c r="D195" s="188">
        <v>1.936559409745918</v>
      </c>
      <c r="E195" s="187">
        <v>8.4856290672451191</v>
      </c>
      <c r="F195" s="188">
        <f t="shared" si="62"/>
        <v>-0.56077015943443698</v>
      </c>
      <c r="G195" s="187">
        <v>8.5639518611810797</v>
      </c>
      <c r="H195" s="188">
        <f t="shared" si="62"/>
        <v>7.8322793935960533E-2</v>
      </c>
      <c r="I195" s="187">
        <v>7.2119237267680427</v>
      </c>
      <c r="J195" s="188">
        <f t="shared" si="63"/>
        <v>-1.3520281344130369</v>
      </c>
      <c r="K195" s="187"/>
      <c r="L195" s="188"/>
    </row>
    <row r="196" spans="2:13" x14ac:dyDescent="0.25">
      <c r="B196" s="116" t="s">
        <v>98</v>
      </c>
      <c r="C196" s="187">
        <v>8.4801517067003793</v>
      </c>
      <c r="D196" s="188">
        <v>0.94405062366788872</v>
      </c>
      <c r="E196" s="187">
        <v>9.0498414136837333</v>
      </c>
      <c r="F196" s="188">
        <f t="shared" si="62"/>
        <v>0.56968970698335397</v>
      </c>
      <c r="G196" s="187">
        <v>9.620396600566572</v>
      </c>
      <c r="H196" s="188">
        <f t="shared" si="62"/>
        <v>0.57055518688283868</v>
      </c>
      <c r="I196" s="187">
        <v>9.4623334239869461</v>
      </c>
      <c r="J196" s="188">
        <f t="shared" si="63"/>
        <v>-0.15806317657962587</v>
      </c>
      <c r="K196" s="187"/>
      <c r="L196" s="188"/>
    </row>
    <row r="197" spans="2:13" ht="15.75" x14ac:dyDescent="0.25">
      <c r="B197" s="119" t="s">
        <v>32</v>
      </c>
      <c r="C197" s="189">
        <v>8.0765115973166139</v>
      </c>
      <c r="D197" s="190">
        <v>-0.40243780399663365</v>
      </c>
      <c r="E197" s="189">
        <v>8.485752438720775</v>
      </c>
      <c r="F197" s="190">
        <f t="shared" si="62"/>
        <v>0.40924084140416106</v>
      </c>
      <c r="G197" s="189">
        <v>8.3521609571393363</v>
      </c>
      <c r="H197" s="190">
        <f t="shared" si="62"/>
        <v>-0.13359148158143874</v>
      </c>
      <c r="I197" s="189">
        <v>8.2272936949185453</v>
      </c>
      <c r="J197" s="190">
        <f t="shared" si="63"/>
        <v>-0.12486726222079092</v>
      </c>
      <c r="K197" s="189">
        <v>8.1861660787947628</v>
      </c>
      <c r="L197" s="190">
        <v>-0.25247908249555984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309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 t="shared" ref="C205" si="64">E205-1</f>
        <v>2022</v>
      </c>
      <c r="D205" s="302"/>
      <c r="E205" s="303">
        <f t="shared" ref="E205" si="65">G205-1</f>
        <v>2023</v>
      </c>
      <c r="F205" s="302"/>
      <c r="G205" s="303">
        <f t="shared" ref="G205" si="66">I205-1</f>
        <v>2024</v>
      </c>
      <c r="H205" s="302"/>
      <c r="I205" s="303">
        <f>K205-1</f>
        <v>2025</v>
      </c>
      <c r="J205" s="302"/>
      <c r="K205" s="303"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5.144385026737968</v>
      </c>
      <c r="D207" s="188">
        <v>-3.0198240885435332</v>
      </c>
      <c r="E207" s="187">
        <v>8.8914016489988228</v>
      </c>
      <c r="F207" s="188">
        <f t="shared" ref="F207:H209" si="67">IFERROR(E207-C207,"-")</f>
        <v>3.7470166222608547</v>
      </c>
      <c r="G207" s="187">
        <v>9.5242515664887453</v>
      </c>
      <c r="H207" s="188">
        <f t="shared" si="67"/>
        <v>0.63284991748992248</v>
      </c>
      <c r="I207" s="187">
        <v>9.2827279853671278</v>
      </c>
      <c r="J207" s="188">
        <f t="shared" ref="J207:J209" si="68">IFERROR(I207-G207,"-")</f>
        <v>-0.24152358112161743</v>
      </c>
      <c r="K207" s="187">
        <v>8.066996402877697</v>
      </c>
      <c r="L207" s="188">
        <f t="shared" ref="L207:L211" si="69">IFERROR(K207-I207,"-")</f>
        <v>-1.2157315824894308</v>
      </c>
    </row>
    <row r="208" spans="2:13" x14ac:dyDescent="0.25">
      <c r="B208" s="116" t="s">
        <v>78</v>
      </c>
      <c r="C208" s="187">
        <v>4.6582278481012658</v>
      </c>
      <c r="D208" s="188">
        <v>-3.8547061999061913</v>
      </c>
      <c r="E208" s="187">
        <v>8.468486462494452</v>
      </c>
      <c r="F208" s="188">
        <f t="shared" si="67"/>
        <v>3.8102586143931862</v>
      </c>
      <c r="G208" s="187">
        <v>8.3471822295351714</v>
      </c>
      <c r="H208" s="188">
        <f t="shared" si="67"/>
        <v>-0.12130423295928061</v>
      </c>
      <c r="I208" s="187">
        <v>8.2874139010644967</v>
      </c>
      <c r="J208" s="188">
        <f t="shared" si="68"/>
        <v>-5.9768328470674703E-2</v>
      </c>
      <c r="K208" s="187">
        <v>8.246351430239347</v>
      </c>
      <c r="L208" s="188">
        <f t="shared" si="69"/>
        <v>-4.1062470825149688E-2</v>
      </c>
    </row>
    <row r="209" spans="2:13" x14ac:dyDescent="0.25">
      <c r="B209" s="116" t="s">
        <v>80</v>
      </c>
      <c r="C209" s="187">
        <v>5.5</v>
      </c>
      <c r="D209" s="188">
        <v>-3.3708333333333336</v>
      </c>
      <c r="E209" s="187">
        <v>9.3040983606557379</v>
      </c>
      <c r="F209" s="188">
        <f t="shared" si="67"/>
        <v>3.8040983606557379</v>
      </c>
      <c r="G209" s="187">
        <v>8.9576891781936538</v>
      </c>
      <c r="H209" s="188">
        <f t="shared" si="67"/>
        <v>-0.34640918246208408</v>
      </c>
      <c r="I209" s="187">
        <v>8.0678956834532372</v>
      </c>
      <c r="J209" s="188">
        <f t="shared" si="68"/>
        <v>-0.88979349474041669</v>
      </c>
      <c r="K209" s="187">
        <v>8.340191387559809</v>
      </c>
      <c r="L209" s="188">
        <f t="shared" si="69"/>
        <v>0.27229570410657189</v>
      </c>
    </row>
    <row r="210" spans="2:13" x14ac:dyDescent="0.25">
      <c r="B210" s="116" t="s">
        <v>82</v>
      </c>
      <c r="C210" s="187">
        <v>5.8469387755102042</v>
      </c>
      <c r="D210" s="188" t="s">
        <v>269</v>
      </c>
      <c r="E210" s="187">
        <v>7.1687763713080166</v>
      </c>
      <c r="F210" s="188">
        <f>IFERROR(E210-C210,"-")</f>
        <v>1.3218375957978123</v>
      </c>
      <c r="G210" s="187">
        <v>7.0147563486616331</v>
      </c>
      <c r="H210" s="188">
        <f>IFERROR(G210-E210,"-")</f>
        <v>-0.15402002264638348</v>
      </c>
      <c r="I210" s="187">
        <v>7.6532114183764497</v>
      </c>
      <c r="J210" s="188">
        <f>IFERROR(I210-G210,"-")</f>
        <v>0.63845506971481658</v>
      </c>
      <c r="K210" s="187">
        <v>6.7119628339140531</v>
      </c>
      <c r="L210" s="188">
        <f t="shared" si="69"/>
        <v>-0.94124858446239656</v>
      </c>
    </row>
    <row r="211" spans="2:13" x14ac:dyDescent="0.25">
      <c r="B211" s="116" t="s">
        <v>84</v>
      </c>
      <c r="C211" s="187">
        <v>5.6867167919799497</v>
      </c>
      <c r="D211" s="188" t="s">
        <v>269</v>
      </c>
      <c r="E211" s="187">
        <v>10.775368362524326</v>
      </c>
      <c r="F211" s="188">
        <f t="shared" ref="F211:H219" si="70">IFERROR(E211-C211,"-")</f>
        <v>5.0886515705443758</v>
      </c>
      <c r="G211" s="187">
        <v>8.4209884075655896</v>
      </c>
      <c r="H211" s="188">
        <f t="shared" si="70"/>
        <v>-2.3543799549587359</v>
      </c>
      <c r="I211" s="187">
        <v>9.0248049052396873</v>
      </c>
      <c r="J211" s="188">
        <f t="shared" ref="J211:J219" si="71">IFERROR(I211-G211,"-")</f>
        <v>0.60381649767409762</v>
      </c>
      <c r="K211" s="187">
        <v>7.7067330488383119</v>
      </c>
      <c r="L211" s="188">
        <f t="shared" si="69"/>
        <v>-1.3180718564013754</v>
      </c>
    </row>
    <row r="212" spans="2:13" x14ac:dyDescent="0.25">
      <c r="B212" s="116" t="s">
        <v>86</v>
      </c>
      <c r="C212" s="187">
        <v>7.6506691278264887</v>
      </c>
      <c r="D212" s="188" t="s">
        <v>269</v>
      </c>
      <c r="E212" s="187">
        <v>9.573651191969887</v>
      </c>
      <c r="F212" s="188">
        <f t="shared" si="70"/>
        <v>1.9229820641433983</v>
      </c>
      <c r="G212" s="187">
        <v>8.9339884101788858</v>
      </c>
      <c r="H212" s="188">
        <f t="shared" si="70"/>
        <v>-0.63966278179100122</v>
      </c>
      <c r="I212" s="187">
        <v>8.8895168126589432</v>
      </c>
      <c r="J212" s="188">
        <f t="shared" si="71"/>
        <v>-4.4471597519942563E-2</v>
      </c>
      <c r="K212" s="187"/>
      <c r="L212" s="188"/>
    </row>
    <row r="213" spans="2:13" x14ac:dyDescent="0.25">
      <c r="B213" s="116" t="s">
        <v>88</v>
      </c>
      <c r="C213" s="187">
        <v>8.8195139385275194</v>
      </c>
      <c r="D213" s="188" t="s">
        <v>269</v>
      </c>
      <c r="E213" s="187">
        <v>10.033462867012091</v>
      </c>
      <c r="F213" s="188">
        <f t="shared" si="70"/>
        <v>1.2139489284845713</v>
      </c>
      <c r="G213" s="187">
        <v>8.0485402113559026</v>
      </c>
      <c r="H213" s="188">
        <f t="shared" si="70"/>
        <v>-1.9849226556561881</v>
      </c>
      <c r="I213" s="187">
        <v>8.074995525326651</v>
      </c>
      <c r="J213" s="188">
        <f t="shared" si="71"/>
        <v>2.6455313970748406E-2</v>
      </c>
      <c r="K213" s="187"/>
      <c r="L213" s="188"/>
    </row>
    <row r="214" spans="2:13" x14ac:dyDescent="0.25">
      <c r="B214" s="116" t="s">
        <v>90</v>
      </c>
      <c r="C214" s="187">
        <v>7.8547526673132877</v>
      </c>
      <c r="D214" s="188">
        <v>-1.6241770985729991</v>
      </c>
      <c r="E214" s="187">
        <v>9.6800704902274912</v>
      </c>
      <c r="F214" s="188">
        <f t="shared" si="70"/>
        <v>1.8253178229142035</v>
      </c>
      <c r="G214" s="187">
        <v>9.3494736842105262</v>
      </c>
      <c r="H214" s="188">
        <f t="shared" si="70"/>
        <v>-0.33059680601696506</v>
      </c>
      <c r="I214" s="187">
        <v>9.5100695715855004</v>
      </c>
      <c r="J214" s="188">
        <f t="shared" si="71"/>
        <v>0.16059588737497421</v>
      </c>
      <c r="K214" s="187"/>
      <c r="L214" s="188"/>
    </row>
    <row r="215" spans="2:13" x14ac:dyDescent="0.25">
      <c r="B215" s="116" t="s">
        <v>92</v>
      </c>
      <c r="C215" s="187">
        <v>8.7681191153930378</v>
      </c>
      <c r="D215" s="188">
        <v>5.0212836723550627</v>
      </c>
      <c r="E215" s="187">
        <v>8.8518155053974485</v>
      </c>
      <c r="F215" s="188">
        <f t="shared" si="70"/>
        <v>8.3696390004410759E-2</v>
      </c>
      <c r="G215" s="187">
        <v>9.4313593539703895</v>
      </c>
      <c r="H215" s="188">
        <f t="shared" si="70"/>
        <v>0.57954384857294095</v>
      </c>
      <c r="I215" s="187">
        <v>9.6952509565608818</v>
      </c>
      <c r="J215" s="188">
        <f t="shared" si="71"/>
        <v>0.26389160259049227</v>
      </c>
      <c r="K215" s="187"/>
      <c r="L215" s="188"/>
    </row>
    <row r="216" spans="2:13" x14ac:dyDescent="0.25">
      <c r="B216" s="116" t="s">
        <v>94</v>
      </c>
      <c r="C216" s="187">
        <v>7.7923940149625937</v>
      </c>
      <c r="D216" s="188">
        <v>4.1234520354404092</v>
      </c>
      <c r="E216" s="187">
        <v>9.1355339805825242</v>
      </c>
      <c r="F216" s="188">
        <f t="shared" si="70"/>
        <v>1.3431399656199305</v>
      </c>
      <c r="G216" s="187">
        <v>8.3060606060606066</v>
      </c>
      <c r="H216" s="188">
        <f t="shared" si="70"/>
        <v>-0.82947337452191761</v>
      </c>
      <c r="I216" s="187">
        <v>8.6769450684092302</v>
      </c>
      <c r="J216" s="188">
        <f t="shared" si="71"/>
        <v>0.3708844623486236</v>
      </c>
      <c r="K216" s="187"/>
      <c r="L216" s="188"/>
    </row>
    <row r="217" spans="2:13" x14ac:dyDescent="0.25">
      <c r="B217" s="116" t="s">
        <v>96</v>
      </c>
      <c r="C217" s="187">
        <v>7.3073868149324861</v>
      </c>
      <c r="D217" s="188">
        <v>1.8310509370698904</v>
      </c>
      <c r="E217" s="187">
        <v>8.6134094151212555</v>
      </c>
      <c r="F217" s="188">
        <f t="shared" si="70"/>
        <v>1.3060226001887694</v>
      </c>
      <c r="G217" s="187">
        <v>9.2076281287246715</v>
      </c>
      <c r="H217" s="188">
        <f t="shared" si="70"/>
        <v>0.59421871360341605</v>
      </c>
      <c r="I217" s="187">
        <v>8.1643744454303455</v>
      </c>
      <c r="J217" s="188">
        <f t="shared" si="71"/>
        <v>-1.043253683294326</v>
      </c>
      <c r="K217" s="187"/>
      <c r="L217" s="188"/>
    </row>
    <row r="218" spans="2:13" x14ac:dyDescent="0.25">
      <c r="B218" s="116" t="s">
        <v>98</v>
      </c>
      <c r="C218" s="187">
        <v>7.4342248314851052</v>
      </c>
      <c r="D218" s="188">
        <v>-7.5407392683020547E-2</v>
      </c>
      <c r="E218" s="187">
        <v>8.475026567481402</v>
      </c>
      <c r="F218" s="188">
        <f t="shared" si="70"/>
        <v>1.0408017359962969</v>
      </c>
      <c r="G218" s="187">
        <v>8.7723595505617986</v>
      </c>
      <c r="H218" s="188">
        <f t="shared" si="70"/>
        <v>0.29733298308039657</v>
      </c>
      <c r="I218" s="187">
        <v>9.0736708860759485</v>
      </c>
      <c r="J218" s="188">
        <f t="shared" si="71"/>
        <v>0.3013113355141499</v>
      </c>
      <c r="K218" s="187"/>
      <c r="L218" s="188"/>
    </row>
    <row r="219" spans="2:13" ht="15.75" x14ac:dyDescent="0.25">
      <c r="B219" s="119" t="s">
        <v>32</v>
      </c>
      <c r="C219" s="189">
        <v>7.8209407699579492</v>
      </c>
      <c r="D219" s="190">
        <v>-0.24440640719974116</v>
      </c>
      <c r="E219" s="189">
        <v>9.0329163211594619</v>
      </c>
      <c r="F219" s="190">
        <f t="shared" si="70"/>
        <v>1.2119755512015127</v>
      </c>
      <c r="G219" s="189">
        <v>8.6301944799474946</v>
      </c>
      <c r="H219" s="190">
        <f t="shared" si="70"/>
        <v>-0.4027218412119673</v>
      </c>
      <c r="I219" s="189">
        <v>8.679209326657201</v>
      </c>
      <c r="J219" s="190">
        <f t="shared" si="71"/>
        <v>4.9014846709706461E-2</v>
      </c>
      <c r="K219" s="189">
        <v>7.7495418957188074</v>
      </c>
      <c r="L219" s="190">
        <v>-0.66251222482239758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308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 t="shared" ref="C227" si="72">E227-1</f>
        <v>2022</v>
      </c>
      <c r="D227" s="302"/>
      <c r="E227" s="303">
        <f t="shared" ref="E227" si="73">G227-1</f>
        <v>2023</v>
      </c>
      <c r="F227" s="302"/>
      <c r="G227" s="303">
        <f t="shared" ref="G227" si="74">I227-1</f>
        <v>2024</v>
      </c>
      <c r="H227" s="302"/>
      <c r="I227" s="303">
        <f>K227-1</f>
        <v>2025</v>
      </c>
      <c r="J227" s="302"/>
      <c r="K227" s="303"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8.28169014084507</v>
      </c>
      <c r="D229" s="188">
        <v>-0.42408267107299302</v>
      </c>
      <c r="E229" s="187">
        <v>8.3992114342040409</v>
      </c>
      <c r="F229" s="188">
        <f t="shared" ref="F229:H231" si="75">IFERROR(E229-C229,"-")</f>
        <v>0.11752129335897088</v>
      </c>
      <c r="G229" s="187">
        <v>8.608603667136812</v>
      </c>
      <c r="H229" s="188">
        <f t="shared" si="75"/>
        <v>0.20939223293277109</v>
      </c>
      <c r="I229" s="187">
        <v>9.9277667329357193</v>
      </c>
      <c r="J229" s="188">
        <f t="shared" ref="J229:J231" si="76">IFERROR(I229-G229,"-")</f>
        <v>1.3191630657989073</v>
      </c>
      <c r="K229" s="187">
        <v>8.7038931514634843</v>
      </c>
      <c r="L229" s="188">
        <f t="shared" ref="L229:L233" si="77">IFERROR(K229-I229,"-")</f>
        <v>-1.223873581472235</v>
      </c>
    </row>
    <row r="230" spans="2:13" x14ac:dyDescent="0.25">
      <c r="B230" s="116" t="s">
        <v>78</v>
      </c>
      <c r="C230" s="187">
        <v>11.728813559322035</v>
      </c>
      <c r="D230" s="188">
        <v>3.12119619882602</v>
      </c>
      <c r="E230" s="187">
        <v>8.727555141348244</v>
      </c>
      <c r="F230" s="188">
        <f t="shared" si="75"/>
        <v>-3.0012584179737907</v>
      </c>
      <c r="G230" s="187">
        <v>8.2370138345079607</v>
      </c>
      <c r="H230" s="188">
        <f t="shared" si="75"/>
        <v>-0.4905413068402833</v>
      </c>
      <c r="I230" s="187">
        <v>8.4852703140174821</v>
      </c>
      <c r="J230" s="188">
        <f t="shared" si="76"/>
        <v>0.24825647950952145</v>
      </c>
      <c r="K230" s="187">
        <v>8.4466882067851365</v>
      </c>
      <c r="L230" s="188">
        <f t="shared" si="77"/>
        <v>-3.8582107232345564E-2</v>
      </c>
    </row>
    <row r="231" spans="2:13" x14ac:dyDescent="0.25">
      <c r="B231" s="116" t="s">
        <v>80</v>
      </c>
      <c r="C231" s="187">
        <v>9.907692307692308</v>
      </c>
      <c r="D231" s="188">
        <v>-0.82593864468864453</v>
      </c>
      <c r="E231" s="187">
        <v>8.664422395464209</v>
      </c>
      <c r="F231" s="188">
        <f t="shared" si="75"/>
        <v>-1.243269912228099</v>
      </c>
      <c r="G231" s="187">
        <v>7.8031830238726787</v>
      </c>
      <c r="H231" s="188">
        <f t="shared" si="75"/>
        <v>-0.8612393715915303</v>
      </c>
      <c r="I231" s="187">
        <v>8.5837063563115485</v>
      </c>
      <c r="J231" s="188">
        <f t="shared" si="76"/>
        <v>0.78052333243886984</v>
      </c>
      <c r="K231" s="187">
        <v>9.2982932505818461</v>
      </c>
      <c r="L231" s="188">
        <f t="shared" si="77"/>
        <v>0.71458689427029753</v>
      </c>
    </row>
    <row r="232" spans="2:13" x14ac:dyDescent="0.25">
      <c r="B232" s="116" t="s">
        <v>82</v>
      </c>
      <c r="C232" s="187">
        <v>5.2430939226519335</v>
      </c>
      <c r="D232" s="188" t="s">
        <v>269</v>
      </c>
      <c r="E232" s="187">
        <v>7.7432362122788758</v>
      </c>
      <c r="F232" s="188">
        <f>IFERROR(E232-C232,"-")</f>
        <v>2.5001422896269423</v>
      </c>
      <c r="G232" s="187">
        <v>8.3330936975796792</v>
      </c>
      <c r="H232" s="188">
        <f>IFERROR(G232-E232,"-")</f>
        <v>0.5898574853008034</v>
      </c>
      <c r="I232" s="187">
        <v>7.3403496254013554</v>
      </c>
      <c r="J232" s="188">
        <f>IFERROR(I232-G232,"-")</f>
        <v>-0.99274407217832383</v>
      </c>
      <c r="K232" s="187">
        <v>6.5897574123989218</v>
      </c>
      <c r="L232" s="188">
        <f t="shared" si="77"/>
        <v>-0.75059221300243362</v>
      </c>
    </row>
    <row r="233" spans="2:13" x14ac:dyDescent="0.25">
      <c r="B233" s="116" t="s">
        <v>84</v>
      </c>
      <c r="C233" s="187">
        <v>6.009615384615385</v>
      </c>
      <c r="D233" s="188" t="s">
        <v>269</v>
      </c>
      <c r="E233" s="187">
        <v>8.3223995271867608</v>
      </c>
      <c r="F233" s="188">
        <f t="shared" ref="F233:H241" si="78">IFERROR(E233-C233,"-")</f>
        <v>2.3127841425713758</v>
      </c>
      <c r="G233" s="187">
        <v>7.6908373786407767</v>
      </c>
      <c r="H233" s="188">
        <f t="shared" si="78"/>
        <v>-0.63156214854598414</v>
      </c>
      <c r="I233" s="187">
        <v>7.8070392096326025</v>
      </c>
      <c r="J233" s="188">
        <f t="shared" ref="J233:J241" si="79">IFERROR(I233-G233,"-")</f>
        <v>0.11620183099182579</v>
      </c>
      <c r="K233" s="187">
        <v>8.2691827822832185</v>
      </c>
      <c r="L233" s="188">
        <f t="shared" si="77"/>
        <v>0.46214357265061601</v>
      </c>
    </row>
    <row r="234" spans="2:13" x14ac:dyDescent="0.25">
      <c r="B234" s="116" t="s">
        <v>86</v>
      </c>
      <c r="C234" s="187">
        <v>7.8949447077409163</v>
      </c>
      <c r="D234" s="188" t="s">
        <v>269</v>
      </c>
      <c r="E234" s="187">
        <v>8.9193006052454606</v>
      </c>
      <c r="F234" s="188">
        <f t="shared" si="78"/>
        <v>1.0243558975045444</v>
      </c>
      <c r="G234" s="187">
        <v>8.4891791044776124</v>
      </c>
      <c r="H234" s="188">
        <f t="shared" si="78"/>
        <v>-0.43012150076784827</v>
      </c>
      <c r="I234" s="187">
        <v>8.6616828929068141</v>
      </c>
      <c r="J234" s="188">
        <f t="shared" si="79"/>
        <v>0.17250378842920178</v>
      </c>
      <c r="K234" s="187"/>
      <c r="L234" s="188"/>
    </row>
    <row r="235" spans="2:13" x14ac:dyDescent="0.25">
      <c r="B235" s="116" t="s">
        <v>88</v>
      </c>
      <c r="C235" s="187">
        <v>8.1141917293233075</v>
      </c>
      <c r="D235" s="188" t="s">
        <v>269</v>
      </c>
      <c r="E235" s="187">
        <v>8.3436408977556109</v>
      </c>
      <c r="F235" s="188">
        <f t="shared" si="78"/>
        <v>0.22944916843230345</v>
      </c>
      <c r="G235" s="187">
        <v>7.6555997194295067</v>
      </c>
      <c r="H235" s="188">
        <f t="shared" si="78"/>
        <v>-0.68804117832610423</v>
      </c>
      <c r="I235" s="187">
        <v>7.9297339188840095</v>
      </c>
      <c r="J235" s="188">
        <f t="shared" si="79"/>
        <v>0.27413419945450279</v>
      </c>
      <c r="K235" s="187"/>
      <c r="L235" s="188"/>
    </row>
    <row r="236" spans="2:13" x14ac:dyDescent="0.25">
      <c r="B236" s="116" t="s">
        <v>90</v>
      </c>
      <c r="C236" s="187">
        <v>7.6948376353039132</v>
      </c>
      <c r="D236" s="188">
        <v>0.26550072974463657</v>
      </c>
      <c r="E236" s="187">
        <v>8.2916447714135568</v>
      </c>
      <c r="F236" s="188">
        <f t="shared" si="78"/>
        <v>0.59680713610964364</v>
      </c>
      <c r="G236" s="187">
        <v>8.3114473308592629</v>
      </c>
      <c r="H236" s="188">
        <f t="shared" si="78"/>
        <v>1.9802559445706081E-2</v>
      </c>
      <c r="I236" s="187">
        <v>7.2561847168774047</v>
      </c>
      <c r="J236" s="188">
        <f t="shared" si="79"/>
        <v>-1.0552626139818582</v>
      </c>
      <c r="K236" s="187"/>
      <c r="L236" s="188"/>
    </row>
    <row r="237" spans="2:13" x14ac:dyDescent="0.25">
      <c r="B237" s="116" t="s">
        <v>92</v>
      </c>
      <c r="C237" s="187">
        <v>8.5449999999999999</v>
      </c>
      <c r="D237" s="188">
        <v>0.74247520288548241</v>
      </c>
      <c r="E237" s="187">
        <v>8.9404954227248243</v>
      </c>
      <c r="F237" s="188">
        <f t="shared" si="78"/>
        <v>0.39549542272482441</v>
      </c>
      <c r="G237" s="187">
        <v>8.7204788094467816</v>
      </c>
      <c r="H237" s="188">
        <f t="shared" si="78"/>
        <v>-0.22001661327804278</v>
      </c>
      <c r="I237" s="187">
        <v>8.4611691612538831</v>
      </c>
      <c r="J237" s="188">
        <f t="shared" si="79"/>
        <v>-0.25930964819289848</v>
      </c>
      <c r="K237" s="187"/>
      <c r="L237" s="188"/>
    </row>
    <row r="238" spans="2:13" x14ac:dyDescent="0.25">
      <c r="B238" s="116" t="s">
        <v>94</v>
      </c>
      <c r="C238" s="187">
        <v>7.0247342156650037</v>
      </c>
      <c r="D238" s="188">
        <v>-2.5542752182972608</v>
      </c>
      <c r="E238" s="187">
        <v>8.0896470588235285</v>
      </c>
      <c r="F238" s="188">
        <f t="shared" si="78"/>
        <v>1.0649128431585249</v>
      </c>
      <c r="G238" s="187">
        <v>8.1410483666751077</v>
      </c>
      <c r="H238" s="188">
        <f t="shared" si="78"/>
        <v>5.1401307851579148E-2</v>
      </c>
      <c r="I238" s="187">
        <v>7.9728633020542734</v>
      </c>
      <c r="J238" s="188">
        <f t="shared" si="79"/>
        <v>-0.16818506462083427</v>
      </c>
      <c r="K238" s="187"/>
      <c r="L238" s="188"/>
    </row>
    <row r="239" spans="2:13" x14ac:dyDescent="0.25">
      <c r="B239" s="116" t="s">
        <v>96</v>
      </c>
      <c r="C239" s="187">
        <v>9.0463992266795561</v>
      </c>
      <c r="D239" s="188">
        <v>1.936559409745918</v>
      </c>
      <c r="E239" s="187">
        <v>8.4856290672451191</v>
      </c>
      <c r="F239" s="188">
        <f t="shared" si="78"/>
        <v>-0.56077015943443698</v>
      </c>
      <c r="G239" s="187">
        <v>8.5639518611810797</v>
      </c>
      <c r="H239" s="188">
        <f t="shared" si="78"/>
        <v>7.8322793935960533E-2</v>
      </c>
      <c r="I239" s="187">
        <v>7.2119237267680427</v>
      </c>
      <c r="J239" s="188">
        <f t="shared" si="79"/>
        <v>-1.3520281344130369</v>
      </c>
      <c r="K239" s="187"/>
      <c r="L239" s="188"/>
    </row>
    <row r="240" spans="2:13" x14ac:dyDescent="0.25">
      <c r="B240" s="116" t="s">
        <v>98</v>
      </c>
      <c r="C240" s="187">
        <v>8.4801517067003793</v>
      </c>
      <c r="D240" s="188">
        <v>0.94405062366788872</v>
      </c>
      <c r="E240" s="187">
        <v>9.0498414136837333</v>
      </c>
      <c r="F240" s="188">
        <f t="shared" si="78"/>
        <v>0.56968970698335397</v>
      </c>
      <c r="G240" s="187">
        <v>9.620396600566572</v>
      </c>
      <c r="H240" s="188">
        <f t="shared" si="78"/>
        <v>0.57055518688283868</v>
      </c>
      <c r="I240" s="187">
        <v>9.4623334239869461</v>
      </c>
      <c r="J240" s="188">
        <f t="shared" si="79"/>
        <v>-0.15806317657962587</v>
      </c>
      <c r="K240" s="187"/>
      <c r="L240" s="188"/>
    </row>
    <row r="241" spans="2:13" ht="15.75" x14ac:dyDescent="0.25">
      <c r="B241" s="119" t="s">
        <v>32</v>
      </c>
      <c r="C241" s="189">
        <v>8.0765115973166139</v>
      </c>
      <c r="D241" s="190">
        <v>-0.40243780399663365</v>
      </c>
      <c r="E241" s="189">
        <v>8.485752438720775</v>
      </c>
      <c r="F241" s="190">
        <f t="shared" si="78"/>
        <v>0.40924084140416106</v>
      </c>
      <c r="G241" s="189">
        <v>8.3521609571393363</v>
      </c>
      <c r="H241" s="190">
        <f t="shared" si="78"/>
        <v>-0.13359148158143874</v>
      </c>
      <c r="I241" s="189">
        <v>8.2272936949185453</v>
      </c>
      <c r="J241" s="190">
        <f t="shared" si="79"/>
        <v>-0.12486726222079092</v>
      </c>
      <c r="K241" s="189">
        <v>8.1861660787947628</v>
      </c>
      <c r="L241" s="190">
        <v>-0.25247908249555984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310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 t="shared" ref="C249" si="80">E249-1</f>
        <v>2022</v>
      </c>
      <c r="D249" s="302"/>
      <c r="E249" s="303">
        <f t="shared" ref="E249" si="81">G249-1</f>
        <v>2023</v>
      </c>
      <c r="F249" s="302"/>
      <c r="G249" s="303">
        <f t="shared" ref="G249" si="82">I249-1</f>
        <v>2024</v>
      </c>
      <c r="H249" s="302"/>
      <c r="I249" s="303">
        <f>K249-1</f>
        <v>2025</v>
      </c>
      <c r="J249" s="302"/>
      <c r="K249" s="303">
        <v>2026</v>
      </c>
      <c r="L249" s="304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4.1066666666666665</v>
      </c>
      <c r="D251" s="188">
        <v>-4.8640332790739746</v>
      </c>
      <c r="E251" s="187">
        <v>7.381966351209253</v>
      </c>
      <c r="F251" s="188">
        <f t="shared" ref="F251:H253" si="83">IFERROR(E251-C251,"-")</f>
        <v>3.2752996845425866</v>
      </c>
      <c r="G251" s="187">
        <v>8.3423835381537579</v>
      </c>
      <c r="H251" s="188">
        <f t="shared" si="83"/>
        <v>0.96041718694450484</v>
      </c>
      <c r="I251" s="187">
        <v>10.138941398865784</v>
      </c>
      <c r="J251" s="188">
        <f t="shared" ref="J251:J253" si="84">IFERROR(I251-G251,"-")</f>
        <v>1.7965578607120261</v>
      </c>
      <c r="K251" s="187">
        <v>8.6702646239554326</v>
      </c>
      <c r="L251" s="188">
        <f t="shared" ref="L251:L255" si="85">IFERROR(K251-I251,"-")</f>
        <v>-1.4686767749103513</v>
      </c>
    </row>
    <row r="252" spans="2:13" x14ac:dyDescent="0.25">
      <c r="B252" s="116" t="s">
        <v>78</v>
      </c>
      <c r="C252" s="187">
        <v>6.67741935483871</v>
      </c>
      <c r="D252" s="188">
        <v>-1.4164195077205317</v>
      </c>
      <c r="E252" s="187">
        <v>8.1284599006387506</v>
      </c>
      <c r="F252" s="188">
        <f t="shared" si="83"/>
        <v>1.4510405458000406</v>
      </c>
      <c r="G252" s="187">
        <v>8.6390164820318827</v>
      </c>
      <c r="H252" s="188">
        <f t="shared" si="83"/>
        <v>0.51055658139313209</v>
      </c>
      <c r="I252" s="187">
        <v>8.4842164599774517</v>
      </c>
      <c r="J252" s="188">
        <f t="shared" si="84"/>
        <v>-0.154800022054431</v>
      </c>
      <c r="K252" s="187">
        <v>7.787372330547818</v>
      </c>
      <c r="L252" s="188">
        <f t="shared" si="85"/>
        <v>-0.6968441294296337</v>
      </c>
    </row>
    <row r="253" spans="2:13" x14ac:dyDescent="0.25">
      <c r="B253" s="116" t="s">
        <v>80</v>
      </c>
      <c r="C253" s="187">
        <v>6.0204081632653059</v>
      </c>
      <c r="D253" s="188">
        <v>-4.9968434726656872</v>
      </c>
      <c r="E253" s="187">
        <v>9.2266817410966642</v>
      </c>
      <c r="F253" s="188">
        <f t="shared" si="83"/>
        <v>3.2062735778313582</v>
      </c>
      <c r="G253" s="187">
        <v>8.3439211391018624</v>
      </c>
      <c r="H253" s="188">
        <f t="shared" si="83"/>
        <v>-0.88276060199480177</v>
      </c>
      <c r="I253" s="187">
        <v>8.2804525124967121</v>
      </c>
      <c r="J253" s="188">
        <f t="shared" si="84"/>
        <v>-6.3468626605150291E-2</v>
      </c>
      <c r="K253" s="187">
        <v>7.5928424757993547</v>
      </c>
      <c r="L253" s="188">
        <f t="shared" si="85"/>
        <v>-0.68761003669735743</v>
      </c>
    </row>
    <row r="254" spans="2:13" x14ac:dyDescent="0.25">
      <c r="B254" s="116" t="s">
        <v>82</v>
      </c>
      <c r="C254" s="187">
        <v>15.285714285714286</v>
      </c>
      <c r="D254" s="188" t="s">
        <v>269</v>
      </c>
      <c r="E254" s="187">
        <v>8.1741071428571423</v>
      </c>
      <c r="F254" s="188">
        <f>IFERROR(E254-C254,"-")</f>
        <v>-7.1116071428571441</v>
      </c>
      <c r="G254" s="187">
        <v>10.570491803278689</v>
      </c>
      <c r="H254" s="188">
        <f>IFERROR(G254-E254,"-")</f>
        <v>2.3963846604215462</v>
      </c>
      <c r="I254" s="187">
        <v>9.0453244274809155</v>
      </c>
      <c r="J254" s="188">
        <f>IFERROR(I254-G254,"-")</f>
        <v>-1.5251673757977731</v>
      </c>
      <c r="K254" s="187">
        <v>9.4851729818780885</v>
      </c>
      <c r="L254" s="188">
        <f t="shared" si="85"/>
        <v>0.43984855439717307</v>
      </c>
    </row>
    <row r="255" spans="2:13" x14ac:dyDescent="0.25">
      <c r="B255" s="116" t="s">
        <v>84</v>
      </c>
      <c r="C255" s="187">
        <v>4.7142857142857144</v>
      </c>
      <c r="D255" s="188" t="s">
        <v>269</v>
      </c>
      <c r="E255" s="187">
        <v>9.6876876876876885</v>
      </c>
      <c r="F255" s="188">
        <f t="shared" ref="F255:H263" si="86">IFERROR(E255-C255,"-")</f>
        <v>4.9734019734019741</v>
      </c>
      <c r="G255" s="187">
        <v>8.620754716981132</v>
      </c>
      <c r="H255" s="188">
        <f t="shared" si="86"/>
        <v>-1.0669329707065565</v>
      </c>
      <c r="I255" s="187">
        <v>9.6891566265060245</v>
      </c>
      <c r="J255" s="188">
        <f t="shared" ref="J255:J263" si="87">IFERROR(I255-G255,"-")</f>
        <v>1.0684019095248924</v>
      </c>
      <c r="K255" s="187">
        <v>8.7761732851985563</v>
      </c>
      <c r="L255" s="188">
        <f t="shared" si="85"/>
        <v>-0.91298334130746817</v>
      </c>
    </row>
    <row r="256" spans="2:13" x14ac:dyDescent="0.25">
      <c r="B256" s="116" t="s">
        <v>86</v>
      </c>
      <c r="C256" s="187">
        <v>2.1319796954314723</v>
      </c>
      <c r="D256" s="188" t="s">
        <v>269</v>
      </c>
      <c r="E256" s="187">
        <v>8.2967863894139882</v>
      </c>
      <c r="F256" s="188">
        <f t="shared" si="86"/>
        <v>6.1648066939825164</v>
      </c>
      <c r="G256" s="187">
        <v>10.466307277628033</v>
      </c>
      <c r="H256" s="188">
        <f t="shared" si="86"/>
        <v>2.1695208882140449</v>
      </c>
      <c r="I256" s="187">
        <v>8.6520547945205486</v>
      </c>
      <c r="J256" s="188">
        <f t="shared" si="87"/>
        <v>-1.8142524831074844</v>
      </c>
      <c r="K256" s="187"/>
      <c r="L256" s="188"/>
    </row>
    <row r="257" spans="2:13" x14ac:dyDescent="0.25">
      <c r="B257" s="116" t="s">
        <v>88</v>
      </c>
      <c r="C257" s="187">
        <v>7.4173602853745537</v>
      </c>
      <c r="D257" s="188" t="s">
        <v>269</v>
      </c>
      <c r="E257" s="187">
        <v>7.9551020408163264</v>
      </c>
      <c r="F257" s="188">
        <f t="shared" si="86"/>
        <v>0.53774175544177272</v>
      </c>
      <c r="G257" s="187">
        <v>7.2018779342723001</v>
      </c>
      <c r="H257" s="188">
        <f t="shared" si="86"/>
        <v>-0.75322410654402638</v>
      </c>
      <c r="I257" s="187">
        <v>7.5850556438791736</v>
      </c>
      <c r="J257" s="188">
        <f t="shared" si="87"/>
        <v>0.38317770960687358</v>
      </c>
      <c r="K257" s="187"/>
      <c r="L257" s="188"/>
    </row>
    <row r="258" spans="2:13" x14ac:dyDescent="0.25">
      <c r="B258" s="116" t="s">
        <v>90</v>
      </c>
      <c r="C258" s="187">
        <v>9.3671328671328666</v>
      </c>
      <c r="D258" s="188">
        <v>-1.5217560217560226</v>
      </c>
      <c r="E258" s="187">
        <v>7.965608465608466</v>
      </c>
      <c r="F258" s="188">
        <f t="shared" si="86"/>
        <v>-1.4015244015244006</v>
      </c>
      <c r="G258" s="187">
        <v>10.337874659400544</v>
      </c>
      <c r="H258" s="188">
        <f t="shared" si="86"/>
        <v>2.3722661937920781</v>
      </c>
      <c r="I258" s="187">
        <v>8.4961240310077528</v>
      </c>
      <c r="J258" s="188">
        <f t="shared" si="87"/>
        <v>-1.8417506283927914</v>
      </c>
      <c r="K258" s="187"/>
      <c r="L258" s="188"/>
    </row>
    <row r="259" spans="2:13" x14ac:dyDescent="0.25">
      <c r="B259" s="116" t="s">
        <v>92</v>
      </c>
      <c r="C259" s="187">
        <v>8.5949612403100772</v>
      </c>
      <c r="D259" s="188">
        <v>5.8449612403100772</v>
      </c>
      <c r="E259" s="187">
        <v>8.3199052132701414</v>
      </c>
      <c r="F259" s="188">
        <f t="shared" si="86"/>
        <v>-0.27505602703993581</v>
      </c>
      <c r="G259" s="187">
        <v>9.5922551252847388</v>
      </c>
      <c r="H259" s="188">
        <f t="shared" si="86"/>
        <v>1.2723499120145974</v>
      </c>
      <c r="I259" s="187">
        <v>7.0707070707070709</v>
      </c>
      <c r="J259" s="188">
        <f t="shared" si="87"/>
        <v>-2.5215480545776678</v>
      </c>
      <c r="K259" s="187"/>
      <c r="L259" s="188"/>
    </row>
    <row r="260" spans="2:13" x14ac:dyDescent="0.25">
      <c r="B260" s="116" t="s">
        <v>94</v>
      </c>
      <c r="C260" s="187">
        <v>6.878007598142676</v>
      </c>
      <c r="D260" s="188">
        <v>2.6427134804956172</v>
      </c>
      <c r="E260" s="187">
        <v>6.281114848630466</v>
      </c>
      <c r="F260" s="188">
        <f t="shared" si="86"/>
        <v>-0.59689274951221005</v>
      </c>
      <c r="G260" s="187">
        <v>7.0145454545454546</v>
      </c>
      <c r="H260" s="188">
        <f t="shared" si="86"/>
        <v>0.73343060591498865</v>
      </c>
      <c r="I260" s="187">
        <v>7.2699708454810494</v>
      </c>
      <c r="J260" s="188">
        <f t="shared" si="87"/>
        <v>0.2554253909355948</v>
      </c>
      <c r="K260" s="187"/>
      <c r="L260" s="188"/>
    </row>
    <row r="261" spans="2:13" x14ac:dyDescent="0.25">
      <c r="B261" s="116" t="s">
        <v>96</v>
      </c>
      <c r="C261" s="187">
        <v>7.8625077591558039</v>
      </c>
      <c r="D261" s="188">
        <v>1.9435888402368846</v>
      </c>
      <c r="E261" s="187">
        <v>8.4503028143925896</v>
      </c>
      <c r="F261" s="188">
        <f t="shared" si="86"/>
        <v>0.58779505523678566</v>
      </c>
      <c r="G261" s="187">
        <v>7.8947197926789761</v>
      </c>
      <c r="H261" s="188">
        <f t="shared" si="86"/>
        <v>-0.55558302171361351</v>
      </c>
      <c r="I261" s="187">
        <v>7.0670840787119857</v>
      </c>
      <c r="J261" s="188">
        <f t="shared" si="87"/>
        <v>-0.82763571396699032</v>
      </c>
      <c r="K261" s="187"/>
      <c r="L261" s="188"/>
    </row>
    <row r="262" spans="2:13" x14ac:dyDescent="0.25">
      <c r="B262" s="116" t="s">
        <v>98</v>
      </c>
      <c r="C262" s="187">
        <v>8.6154136758594628</v>
      </c>
      <c r="D262" s="188">
        <v>0.79490085534664257</v>
      </c>
      <c r="E262" s="187">
        <v>7.6238277179576244</v>
      </c>
      <c r="F262" s="188">
        <f t="shared" si="86"/>
        <v>-0.99158595790183846</v>
      </c>
      <c r="G262" s="187">
        <v>8.3462793733681462</v>
      </c>
      <c r="H262" s="188">
        <f t="shared" si="86"/>
        <v>0.72245165541052181</v>
      </c>
      <c r="I262" s="187">
        <v>8.3597122302158269</v>
      </c>
      <c r="J262" s="188">
        <f t="shared" si="87"/>
        <v>1.3432856847680696E-2</v>
      </c>
      <c r="K262" s="187"/>
      <c r="L262" s="188"/>
    </row>
    <row r="263" spans="2:13" ht="15.75" x14ac:dyDescent="0.25">
      <c r="B263" s="119" t="s">
        <v>32</v>
      </c>
      <c r="C263" s="189">
        <v>7.7692015570112982</v>
      </c>
      <c r="D263" s="190">
        <v>-1.127106135296394</v>
      </c>
      <c r="E263" s="189">
        <v>8.0130190605854317</v>
      </c>
      <c r="F263" s="190">
        <f t="shared" si="86"/>
        <v>0.24381750357413345</v>
      </c>
      <c r="G263" s="189">
        <v>8.4210810567532288</v>
      </c>
      <c r="H263" s="190">
        <f t="shared" si="86"/>
        <v>0.40806199616779715</v>
      </c>
      <c r="I263" s="189">
        <v>8.3866820870957692</v>
      </c>
      <c r="J263" s="190">
        <f t="shared" si="87"/>
        <v>-3.4398969657459588E-2</v>
      </c>
      <c r="K263" s="189">
        <v>8.1697718803962562</v>
      </c>
      <c r="L263" s="190">
        <v>-0.78657306359637857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311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 t="shared" ref="C271" si="88">E271-1</f>
        <v>2022</v>
      </c>
      <c r="D271" s="302"/>
      <c r="E271" s="303">
        <f t="shared" ref="E271" si="89">G271-1</f>
        <v>2023</v>
      </c>
      <c r="F271" s="302"/>
      <c r="G271" s="303">
        <f t="shared" ref="G271" si="90">I271-1</f>
        <v>2024</v>
      </c>
      <c r="H271" s="302"/>
      <c r="I271" s="303">
        <f>K271-1</f>
        <v>2025</v>
      </c>
      <c r="J271" s="302"/>
      <c r="K271" s="303">
        <v>2026</v>
      </c>
      <c r="L271" s="304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>
        <v>-1.3436937722091944</v>
      </c>
      <c r="E273" s="187">
        <v>8.2004524886877821</v>
      </c>
      <c r="F273" s="188" t="str">
        <f t="shared" ref="F273:H275" si="91">IFERROR(E273-C273,"-")</f>
        <v>-</v>
      </c>
      <c r="G273" s="187">
        <v>8.8776695003110095</v>
      </c>
      <c r="H273" s="188">
        <f t="shared" si="91"/>
        <v>0.67721701162322745</v>
      </c>
      <c r="I273" s="187">
        <v>11.700116346713205</v>
      </c>
      <c r="J273" s="188">
        <f t="shared" ref="J273:J275" si="92">IFERROR(I273-G273,"-")</f>
        <v>2.8224468464021957</v>
      </c>
      <c r="K273" s="187">
        <v>9.0422535211267601</v>
      </c>
      <c r="L273" s="188">
        <f t="shared" ref="L273:L277" si="93">IFERROR(K273-I273,"-")</f>
        <v>-2.6578628255864452</v>
      </c>
    </row>
    <row r="274" spans="2:12" x14ac:dyDescent="0.25">
      <c r="B274" s="116" t="s">
        <v>78</v>
      </c>
      <c r="C274" s="187">
        <v>7.5951086956521738</v>
      </c>
      <c r="D274" s="188">
        <v>-0.68903931713905564</v>
      </c>
      <c r="E274" s="187">
        <v>8.7536041939711673</v>
      </c>
      <c r="F274" s="188">
        <f t="shared" si="91"/>
        <v>1.1584954983189935</v>
      </c>
      <c r="G274" s="187">
        <v>9.0517909002904169</v>
      </c>
      <c r="H274" s="188">
        <f t="shared" si="91"/>
        <v>0.29818670631924959</v>
      </c>
      <c r="I274" s="187">
        <v>9.5968225419664268</v>
      </c>
      <c r="J274" s="188">
        <f t="shared" si="92"/>
        <v>0.54503164167600993</v>
      </c>
      <c r="K274" s="187">
        <v>8.5258230141951064</v>
      </c>
      <c r="L274" s="188">
        <f t="shared" si="93"/>
        <v>-1.0709995277713205</v>
      </c>
    </row>
    <row r="275" spans="2:12" x14ac:dyDescent="0.25">
      <c r="B275" s="116" t="s">
        <v>80</v>
      </c>
      <c r="C275" s="187">
        <v>11.540598290598291</v>
      </c>
      <c r="D275" s="188">
        <v>2.1632976771013581</v>
      </c>
      <c r="E275" s="187">
        <v>9.4451237263464343</v>
      </c>
      <c r="F275" s="188">
        <f t="shared" si="91"/>
        <v>-2.0954745642518571</v>
      </c>
      <c r="G275" s="187">
        <v>8.5975887170154692</v>
      </c>
      <c r="H275" s="188">
        <f t="shared" si="91"/>
        <v>-0.84753500933096504</v>
      </c>
      <c r="I275" s="187">
        <v>9.0525980235894163</v>
      </c>
      <c r="J275" s="188">
        <f t="shared" si="92"/>
        <v>0.45500930657394711</v>
      </c>
      <c r="K275" s="187">
        <v>7.4983370288248334</v>
      </c>
      <c r="L275" s="188">
        <f t="shared" si="93"/>
        <v>-1.5542609947645829</v>
      </c>
    </row>
    <row r="276" spans="2:12" x14ac:dyDescent="0.25">
      <c r="B276" s="116" t="s">
        <v>82</v>
      </c>
      <c r="C276" s="187">
        <v>11.967391304347826</v>
      </c>
      <c r="D276" s="188" t="s">
        <v>269</v>
      </c>
      <c r="E276" s="187">
        <v>8.0933140933140937</v>
      </c>
      <c r="F276" s="188">
        <f>IFERROR(E276-C276,"-")</f>
        <v>-3.8740772110337325</v>
      </c>
      <c r="G276" s="187">
        <v>13.656119900083263</v>
      </c>
      <c r="H276" s="188">
        <f>IFERROR(G276-E276,"-")</f>
        <v>5.5628058067691697</v>
      </c>
      <c r="I276" s="187">
        <v>10.770879526977089</v>
      </c>
      <c r="J276" s="188">
        <f>IFERROR(I276-G276,"-")</f>
        <v>-2.8852403731061749</v>
      </c>
      <c r="K276" s="187">
        <v>10.608600583090379</v>
      </c>
      <c r="L276" s="188">
        <f t="shared" si="93"/>
        <v>-0.16227894388670983</v>
      </c>
    </row>
    <row r="277" spans="2:12" x14ac:dyDescent="0.25">
      <c r="B277" s="116" t="s">
        <v>84</v>
      </c>
      <c r="C277" s="187">
        <v>9.6999999999999993</v>
      </c>
      <c r="D277" s="188" t="s">
        <v>269</v>
      </c>
      <c r="E277" s="187">
        <v>9.7523364485981308</v>
      </c>
      <c r="F277" s="188">
        <f t="shared" ref="F277:H285" si="94">IFERROR(E277-C277,"-")</f>
        <v>5.2336448598131469E-2</v>
      </c>
      <c r="G277" s="187">
        <v>9.2666666666666675</v>
      </c>
      <c r="H277" s="188">
        <f t="shared" si="94"/>
        <v>-0.48566978193146326</v>
      </c>
      <c r="I277" s="187">
        <v>7.0697674418604652</v>
      </c>
      <c r="J277" s="188">
        <f t="shared" ref="J277:J285" si="95">IFERROR(I277-G277,"-")</f>
        <v>-2.1968992248062023</v>
      </c>
      <c r="K277" s="187">
        <v>13.74074074074074</v>
      </c>
      <c r="L277" s="188">
        <f t="shared" si="93"/>
        <v>6.6709732988802752</v>
      </c>
    </row>
    <row r="278" spans="2:12" x14ac:dyDescent="0.25">
      <c r="B278" s="116" t="s">
        <v>86</v>
      </c>
      <c r="C278" s="187">
        <v>3</v>
      </c>
      <c r="D278" s="188" t="s">
        <v>269</v>
      </c>
      <c r="E278" s="187">
        <v>8.7606177606177607</v>
      </c>
      <c r="F278" s="188">
        <f t="shared" si="94"/>
        <v>5.7606177606177607</v>
      </c>
      <c r="G278" s="187">
        <v>8.6916666666666664</v>
      </c>
      <c r="H278" s="188">
        <f t="shared" si="94"/>
        <v>-6.8951093951094222E-2</v>
      </c>
      <c r="I278" s="187">
        <v>7.4573643410852712</v>
      </c>
      <c r="J278" s="188">
        <f t="shared" si="95"/>
        <v>-1.2343023255813952</v>
      </c>
      <c r="K278" s="187"/>
      <c r="L278" s="188"/>
    </row>
    <row r="279" spans="2:12" x14ac:dyDescent="0.25">
      <c r="B279" s="116" t="s">
        <v>88</v>
      </c>
      <c r="C279" s="187">
        <v>8.2982456140350873</v>
      </c>
      <c r="D279" s="188" t="s">
        <v>269</v>
      </c>
      <c r="E279" s="187">
        <v>12.705627705627705</v>
      </c>
      <c r="F279" s="188">
        <f t="shared" si="94"/>
        <v>4.4073820915926181</v>
      </c>
      <c r="G279" s="187">
        <v>6.8508771929824563</v>
      </c>
      <c r="H279" s="188">
        <f t="shared" si="94"/>
        <v>-5.854750512645249</v>
      </c>
      <c r="I279" s="187">
        <v>8.5943396226415096</v>
      </c>
      <c r="J279" s="188">
        <f t="shared" si="95"/>
        <v>1.7434624296590533</v>
      </c>
      <c r="K279" s="187"/>
      <c r="L279" s="188"/>
    </row>
    <row r="280" spans="2:12" x14ac:dyDescent="0.25">
      <c r="B280" s="116" t="s">
        <v>90</v>
      </c>
      <c r="C280" s="187">
        <v>8.6111111111111107</v>
      </c>
      <c r="D280" s="188">
        <v>3.1111111111111107</v>
      </c>
      <c r="E280" s="187">
        <v>8.8852459016393439</v>
      </c>
      <c r="F280" s="188">
        <f t="shared" si="94"/>
        <v>0.2741347905282332</v>
      </c>
      <c r="G280" s="187">
        <v>7.3269230769230766</v>
      </c>
      <c r="H280" s="188">
        <f t="shared" si="94"/>
        <v>-1.5583228247162673</v>
      </c>
      <c r="I280" s="187">
        <v>6.5681818181818183</v>
      </c>
      <c r="J280" s="188">
        <f t="shared" si="95"/>
        <v>-0.75874125874125831</v>
      </c>
      <c r="K280" s="187"/>
      <c r="L280" s="188"/>
    </row>
    <row r="281" spans="2:12" x14ac:dyDescent="0.25">
      <c r="B281" s="116" t="s">
        <v>92</v>
      </c>
      <c r="C281" s="187">
        <v>13.451612903225806</v>
      </c>
      <c r="D281" s="188">
        <v>6.0442054958183986</v>
      </c>
      <c r="E281" s="187">
        <v>7.7277936962750715</v>
      </c>
      <c r="F281" s="188">
        <f t="shared" si="94"/>
        <v>-5.7238192069507345</v>
      </c>
      <c r="G281" s="187">
        <v>7.740384615384615</v>
      </c>
      <c r="H281" s="188">
        <f t="shared" si="94"/>
        <v>1.2590919109543464E-2</v>
      </c>
      <c r="I281" s="187">
        <v>6.833333333333333</v>
      </c>
      <c r="J281" s="188">
        <f t="shared" si="95"/>
        <v>-0.90705128205128194</v>
      </c>
      <c r="K281" s="187"/>
      <c r="L281" s="188"/>
    </row>
    <row r="282" spans="2:12" x14ac:dyDescent="0.25">
      <c r="B282" s="116" t="s">
        <v>94</v>
      </c>
      <c r="C282" s="187">
        <v>4.2093967517401394</v>
      </c>
      <c r="D282" s="188">
        <v>-1.5850476927043049</v>
      </c>
      <c r="E282" s="187">
        <v>5.4709576138147566</v>
      </c>
      <c r="F282" s="188">
        <f t="shared" si="94"/>
        <v>1.2615608620746173</v>
      </c>
      <c r="G282" s="187">
        <v>5.8508442776735459</v>
      </c>
      <c r="H282" s="188">
        <f t="shared" si="94"/>
        <v>0.37988666385878922</v>
      </c>
      <c r="I282" s="187">
        <v>6.5883977900552484</v>
      </c>
      <c r="J282" s="188">
        <f t="shared" si="95"/>
        <v>0.73755351238170253</v>
      </c>
      <c r="K282" s="187"/>
      <c r="L282" s="188"/>
    </row>
    <row r="283" spans="2:12" x14ac:dyDescent="0.25">
      <c r="B283" s="116" t="s">
        <v>96</v>
      </c>
      <c r="C283" s="187">
        <v>9.3781206171107989</v>
      </c>
      <c r="D283" s="188">
        <v>0.37252360218542613</v>
      </c>
      <c r="E283" s="187">
        <v>9.4742484269401075</v>
      </c>
      <c r="F283" s="188">
        <f t="shared" si="94"/>
        <v>9.6127809829308575E-2</v>
      </c>
      <c r="G283" s="187">
        <v>9.4645808736717836</v>
      </c>
      <c r="H283" s="188">
        <f t="shared" si="94"/>
        <v>-9.667553268323914E-3</v>
      </c>
      <c r="I283" s="187">
        <v>8.2555418719211815</v>
      </c>
      <c r="J283" s="188">
        <f t="shared" si="95"/>
        <v>-1.2090390017506021</v>
      </c>
      <c r="K283" s="187"/>
      <c r="L283" s="188"/>
    </row>
    <row r="284" spans="2:12" x14ac:dyDescent="0.25">
      <c r="B284" s="116" t="s">
        <v>98</v>
      </c>
      <c r="C284" s="187">
        <v>9.0790308624170759</v>
      </c>
      <c r="D284" s="188">
        <v>-0.61062430999671768</v>
      </c>
      <c r="E284" s="187">
        <v>8.3665938864628817</v>
      </c>
      <c r="F284" s="188">
        <f t="shared" si="94"/>
        <v>-0.7124369759541942</v>
      </c>
      <c r="G284" s="187">
        <v>8.2607965451055669</v>
      </c>
      <c r="H284" s="188">
        <f t="shared" si="94"/>
        <v>-0.10579734135731478</v>
      </c>
      <c r="I284" s="187">
        <v>8.7709198813056375</v>
      </c>
      <c r="J284" s="188">
        <f t="shared" si="95"/>
        <v>0.51012333620007055</v>
      </c>
      <c r="K284" s="187"/>
      <c r="L284" s="188"/>
    </row>
    <row r="285" spans="2:12" ht="15.75" x14ac:dyDescent="0.25">
      <c r="B285" s="119" t="s">
        <v>32</v>
      </c>
      <c r="C285" s="189">
        <v>8.4270435446906031</v>
      </c>
      <c r="D285" s="190">
        <v>-0.53728698049312129</v>
      </c>
      <c r="E285" s="189">
        <v>8.4642237804418308</v>
      </c>
      <c r="F285" s="190">
        <f t="shared" si="94"/>
        <v>3.7180235751227642E-2</v>
      </c>
      <c r="G285" s="189">
        <v>8.7879118657772395</v>
      </c>
      <c r="H285" s="190">
        <f t="shared" si="94"/>
        <v>0.32368808533540872</v>
      </c>
      <c r="I285" s="189">
        <v>9.2594144321766567</v>
      </c>
      <c r="J285" s="190">
        <f t="shared" si="95"/>
        <v>0.47150256639941723</v>
      </c>
      <c r="K285" s="189">
        <v>8.6221686331926612</v>
      </c>
      <c r="L285" s="190">
        <v>-1.5703179813952435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615E-B74B-4C07-9279-1E0CF2D11EFC}">
  <sheetPr>
    <tabColor theme="4" tint="0.79998168889431442"/>
  </sheetPr>
  <dimension ref="A4:M111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7" t="s">
        <v>300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10" t="s">
        <v>137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7.8975915168785624</v>
      </c>
      <c r="D9" s="188">
        <v>1.4472794070158912</v>
      </c>
      <c r="E9" s="187">
        <v>7.9384785610073729</v>
      </c>
      <c r="F9" s="188">
        <f t="shared" ref="F9:H21" si="3">IFERROR(E9-C9,"-")</f>
        <v>4.0887044128810501E-2</v>
      </c>
      <c r="G9" s="187">
        <v>8.1765736833344764</v>
      </c>
      <c r="H9" s="188">
        <f t="shared" si="3"/>
        <v>0.2380951223271035</v>
      </c>
      <c r="I9" s="187">
        <v>8.0574486474558196</v>
      </c>
      <c r="J9" s="188">
        <f t="shared" ref="J9:J21" si="4">IFERROR(I9-G9,"-")</f>
        <v>-0.11912503587865686</v>
      </c>
      <c r="K9" s="187">
        <v>7.5194802883331846</v>
      </c>
      <c r="L9" s="188">
        <f t="shared" ref="L9:L13" si="5">IFERROR(K9-I9,"-")</f>
        <v>-0.53796835912263496</v>
      </c>
    </row>
    <row r="10" spans="1:13" x14ac:dyDescent="0.25">
      <c r="A10" s="1" t="s">
        <v>77</v>
      </c>
      <c r="B10" s="116" t="s">
        <v>78</v>
      </c>
      <c r="C10" s="187">
        <v>6.9120244256787435</v>
      </c>
      <c r="D10" s="188">
        <v>1.5949777372965501</v>
      </c>
      <c r="E10" s="187">
        <v>7.573860021727854</v>
      </c>
      <c r="F10" s="188">
        <f t="shared" si="3"/>
        <v>0.66183559604911046</v>
      </c>
      <c r="G10" s="187">
        <v>7.3477985852502536</v>
      </c>
      <c r="H10" s="188">
        <f t="shared" si="3"/>
        <v>-0.22606143647760035</v>
      </c>
      <c r="I10" s="187">
        <v>7.0598509811422456</v>
      </c>
      <c r="J10" s="188">
        <f t="shared" si="4"/>
        <v>-0.28794760410800802</v>
      </c>
      <c r="K10" s="187">
        <v>7.0070537583173085</v>
      </c>
      <c r="L10" s="188">
        <f t="shared" si="5"/>
        <v>-5.2797222824937151E-2</v>
      </c>
    </row>
    <row r="11" spans="1:13" x14ac:dyDescent="0.25">
      <c r="A11" s="1" t="s">
        <v>79</v>
      </c>
      <c r="B11" s="116" t="s">
        <v>80</v>
      </c>
      <c r="C11" s="187">
        <v>7.1458150200649726</v>
      </c>
      <c r="D11" s="188">
        <v>1.4537874381326876</v>
      </c>
      <c r="E11" s="187">
        <v>7.1611875782049825</v>
      </c>
      <c r="F11" s="188">
        <f t="shared" si="3"/>
        <v>1.5372558140009929E-2</v>
      </c>
      <c r="G11" s="187">
        <v>7.0496921187274779</v>
      </c>
      <c r="H11" s="188">
        <f t="shared" si="3"/>
        <v>-0.11149545947750461</v>
      </c>
      <c r="I11" s="187">
        <v>6.7263591941427618</v>
      </c>
      <c r="J11" s="188">
        <f t="shared" si="4"/>
        <v>-0.32333292458471607</v>
      </c>
      <c r="K11" s="187">
        <v>6.586830187484165</v>
      </c>
      <c r="L11" s="188">
        <f t="shared" si="5"/>
        <v>-0.1395290066585968</v>
      </c>
    </row>
    <row r="12" spans="1:13" x14ac:dyDescent="0.25">
      <c r="A12" s="1" t="s">
        <v>81</v>
      </c>
      <c r="B12" s="116" t="s">
        <v>82</v>
      </c>
      <c r="C12" s="187">
        <v>6.5430669710120082</v>
      </c>
      <c r="D12" s="188">
        <v>1.3639755324563883</v>
      </c>
      <c r="E12" s="187">
        <v>6.6071071115401994</v>
      </c>
      <c r="F12" s="188">
        <f t="shared" si="3"/>
        <v>6.4040140528191181E-2</v>
      </c>
      <c r="G12" s="187">
        <v>6.9559722393475543</v>
      </c>
      <c r="H12" s="188">
        <f t="shared" si="3"/>
        <v>0.3488651278073549</v>
      </c>
      <c r="I12" s="187">
        <v>6.5324405509050463</v>
      </c>
      <c r="J12" s="188">
        <f t="shared" si="4"/>
        <v>-0.42353168844250799</v>
      </c>
      <c r="K12" s="187">
        <v>6.2770925406241069</v>
      </c>
      <c r="L12" s="188">
        <f t="shared" si="5"/>
        <v>-0.25534801028093934</v>
      </c>
    </row>
    <row r="13" spans="1:13" x14ac:dyDescent="0.25">
      <c r="A13" s="1" t="s">
        <v>83</v>
      </c>
      <c r="B13" s="116" t="s">
        <v>84</v>
      </c>
      <c r="C13" s="187">
        <v>6.7084381642859343</v>
      </c>
      <c r="D13" s="188">
        <v>2.0880077779753305</v>
      </c>
      <c r="E13" s="187">
        <v>6.9440868449374946</v>
      </c>
      <c r="F13" s="188">
        <f t="shared" si="3"/>
        <v>0.2356486806515603</v>
      </c>
      <c r="G13" s="187">
        <v>6.7511616134222852</v>
      </c>
      <c r="H13" s="188">
        <f t="shared" si="3"/>
        <v>-0.19292523151520946</v>
      </c>
      <c r="I13" s="187">
        <v>6.3569210711406177</v>
      </c>
      <c r="J13" s="188">
        <f t="shared" si="4"/>
        <v>-0.39424054228166749</v>
      </c>
      <c r="K13" s="187">
        <v>6.15795332797643</v>
      </c>
      <c r="L13" s="188">
        <f t="shared" si="5"/>
        <v>-0.19896774316418764</v>
      </c>
    </row>
    <row r="14" spans="1:13" x14ac:dyDescent="0.25">
      <c r="A14" s="1" t="s">
        <v>85</v>
      </c>
      <c r="B14" s="116" t="s">
        <v>86</v>
      </c>
      <c r="C14" s="187">
        <v>6.7874628069998488</v>
      </c>
      <c r="D14" s="188">
        <v>1.4014033186563486</v>
      </c>
      <c r="E14" s="187">
        <v>6.9046855643809666</v>
      </c>
      <c r="F14" s="188">
        <f t="shared" si="3"/>
        <v>0.11722275738111776</v>
      </c>
      <c r="G14" s="187">
        <v>6.9467325160948938</v>
      </c>
      <c r="H14" s="188">
        <f t="shared" si="3"/>
        <v>4.204695171392725E-2</v>
      </c>
      <c r="I14" s="187">
        <v>6.9037161585469944</v>
      </c>
      <c r="J14" s="188">
        <f t="shared" si="4"/>
        <v>-4.3016357547899453E-2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7.167841512711723</v>
      </c>
      <c r="D15" s="188">
        <v>1.1234435472223474</v>
      </c>
      <c r="E15" s="187">
        <v>7.7040926272653412</v>
      </c>
      <c r="F15" s="188">
        <f t="shared" si="3"/>
        <v>0.53625111455361818</v>
      </c>
      <c r="G15" s="187">
        <v>7.3925116386568499</v>
      </c>
      <c r="H15" s="188">
        <f t="shared" si="3"/>
        <v>-0.31158098860849126</v>
      </c>
      <c r="I15" s="187">
        <v>7.3919088355262117</v>
      </c>
      <c r="J15" s="188">
        <f t="shared" si="4"/>
        <v>-6.0280313063820756E-4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7.5955180077018341</v>
      </c>
      <c r="D16" s="188">
        <v>0.30714670350148321</v>
      </c>
      <c r="E16" s="187">
        <v>8.1097716550938816</v>
      </c>
      <c r="F16" s="188">
        <f t="shared" si="3"/>
        <v>0.5142536473920476</v>
      </c>
      <c r="G16" s="187">
        <v>7.4201266434724724</v>
      </c>
      <c r="H16" s="188">
        <f t="shared" si="3"/>
        <v>-0.68964501162140923</v>
      </c>
      <c r="I16" s="187">
        <v>7.3521215652005045</v>
      </c>
      <c r="J16" s="188">
        <f t="shared" si="4"/>
        <v>-6.8005078271967889E-2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7.2474007241185694</v>
      </c>
      <c r="D17" s="188">
        <v>8.255829782239843E-2</v>
      </c>
      <c r="E17" s="187">
        <v>7.4536678097510061</v>
      </c>
      <c r="F17" s="188">
        <f t="shared" si="3"/>
        <v>0.20626708563243668</v>
      </c>
      <c r="G17" s="187">
        <v>7.2665766981556459</v>
      </c>
      <c r="H17" s="188">
        <f t="shared" si="3"/>
        <v>-0.18709111159536018</v>
      </c>
      <c r="I17" s="187">
        <v>7.0362903573801896</v>
      </c>
      <c r="J17" s="188">
        <f t="shared" si="4"/>
        <v>-0.23028634077545629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7.0836770928106425</v>
      </c>
      <c r="D18" s="188">
        <v>7.0117505522895307E-2</v>
      </c>
      <c r="E18" s="187">
        <v>7.2239690096301068</v>
      </c>
      <c r="F18" s="188">
        <f t="shared" si="3"/>
        <v>0.14029191681946429</v>
      </c>
      <c r="G18" s="187">
        <v>6.9581148065238247</v>
      </c>
      <c r="H18" s="188">
        <f t="shared" si="3"/>
        <v>-0.26585420310628205</v>
      </c>
      <c r="I18" s="187">
        <v>6.896675995859372</v>
      </c>
      <c r="J18" s="188">
        <f t="shared" si="4"/>
        <v>-6.1438810664452781E-2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7.319989568392228</v>
      </c>
      <c r="D19" s="188">
        <v>-0.15423746890449497</v>
      </c>
      <c r="E19" s="187">
        <v>7.4367055851367114</v>
      </c>
      <c r="F19" s="188">
        <f t="shared" si="3"/>
        <v>0.1167160167444834</v>
      </c>
      <c r="G19" s="187">
        <v>7.1759629902735345</v>
      </c>
      <c r="H19" s="188">
        <f t="shared" si="3"/>
        <v>-0.26074259486317697</v>
      </c>
      <c r="I19" s="187">
        <v>6.8719741841987751</v>
      </c>
      <c r="J19" s="188">
        <f t="shared" si="4"/>
        <v>-0.30398880607475931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7.1883338000054193</v>
      </c>
      <c r="D20" s="188">
        <v>-0.16132062900986188</v>
      </c>
      <c r="E20" s="187">
        <v>7.4519302269326904</v>
      </c>
      <c r="F20" s="188">
        <f t="shared" si="3"/>
        <v>0.26359642692727103</v>
      </c>
      <c r="G20" s="187">
        <v>7.2321784322217413</v>
      </c>
      <c r="H20" s="188">
        <f t="shared" si="3"/>
        <v>-0.21975179471094908</v>
      </c>
      <c r="I20" s="187">
        <v>7.2433035311117129</v>
      </c>
      <c r="J20" s="188">
        <f t="shared" si="4"/>
        <v>1.1125098889971596E-2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7.1232258732818821</v>
      </c>
      <c r="D21" s="190">
        <v>0.2829876242336189</v>
      </c>
      <c r="E21" s="189">
        <v>7.3769342975031353</v>
      </c>
      <c r="F21" s="190">
        <f t="shared" si="3"/>
        <v>0.25370842422125328</v>
      </c>
      <c r="G21" s="189">
        <v>7.2151283150609418</v>
      </c>
      <c r="H21" s="190">
        <f t="shared" si="3"/>
        <v>-0.16180598244219357</v>
      </c>
      <c r="I21" s="189">
        <v>7.0304533997772856</v>
      </c>
      <c r="J21" s="190">
        <f t="shared" si="4"/>
        <v>-0.1846749152836562</v>
      </c>
      <c r="K21" s="189">
        <v>6.6979569187307675</v>
      </c>
      <c r="L21" s="190">
        <v>-0.23157267994299069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7" t="s">
        <v>312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10" t="s">
        <v>142</v>
      </c>
      <c r="D28" s="311"/>
      <c r="E28" s="311"/>
      <c r="F28" s="311"/>
      <c r="G28" s="311"/>
      <c r="H28" s="311"/>
      <c r="I28" s="311"/>
      <c r="J28" s="311"/>
      <c r="K28" s="311"/>
      <c r="L28" s="311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7.5615990822484909</v>
      </c>
      <c r="D31" s="188">
        <v>0.52491954556895415</v>
      </c>
      <c r="E31" s="187">
        <v>7.715962775118105</v>
      </c>
      <c r="F31" s="188">
        <f t="shared" ref="F31:H43" si="9">IFERROR(E31-C31,"-")</f>
        <v>0.15436369286961416</v>
      </c>
      <c r="G31" s="187">
        <v>7.4547813613139278</v>
      </c>
      <c r="H31" s="188">
        <f t="shared" si="9"/>
        <v>-0.26118141380417725</v>
      </c>
      <c r="I31" s="187">
        <v>7.4272287630616889</v>
      </c>
      <c r="J31" s="188">
        <f t="shared" ref="J31:J43" si="10">IFERROR(I31-G31,"-")</f>
        <v>-2.755259825223888E-2</v>
      </c>
      <c r="K31" s="187">
        <v>6.958347491222109</v>
      </c>
      <c r="L31" s="188">
        <f>IFERROR(K31-I31,"-")</f>
        <v>-0.46888127183957984</v>
      </c>
    </row>
    <row r="32" spans="1:13" x14ac:dyDescent="0.25">
      <c r="B32" s="116" t="s">
        <v>78</v>
      </c>
      <c r="C32" s="187">
        <v>6.4374683149397498</v>
      </c>
      <c r="D32" s="188">
        <v>0.87607632544533054</v>
      </c>
      <c r="E32" s="187">
        <v>7.1782292003884756</v>
      </c>
      <c r="F32" s="188">
        <f t="shared" si="9"/>
        <v>0.74076088544872576</v>
      </c>
      <c r="G32" s="187">
        <v>6.8396673707221245</v>
      </c>
      <c r="H32" s="188">
        <f t="shared" si="9"/>
        <v>-0.33856182966635107</v>
      </c>
      <c r="I32" s="187">
        <v>6.5099681895464272</v>
      </c>
      <c r="J32" s="188">
        <f t="shared" si="10"/>
        <v>-0.3296991811756973</v>
      </c>
      <c r="K32" s="187">
        <v>6.6083094825385311</v>
      </c>
      <c r="L32" s="188">
        <f t="shared" ref="L32:L35" si="11">IFERROR(K32-I32,"-")</f>
        <v>9.8341292992103924E-2</v>
      </c>
    </row>
    <row r="33" spans="2:13" x14ac:dyDescent="0.25">
      <c r="B33" s="116" t="s">
        <v>80</v>
      </c>
      <c r="C33" s="187">
        <v>7.0441555012870438</v>
      </c>
      <c r="D33" s="188">
        <v>1.4382656165239194</v>
      </c>
      <c r="E33" s="187">
        <v>6.9371056170476884</v>
      </c>
      <c r="F33" s="188">
        <f t="shared" si="9"/>
        <v>-0.10704988423935546</v>
      </c>
      <c r="G33" s="187">
        <v>6.5262970766394526</v>
      </c>
      <c r="H33" s="188">
        <f t="shared" si="9"/>
        <v>-0.41080854040823578</v>
      </c>
      <c r="I33" s="187">
        <v>6.4003403274646944</v>
      </c>
      <c r="J33" s="188">
        <f t="shared" si="10"/>
        <v>-0.12595674917475819</v>
      </c>
      <c r="K33" s="187">
        <v>6.3483467086550185</v>
      </c>
      <c r="L33" s="188">
        <f t="shared" si="11"/>
        <v>-5.1993618809675901E-2</v>
      </c>
    </row>
    <row r="34" spans="2:13" x14ac:dyDescent="0.25">
      <c r="B34" s="116" t="s">
        <v>82</v>
      </c>
      <c r="C34" s="187">
        <v>6.3882504919411778</v>
      </c>
      <c r="D34" s="188">
        <v>-5.1203225812995079E-2</v>
      </c>
      <c r="E34" s="187">
        <v>6.4716835546238061</v>
      </c>
      <c r="F34" s="188">
        <f t="shared" si="9"/>
        <v>8.343306268262829E-2</v>
      </c>
      <c r="G34" s="187">
        <v>6.6061483034580517</v>
      </c>
      <c r="H34" s="188">
        <f t="shared" si="9"/>
        <v>0.13446474883424564</v>
      </c>
      <c r="I34" s="187">
        <v>6.246210180524999</v>
      </c>
      <c r="J34" s="188">
        <f t="shared" si="10"/>
        <v>-0.35993812293305272</v>
      </c>
      <c r="K34" s="187">
        <v>6.3065951603859043</v>
      </c>
      <c r="L34" s="188">
        <f t="shared" si="11"/>
        <v>6.0384979860905297E-2</v>
      </c>
    </row>
    <row r="35" spans="2:13" x14ac:dyDescent="0.25">
      <c r="B35" s="116" t="s">
        <v>84</v>
      </c>
      <c r="C35" s="187">
        <v>6.5573295119278425</v>
      </c>
      <c r="D35" s="188">
        <v>1.3186514213525671</v>
      </c>
      <c r="E35" s="187">
        <v>6.7713763585649707</v>
      </c>
      <c r="F35" s="188">
        <f t="shared" si="9"/>
        <v>0.21404684663712814</v>
      </c>
      <c r="G35" s="187">
        <v>6.3668200745123826</v>
      </c>
      <c r="H35" s="188">
        <f t="shared" si="9"/>
        <v>-0.40455628405258803</v>
      </c>
      <c r="I35" s="187">
        <v>6.1565574912891989</v>
      </c>
      <c r="J35" s="188">
        <f t="shared" si="10"/>
        <v>-0.2102625832231837</v>
      </c>
      <c r="K35" s="187">
        <v>6.0685043333922914</v>
      </c>
      <c r="L35" s="188">
        <f t="shared" si="11"/>
        <v>-8.8053157896907486E-2</v>
      </c>
    </row>
    <row r="36" spans="2:13" x14ac:dyDescent="0.25">
      <c r="B36" s="116" t="s">
        <v>86</v>
      </c>
      <c r="C36" s="187">
        <v>6.5912740640417917</v>
      </c>
      <c r="D36" s="188">
        <v>0.66911361924433344</v>
      </c>
      <c r="E36" s="187">
        <v>6.750382689078128</v>
      </c>
      <c r="F36" s="188">
        <f t="shared" si="9"/>
        <v>0.15910862503633627</v>
      </c>
      <c r="G36" s="187">
        <v>6.5637853697068866</v>
      </c>
      <c r="H36" s="188">
        <f t="shared" si="9"/>
        <v>-0.18659731937124135</v>
      </c>
      <c r="I36" s="187">
        <v>6.6634788959473052</v>
      </c>
      <c r="J36" s="188">
        <f t="shared" si="10"/>
        <v>9.9693526240418606E-2</v>
      </c>
      <c r="K36" s="187"/>
      <c r="L36" s="188"/>
    </row>
    <row r="37" spans="2:13" x14ac:dyDescent="0.25">
      <c r="B37" s="116" t="s">
        <v>88</v>
      </c>
      <c r="C37" s="187">
        <v>6.9145621238539849</v>
      </c>
      <c r="D37" s="188">
        <v>0.8054026410953643</v>
      </c>
      <c r="E37" s="187">
        <v>7.2361967528426767</v>
      </c>
      <c r="F37" s="188">
        <f t="shared" si="9"/>
        <v>0.32163462898869177</v>
      </c>
      <c r="G37" s="187">
        <v>6.9525761047463179</v>
      </c>
      <c r="H37" s="188">
        <f t="shared" si="9"/>
        <v>-0.28362064809635879</v>
      </c>
      <c r="I37" s="187">
        <v>7.0224923541481168</v>
      </c>
      <c r="J37" s="188">
        <f t="shared" si="10"/>
        <v>6.9916249401798858E-2</v>
      </c>
      <c r="K37" s="187"/>
      <c r="L37" s="188"/>
    </row>
    <row r="38" spans="2:13" x14ac:dyDescent="0.25">
      <c r="B38" s="116" t="s">
        <v>90</v>
      </c>
      <c r="C38" s="187">
        <v>7.4149865168853308</v>
      </c>
      <c r="D38" s="188">
        <v>0.41282730128234313</v>
      </c>
      <c r="E38" s="187">
        <v>8.1764714322610264</v>
      </c>
      <c r="F38" s="188">
        <f t="shared" si="9"/>
        <v>0.76148491537569551</v>
      </c>
      <c r="G38" s="187">
        <v>7.0446740210440497</v>
      </c>
      <c r="H38" s="188">
        <f t="shared" si="9"/>
        <v>-1.1317974112169766</v>
      </c>
      <c r="I38" s="187">
        <v>7.0773696391399348</v>
      </c>
      <c r="J38" s="188">
        <f t="shared" si="10"/>
        <v>3.269561809588506E-2</v>
      </c>
      <c r="K38" s="187"/>
      <c r="L38" s="188"/>
    </row>
    <row r="39" spans="2:13" x14ac:dyDescent="0.25">
      <c r="B39" s="116" t="s">
        <v>92</v>
      </c>
      <c r="C39" s="187">
        <v>7.2388671511086269</v>
      </c>
      <c r="D39" s="188">
        <v>0.13463175996819299</v>
      </c>
      <c r="E39" s="187">
        <v>7.3095018450184499</v>
      </c>
      <c r="F39" s="188">
        <f t="shared" si="9"/>
        <v>7.0634693909823021E-2</v>
      </c>
      <c r="G39" s="187">
        <v>6.9818143754361479</v>
      </c>
      <c r="H39" s="188">
        <f t="shared" si="9"/>
        <v>-0.32768746958230199</v>
      </c>
      <c r="I39" s="187">
        <v>6.8082126551076998</v>
      </c>
      <c r="J39" s="188">
        <f t="shared" si="10"/>
        <v>-0.17360172032844812</v>
      </c>
      <c r="K39" s="187"/>
      <c r="L39" s="188"/>
    </row>
    <row r="40" spans="2:13" x14ac:dyDescent="0.25">
      <c r="B40" s="116" t="s">
        <v>94</v>
      </c>
      <c r="C40" s="187">
        <v>6.9094150511672305</v>
      </c>
      <c r="D40" s="188">
        <v>-0.11172370197951942</v>
      </c>
      <c r="E40" s="187">
        <v>6.8764488218969362</v>
      </c>
      <c r="F40" s="188">
        <f t="shared" si="9"/>
        <v>-3.2966229270294356E-2</v>
      </c>
      <c r="G40" s="187">
        <v>6.604651745030294</v>
      </c>
      <c r="H40" s="188">
        <f t="shared" si="9"/>
        <v>-0.27179707686664223</v>
      </c>
      <c r="I40" s="187">
        <v>6.6750599813935265</v>
      </c>
      <c r="J40" s="188">
        <f t="shared" si="10"/>
        <v>7.0408236363232568E-2</v>
      </c>
      <c r="K40" s="187"/>
      <c r="L40" s="188"/>
    </row>
    <row r="41" spans="2:13" x14ac:dyDescent="0.25">
      <c r="B41" s="116" t="s">
        <v>96</v>
      </c>
      <c r="C41" s="187">
        <v>7.1666844033628774</v>
      </c>
      <c r="D41" s="188">
        <v>-0.10523108852449603</v>
      </c>
      <c r="E41" s="187">
        <v>6.9762890371997406</v>
      </c>
      <c r="F41" s="188">
        <f t="shared" si="9"/>
        <v>-0.19039536616313679</v>
      </c>
      <c r="G41" s="187">
        <v>6.8853814462281573</v>
      </c>
      <c r="H41" s="188">
        <f t="shared" si="9"/>
        <v>-9.0907590971583296E-2</v>
      </c>
      <c r="I41" s="187">
        <v>6.5581833738870019</v>
      </c>
      <c r="J41" s="188">
        <f t="shared" si="10"/>
        <v>-0.32719807234115539</v>
      </c>
      <c r="K41" s="187"/>
      <c r="L41" s="188"/>
    </row>
    <row r="42" spans="2:13" x14ac:dyDescent="0.25">
      <c r="B42" s="116" t="s">
        <v>98</v>
      </c>
      <c r="C42" s="187">
        <v>7.0239810951950288</v>
      </c>
      <c r="D42" s="188">
        <v>-8.8800196819693866E-2</v>
      </c>
      <c r="E42" s="187">
        <v>7.0943493808552764</v>
      </c>
      <c r="F42" s="188">
        <f t="shared" si="9"/>
        <v>7.0368285660247665E-2</v>
      </c>
      <c r="G42" s="187">
        <v>6.7976407417196434</v>
      </c>
      <c r="H42" s="188">
        <f t="shared" si="9"/>
        <v>-0.29670863913563306</v>
      </c>
      <c r="I42" s="187">
        <v>6.9856440570618572</v>
      </c>
      <c r="J42" s="188">
        <f t="shared" si="10"/>
        <v>0.18800331534221382</v>
      </c>
      <c r="K42" s="187"/>
      <c r="L42" s="188"/>
    </row>
    <row r="43" spans="2:13" ht="15.75" x14ac:dyDescent="0.25">
      <c r="B43" s="119" t="s">
        <v>32</v>
      </c>
      <c r="C43" s="189">
        <v>6.932464916278767</v>
      </c>
      <c r="D43" s="190">
        <v>7.6239237140445226E-3</v>
      </c>
      <c r="E43" s="189">
        <v>7.1231158536510168</v>
      </c>
      <c r="F43" s="190">
        <f t="shared" si="9"/>
        <v>0.19065093737224981</v>
      </c>
      <c r="G43" s="189">
        <v>6.7966611681152118</v>
      </c>
      <c r="H43" s="190">
        <f t="shared" si="9"/>
        <v>-0.32645468553580503</v>
      </c>
      <c r="I43" s="189">
        <v>6.7122576465583217</v>
      </c>
      <c r="J43" s="190">
        <f t="shared" si="10"/>
        <v>-8.4403521556890126E-2</v>
      </c>
      <c r="K43" s="189">
        <v>6.4545474369982694</v>
      </c>
      <c r="L43" s="190">
        <v>-9.1142344393569275E-2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77" t="s">
        <v>313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10" t="s">
        <v>63</v>
      </c>
      <c r="D50" s="311"/>
      <c r="E50" s="311"/>
      <c r="F50" s="311"/>
      <c r="G50" s="311"/>
      <c r="H50" s="311"/>
      <c r="I50" s="311"/>
      <c r="J50" s="311"/>
      <c r="K50" s="311"/>
      <c r="L50" s="311"/>
    </row>
    <row r="51" spans="1:13" ht="22.5" thickTop="1" thickBot="1" x14ac:dyDescent="0.3">
      <c r="B51" s="112"/>
      <c r="C51" s="301">
        <f t="shared" ref="C51" si="12">E51-1</f>
        <v>2022</v>
      </c>
      <c r="D51" s="302"/>
      <c r="E51" s="303">
        <f t="shared" ref="E51" si="13">G51-1</f>
        <v>2023</v>
      </c>
      <c r="F51" s="302"/>
      <c r="G51" s="303">
        <f t="shared" ref="G51" si="14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>
        <v>7.283279094994576</v>
      </c>
      <c r="D53" s="188">
        <v>0.1954497348941997</v>
      </c>
      <c r="E53" s="187">
        <v>7.6864420808674421</v>
      </c>
      <c r="F53" s="188">
        <f t="shared" ref="F53:H65" si="15">IFERROR(E53-C53,"-")</f>
        <v>0.40316298587286603</v>
      </c>
      <c r="G53" s="187">
        <v>7.4857211519205347</v>
      </c>
      <c r="H53" s="188">
        <f t="shared" si="15"/>
        <v>-0.20072092894690741</v>
      </c>
      <c r="I53" s="187">
        <v>7.5633170957121125</v>
      </c>
      <c r="J53" s="188">
        <f t="shared" ref="J53:J65" si="16">IFERROR(I53-G53,"-")</f>
        <v>7.7595943791577859E-2</v>
      </c>
      <c r="K53" s="187">
        <v>6.9794080025942673</v>
      </c>
      <c r="L53" s="188">
        <f>IFERROR(K53-I53,"-")</f>
        <v>-0.58390909311784522</v>
      </c>
    </row>
    <row r="54" spans="1:13" x14ac:dyDescent="0.25">
      <c r="A54" s="1"/>
      <c r="B54" s="116" t="s">
        <v>78</v>
      </c>
      <c r="C54" s="187">
        <v>6.4920602760541977</v>
      </c>
      <c r="D54" s="188">
        <v>0.78259557473534613</v>
      </c>
      <c r="E54" s="187">
        <v>7.2669387042573153</v>
      </c>
      <c r="F54" s="188">
        <f t="shared" si="15"/>
        <v>0.77487842820311759</v>
      </c>
      <c r="G54" s="187">
        <v>7.0000197816110141</v>
      </c>
      <c r="H54" s="188">
        <f t="shared" si="15"/>
        <v>-0.26691892264630113</v>
      </c>
      <c r="I54" s="187">
        <v>6.5213538483661067</v>
      </c>
      <c r="J54" s="188">
        <f t="shared" si="16"/>
        <v>-0.47866593324490747</v>
      </c>
      <c r="K54" s="187">
        <v>6.6048964617067059</v>
      </c>
      <c r="L54" s="188">
        <f t="shared" ref="L54:L57" si="17">IFERROR(K54-I54,"-")</f>
        <v>8.3542613340599203E-2</v>
      </c>
    </row>
    <row r="55" spans="1:13" x14ac:dyDescent="0.25">
      <c r="A55" s="1"/>
      <c r="B55" s="116" t="s">
        <v>80</v>
      </c>
      <c r="C55" s="187">
        <v>7.2036396114770573</v>
      </c>
      <c r="D55" s="188">
        <v>1.3473859066756351</v>
      </c>
      <c r="E55" s="187">
        <v>7.1145171570139185</v>
      </c>
      <c r="F55" s="188">
        <f t="shared" si="15"/>
        <v>-8.9122454463138823E-2</v>
      </c>
      <c r="G55" s="187">
        <v>6.7351235230934483</v>
      </c>
      <c r="H55" s="188">
        <f t="shared" si="15"/>
        <v>-0.37939363392047021</v>
      </c>
      <c r="I55" s="187">
        <v>6.4809595099203277</v>
      </c>
      <c r="J55" s="188">
        <f t="shared" si="16"/>
        <v>-0.25416401317312065</v>
      </c>
      <c r="K55" s="187">
        <v>6.4970184954350971</v>
      </c>
      <c r="L55" s="188">
        <f t="shared" si="17"/>
        <v>1.6058985514769475E-2</v>
      </c>
    </row>
    <row r="56" spans="1:13" x14ac:dyDescent="0.25">
      <c r="A56" s="1"/>
      <c r="B56" s="116" t="s">
        <v>82</v>
      </c>
      <c r="C56" s="187">
        <v>6.7615516848580244</v>
      </c>
      <c r="D56" s="188">
        <v>0.96744529373670751</v>
      </c>
      <c r="E56" s="187">
        <v>6.5643387815750369</v>
      </c>
      <c r="F56" s="188">
        <f t="shared" si="15"/>
        <v>-0.19721290328298746</v>
      </c>
      <c r="G56" s="187">
        <v>6.8152374160575269</v>
      </c>
      <c r="H56" s="188">
        <f t="shared" si="15"/>
        <v>0.25089863448248995</v>
      </c>
      <c r="I56" s="187">
        <v>6.3203728879394054</v>
      </c>
      <c r="J56" s="188">
        <f t="shared" si="16"/>
        <v>-0.49486452811812143</v>
      </c>
      <c r="K56" s="187">
        <v>6.4771969861624283</v>
      </c>
      <c r="L56" s="188">
        <f t="shared" si="17"/>
        <v>0.1568240982230229</v>
      </c>
    </row>
    <row r="57" spans="1:13" x14ac:dyDescent="0.25">
      <c r="A57" s="1"/>
      <c r="B57" s="116" t="s">
        <v>84</v>
      </c>
      <c r="C57" s="187">
        <v>6.8496478491710908</v>
      </c>
      <c r="D57" s="188">
        <v>1.2571298635595802</v>
      </c>
      <c r="E57" s="187">
        <v>7.0119574389265056</v>
      </c>
      <c r="F57" s="188">
        <f t="shared" si="15"/>
        <v>0.16230958975541476</v>
      </c>
      <c r="G57" s="187">
        <v>6.5789624370132849</v>
      </c>
      <c r="H57" s="188">
        <f t="shared" si="15"/>
        <v>-0.43299500191322071</v>
      </c>
      <c r="I57" s="187">
        <v>6.2955156950672642</v>
      </c>
      <c r="J57" s="188">
        <f t="shared" si="16"/>
        <v>-0.28344674194602071</v>
      </c>
      <c r="K57" s="187">
        <v>6.3016563918433715</v>
      </c>
      <c r="L57" s="188">
        <f t="shared" si="17"/>
        <v>6.1406967761072906E-3</v>
      </c>
    </row>
    <row r="58" spans="1:13" x14ac:dyDescent="0.25">
      <c r="A58" s="1"/>
      <c r="B58" s="116" t="s">
        <v>86</v>
      </c>
      <c r="C58" s="187">
        <v>6.8383665065202468</v>
      </c>
      <c r="D58" s="188">
        <v>0.1434870414489815</v>
      </c>
      <c r="E58" s="187">
        <v>6.9984387351778654</v>
      </c>
      <c r="F58" s="188">
        <f t="shared" si="15"/>
        <v>0.16007222865761861</v>
      </c>
      <c r="G58" s="187">
        <v>6.7373756549472246</v>
      </c>
      <c r="H58" s="188">
        <f t="shared" si="15"/>
        <v>-0.26106308023064084</v>
      </c>
      <c r="I58" s="187">
        <v>6.8076715946006985</v>
      </c>
      <c r="J58" s="188">
        <f t="shared" si="16"/>
        <v>7.0295939653473916E-2</v>
      </c>
      <c r="K58" s="187"/>
      <c r="L58" s="188"/>
    </row>
    <row r="59" spans="1:13" x14ac:dyDescent="0.25">
      <c r="A59" s="1"/>
      <c r="B59" s="116" t="s">
        <v>88</v>
      </c>
      <c r="C59" s="187">
        <v>6.991737964968971</v>
      </c>
      <c r="D59" s="188">
        <v>0.61204673866044867</v>
      </c>
      <c r="E59" s="187">
        <v>7.3690432348825219</v>
      </c>
      <c r="F59" s="188">
        <f t="shared" si="15"/>
        <v>0.37730526991355084</v>
      </c>
      <c r="G59" s="187">
        <v>7.1010293757221383</v>
      </c>
      <c r="H59" s="188">
        <f t="shared" si="15"/>
        <v>-0.26801385916038356</v>
      </c>
      <c r="I59" s="187">
        <v>7.1746265755111303</v>
      </c>
      <c r="J59" s="188">
        <f t="shared" si="16"/>
        <v>7.3597199788991929E-2</v>
      </c>
      <c r="K59" s="187"/>
      <c r="L59" s="188"/>
    </row>
    <row r="60" spans="1:13" x14ac:dyDescent="0.25">
      <c r="A60" s="1"/>
      <c r="B60" s="116" t="s">
        <v>90</v>
      </c>
      <c r="C60" s="187">
        <v>7.5181726261604931</v>
      </c>
      <c r="D60" s="188">
        <v>0.36697829594787645</v>
      </c>
      <c r="E60" s="187">
        <v>7.5015812776723596</v>
      </c>
      <c r="F60" s="188">
        <f t="shared" si="15"/>
        <v>-1.6591348488133484E-2</v>
      </c>
      <c r="G60" s="187">
        <v>7.1414037629065676</v>
      </c>
      <c r="H60" s="188">
        <f t="shared" si="15"/>
        <v>-0.36017751476579196</v>
      </c>
      <c r="I60" s="187">
        <v>7.215893175451999</v>
      </c>
      <c r="J60" s="188">
        <f t="shared" si="16"/>
        <v>7.4489412545431399E-2</v>
      </c>
      <c r="K60" s="187"/>
      <c r="L60" s="188"/>
    </row>
    <row r="61" spans="1:13" x14ac:dyDescent="0.25">
      <c r="A61" s="1"/>
      <c r="B61" s="116" t="s">
        <v>92</v>
      </c>
      <c r="C61" s="187">
        <v>7.4246413433322465</v>
      </c>
      <c r="D61" s="188">
        <v>0.44133814222621659</v>
      </c>
      <c r="E61" s="187">
        <v>7.4710882038315667</v>
      </c>
      <c r="F61" s="188">
        <f t="shared" si="15"/>
        <v>4.6446860499320231E-2</v>
      </c>
      <c r="G61" s="187">
        <v>7.140487299118714</v>
      </c>
      <c r="H61" s="188">
        <f t="shared" si="15"/>
        <v>-0.33060090471285264</v>
      </c>
      <c r="I61" s="187">
        <v>6.9508024063264253</v>
      </c>
      <c r="J61" s="188">
        <f t="shared" si="16"/>
        <v>-0.18968489279228873</v>
      </c>
      <c r="K61" s="187"/>
      <c r="L61" s="188"/>
    </row>
    <row r="62" spans="1:13" x14ac:dyDescent="0.25">
      <c r="A62" s="1"/>
      <c r="B62" s="116" t="s">
        <v>94</v>
      </c>
      <c r="C62" s="187">
        <v>7.0835261748145992</v>
      </c>
      <c r="D62" s="188">
        <v>0.12863671513200092</v>
      </c>
      <c r="E62" s="187">
        <v>7.0528984464902189</v>
      </c>
      <c r="F62" s="188">
        <f t="shared" si="15"/>
        <v>-3.0627728324380321E-2</v>
      </c>
      <c r="G62" s="187">
        <v>6.7202831579982298</v>
      </c>
      <c r="H62" s="188">
        <f t="shared" si="15"/>
        <v>-0.33261528849198907</v>
      </c>
      <c r="I62" s="187">
        <v>6.7801792142145976</v>
      </c>
      <c r="J62" s="188">
        <f t="shared" si="16"/>
        <v>5.9896056216367732E-2</v>
      </c>
      <c r="K62" s="187"/>
      <c r="L62" s="188"/>
    </row>
    <row r="63" spans="1:13" x14ac:dyDescent="0.25">
      <c r="A63" s="1"/>
      <c r="B63" s="116" t="s">
        <v>96</v>
      </c>
      <c r="C63" s="187">
        <v>7.3741335822525871</v>
      </c>
      <c r="D63" s="188">
        <v>5.3842363392699433E-2</v>
      </c>
      <c r="E63" s="187">
        <v>7.2696190820964564</v>
      </c>
      <c r="F63" s="188">
        <f t="shared" si="15"/>
        <v>-0.10451450015613073</v>
      </c>
      <c r="G63" s="187">
        <v>6.7793509562135421</v>
      </c>
      <c r="H63" s="188">
        <f t="shared" si="15"/>
        <v>-0.49026812588291424</v>
      </c>
      <c r="I63" s="187">
        <v>6.777261575403247</v>
      </c>
      <c r="J63" s="188">
        <f t="shared" si="16"/>
        <v>-2.0893808102950828E-3</v>
      </c>
      <c r="K63" s="187"/>
      <c r="L63" s="188"/>
    </row>
    <row r="64" spans="1:13" x14ac:dyDescent="0.25">
      <c r="A64" s="1"/>
      <c r="B64" s="116" t="s">
        <v>98</v>
      </c>
      <c r="C64" s="187">
        <v>7.1455098355982134</v>
      </c>
      <c r="D64" s="188">
        <v>-3.2026295003078076E-2</v>
      </c>
      <c r="E64" s="187">
        <v>7.1138220941854309</v>
      </c>
      <c r="F64" s="188">
        <f t="shared" si="15"/>
        <v>-3.1687741412782522E-2</v>
      </c>
      <c r="G64" s="187">
        <v>6.8815392072784221</v>
      </c>
      <c r="H64" s="188">
        <f t="shared" si="15"/>
        <v>-0.23228288690700882</v>
      </c>
      <c r="I64" s="187">
        <v>7.1914625253739581</v>
      </c>
      <c r="J64" s="188">
        <f t="shared" si="16"/>
        <v>0.30992331809553608</v>
      </c>
      <c r="K64" s="187"/>
      <c r="L64" s="188"/>
    </row>
    <row r="65" spans="1:13" ht="15.75" x14ac:dyDescent="0.25">
      <c r="B65" s="119" t="s">
        <v>32</v>
      </c>
      <c r="C65" s="189">
        <v>7.0904638739236825</v>
      </c>
      <c r="D65" s="190">
        <v>0.12153478431154685</v>
      </c>
      <c r="E65" s="189">
        <v>7.2027648107247506</v>
      </c>
      <c r="F65" s="190">
        <f t="shared" si="15"/>
        <v>0.11230093680106812</v>
      </c>
      <c r="G65" s="189">
        <v>6.924168578421888</v>
      </c>
      <c r="H65" s="190">
        <f t="shared" si="15"/>
        <v>-0.27859623230286257</v>
      </c>
      <c r="I65" s="189">
        <v>6.839405292148558</v>
      </c>
      <c r="J65" s="190">
        <f t="shared" si="16"/>
        <v>-8.4763286273330074E-2</v>
      </c>
      <c r="K65" s="189">
        <v>6.5679109098987833</v>
      </c>
      <c r="L65" s="190">
        <v>-5.6390390463922913E-2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77" t="s">
        <v>314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10" t="s">
        <v>144</v>
      </c>
      <c r="D72" s="311"/>
      <c r="E72" s="311"/>
      <c r="F72" s="311"/>
      <c r="G72" s="311"/>
      <c r="H72" s="311"/>
      <c r="I72" s="311"/>
      <c r="J72" s="311"/>
      <c r="K72" s="311"/>
      <c r="L72" s="311"/>
    </row>
    <row r="73" spans="1:13" ht="22.5" thickTop="1" thickBot="1" x14ac:dyDescent="0.3">
      <c r="B73" s="112"/>
      <c r="C73" s="301">
        <f t="shared" ref="C73" si="18">E73-1</f>
        <v>2022</v>
      </c>
      <c r="D73" s="302"/>
      <c r="E73" s="303">
        <f t="shared" ref="E73" si="19">G73-1</f>
        <v>2023</v>
      </c>
      <c r="F73" s="302"/>
      <c r="G73" s="303">
        <f t="shared" ref="G73" si="20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>
        <v>8.7080301289416564</v>
      </c>
      <c r="D75" s="188">
        <v>1.8419213423307781</v>
      </c>
      <c r="E75" s="187">
        <v>7.8112930170397599</v>
      </c>
      <c r="F75" s="188">
        <f t="shared" ref="F75:H87" si="21">IFERROR(E75-C75,"-")</f>
        <v>-0.89673711190189653</v>
      </c>
      <c r="G75" s="187">
        <v>7.3271946486084731</v>
      </c>
      <c r="H75" s="188">
        <f t="shared" si="21"/>
        <v>-0.48409836843128673</v>
      </c>
      <c r="I75" s="187">
        <v>7.0242859586112534</v>
      </c>
      <c r="J75" s="188">
        <f t="shared" ref="J75:J87" si="22">IFERROR(I75-G75,"-")</f>
        <v>-0.30290868999721976</v>
      </c>
      <c r="K75" s="187">
        <v>6.8810578512396692</v>
      </c>
      <c r="L75" s="188">
        <f>IFERROR(K75-I75,"-")</f>
        <v>-0.1432281073715842</v>
      </c>
    </row>
    <row r="76" spans="1:13" x14ac:dyDescent="0.25">
      <c r="A76" s="1"/>
      <c r="B76" s="116" t="s">
        <v>78</v>
      </c>
      <c r="C76" s="187">
        <v>6.2548089144987715</v>
      </c>
      <c r="D76" s="188">
        <v>1.5090824187722758</v>
      </c>
      <c r="E76" s="187">
        <v>6.9233999874631733</v>
      </c>
      <c r="F76" s="188">
        <f t="shared" si="21"/>
        <v>0.66859107296440179</v>
      </c>
      <c r="G76" s="187">
        <v>6.3670339921870447</v>
      </c>
      <c r="H76" s="188">
        <f t="shared" si="21"/>
        <v>-0.55636599527612862</v>
      </c>
      <c r="I76" s="187">
        <v>6.4733495201757432</v>
      </c>
      <c r="J76" s="188">
        <f t="shared" si="22"/>
        <v>0.10631552798869848</v>
      </c>
      <c r="K76" s="187">
        <v>6.6192249111524797</v>
      </c>
      <c r="L76" s="188">
        <f t="shared" ref="L76:L79" si="23">IFERROR(K76-I76,"-")</f>
        <v>0.14587539097673652</v>
      </c>
    </row>
    <row r="77" spans="1:13" x14ac:dyDescent="0.25">
      <c r="A77" s="1"/>
      <c r="B77" s="116" t="s">
        <v>80</v>
      </c>
      <c r="C77" s="187">
        <v>6.5926417599089699</v>
      </c>
      <c r="D77" s="188">
        <v>2.5775758465379717</v>
      </c>
      <c r="E77" s="187">
        <v>6.4836573830793487</v>
      </c>
      <c r="F77" s="188">
        <f t="shared" si="21"/>
        <v>-0.10898437682962125</v>
      </c>
      <c r="G77" s="187">
        <v>5.9453685258964146</v>
      </c>
      <c r="H77" s="188">
        <f t="shared" si="21"/>
        <v>-0.53828885718293407</v>
      </c>
      <c r="I77" s="187">
        <v>6.1167604866533507</v>
      </c>
      <c r="J77" s="188">
        <f t="shared" si="22"/>
        <v>0.17139196075693608</v>
      </c>
      <c r="K77" s="187">
        <v>5.8930671618693902</v>
      </c>
      <c r="L77" s="188">
        <f t="shared" si="23"/>
        <v>-0.22369332478396053</v>
      </c>
    </row>
    <row r="78" spans="1:13" x14ac:dyDescent="0.25">
      <c r="A78" s="1"/>
      <c r="B78" s="116" t="s">
        <v>82</v>
      </c>
      <c r="C78" s="187">
        <v>5.4027884089666482</v>
      </c>
      <c r="D78" s="188">
        <v>-3.509235051443909</v>
      </c>
      <c r="E78" s="187">
        <v>6.2149014440235</v>
      </c>
      <c r="F78" s="188">
        <f t="shared" si="21"/>
        <v>0.81211303505685173</v>
      </c>
      <c r="G78" s="187">
        <v>5.9940852420991595</v>
      </c>
      <c r="H78" s="188">
        <f t="shared" si="21"/>
        <v>-0.22081620192434048</v>
      </c>
      <c r="I78" s="187">
        <v>5.9894432490586338</v>
      </c>
      <c r="J78" s="188">
        <f t="shared" si="22"/>
        <v>-4.6419930405257048E-3</v>
      </c>
      <c r="K78" s="187">
        <v>5.6496966315642654</v>
      </c>
      <c r="L78" s="188">
        <f t="shared" si="23"/>
        <v>-0.33974661749436841</v>
      </c>
    </row>
    <row r="79" spans="1:13" x14ac:dyDescent="0.25">
      <c r="A79" s="1"/>
      <c r="B79" s="116" t="s">
        <v>84</v>
      </c>
      <c r="C79" s="187">
        <v>5.5331055429005316</v>
      </c>
      <c r="D79" s="188">
        <v>2.3101547232284005</v>
      </c>
      <c r="E79" s="187">
        <v>5.9238744290582179</v>
      </c>
      <c r="F79" s="188">
        <f t="shared" si="21"/>
        <v>0.39076888615768635</v>
      </c>
      <c r="G79" s="187">
        <v>5.6744533732012705</v>
      </c>
      <c r="H79" s="188">
        <f t="shared" si="21"/>
        <v>-0.2494210558569474</v>
      </c>
      <c r="I79" s="187">
        <v>5.5714596949891071</v>
      </c>
      <c r="J79" s="188">
        <f t="shared" si="22"/>
        <v>-0.10299367821216343</v>
      </c>
      <c r="K79" s="187">
        <v>5.116153580076098</v>
      </c>
      <c r="L79" s="188">
        <f t="shared" si="23"/>
        <v>-0.4553061149130091</v>
      </c>
    </row>
    <row r="80" spans="1:13" x14ac:dyDescent="0.25">
      <c r="A80" s="1"/>
      <c r="B80" s="116" t="s">
        <v>86</v>
      </c>
      <c r="C80" s="187">
        <v>5.8430965060397453</v>
      </c>
      <c r="D80" s="188">
        <v>2.2680029731696223</v>
      </c>
      <c r="E80" s="187">
        <v>5.9982021933241443</v>
      </c>
      <c r="F80" s="188">
        <f t="shared" si="21"/>
        <v>0.155105687284399</v>
      </c>
      <c r="G80" s="187">
        <v>6.0618618948292893</v>
      </c>
      <c r="H80" s="188">
        <f t="shared" si="21"/>
        <v>6.3659701505144994E-2</v>
      </c>
      <c r="I80" s="187">
        <v>6.1103558576569368</v>
      </c>
      <c r="J80" s="188">
        <f t="shared" si="22"/>
        <v>4.8493962827647508E-2</v>
      </c>
      <c r="K80" s="187"/>
      <c r="L80" s="188"/>
    </row>
    <row r="81" spans="1:13" x14ac:dyDescent="0.25">
      <c r="A81" s="1"/>
      <c r="B81" s="116" t="s">
        <v>88</v>
      </c>
      <c r="C81" s="187">
        <v>6.6621021021021019</v>
      </c>
      <c r="D81" s="188">
        <v>2.1944707235796344</v>
      </c>
      <c r="E81" s="187">
        <v>6.7962804878048777</v>
      </c>
      <c r="F81" s="188">
        <f t="shared" si="21"/>
        <v>0.13417838570277585</v>
      </c>
      <c r="G81" s="187">
        <v>6.5121279800550562</v>
      </c>
      <c r="H81" s="188">
        <f t="shared" si="21"/>
        <v>-0.28415250774982148</v>
      </c>
      <c r="I81" s="187">
        <v>6.4269042937781444</v>
      </c>
      <c r="J81" s="188">
        <f t="shared" si="22"/>
        <v>-8.5223686276911792E-2</v>
      </c>
      <c r="K81" s="187"/>
      <c r="L81" s="188"/>
    </row>
    <row r="82" spans="1:13" x14ac:dyDescent="0.25">
      <c r="A82" s="1"/>
      <c r="B82" s="116" t="s">
        <v>90</v>
      </c>
      <c r="C82" s="187">
        <v>7.0882044713553798</v>
      </c>
      <c r="D82" s="188">
        <v>0.71772421917662932</v>
      </c>
      <c r="E82" s="187">
        <v>10.777282540566892</v>
      </c>
      <c r="F82" s="188">
        <f t="shared" si="21"/>
        <v>3.6890780692115124</v>
      </c>
      <c r="G82" s="187">
        <v>6.7445251659436574</v>
      </c>
      <c r="H82" s="188">
        <f t="shared" si="21"/>
        <v>-4.0327573746232348</v>
      </c>
      <c r="I82" s="187">
        <v>6.4775687409551379</v>
      </c>
      <c r="J82" s="188">
        <f t="shared" si="22"/>
        <v>-0.26695642498851946</v>
      </c>
      <c r="K82" s="187"/>
      <c r="L82" s="188"/>
    </row>
    <row r="83" spans="1:13" x14ac:dyDescent="0.25">
      <c r="A83" s="1"/>
      <c r="B83" s="116" t="s">
        <v>92</v>
      </c>
      <c r="C83" s="187">
        <v>6.6442734150795717</v>
      </c>
      <c r="D83" s="188">
        <v>-1.0539679222005951</v>
      </c>
      <c r="E83" s="187">
        <v>6.783448363198886</v>
      </c>
      <c r="F83" s="188">
        <f t="shared" si="21"/>
        <v>0.1391749481193143</v>
      </c>
      <c r="G83" s="187">
        <v>6.4959179045243225</v>
      </c>
      <c r="H83" s="188">
        <f t="shared" si="21"/>
        <v>-0.2875304586745635</v>
      </c>
      <c r="I83" s="187">
        <v>6.288955340310733</v>
      </c>
      <c r="J83" s="188">
        <f t="shared" si="22"/>
        <v>-0.20696256421358949</v>
      </c>
      <c r="K83" s="187"/>
      <c r="L83" s="188"/>
    </row>
    <row r="84" spans="1:13" x14ac:dyDescent="0.25">
      <c r="A84" s="1"/>
      <c r="B84" s="116" t="s">
        <v>94</v>
      </c>
      <c r="C84" s="187">
        <v>6.3252017608217166</v>
      </c>
      <c r="D84" s="188">
        <v>-0.97316676125122026</v>
      </c>
      <c r="E84" s="187">
        <v>6.3279678068410465</v>
      </c>
      <c r="F84" s="188">
        <f t="shared" si="21"/>
        <v>2.7660460193299485E-3</v>
      </c>
      <c r="G84" s="187">
        <v>6.2304592215505359</v>
      </c>
      <c r="H84" s="188">
        <f t="shared" si="21"/>
        <v>-9.7508585290510652E-2</v>
      </c>
      <c r="I84" s="187">
        <v>6.256780642408728</v>
      </c>
      <c r="J84" s="188">
        <f t="shared" si="22"/>
        <v>2.6321420858192113E-2</v>
      </c>
      <c r="K84" s="187"/>
      <c r="L84" s="188"/>
    </row>
    <row r="85" spans="1:13" x14ac:dyDescent="0.25">
      <c r="A85" s="1"/>
      <c r="B85" s="116" t="s">
        <v>96</v>
      </c>
      <c r="C85" s="187">
        <v>6.4895630753273696</v>
      </c>
      <c r="D85" s="188">
        <v>-0.62290835790802035</v>
      </c>
      <c r="E85" s="187">
        <v>6.2915492957746482</v>
      </c>
      <c r="F85" s="188">
        <f t="shared" si="21"/>
        <v>-0.19801377955272148</v>
      </c>
      <c r="G85" s="187">
        <v>7.2395486496485386</v>
      </c>
      <c r="H85" s="188">
        <f t="shared" si="21"/>
        <v>0.94799935387389045</v>
      </c>
      <c r="I85" s="187">
        <v>5.8315345991804701</v>
      </c>
      <c r="J85" s="188">
        <f t="shared" si="22"/>
        <v>-1.4080140504680685</v>
      </c>
      <c r="K85" s="187"/>
      <c r="L85" s="188"/>
    </row>
    <row r="86" spans="1:13" x14ac:dyDescent="0.25">
      <c r="A86" s="1"/>
      <c r="B86" s="116" t="s">
        <v>98</v>
      </c>
      <c r="C86" s="187">
        <v>6.6228119706380575</v>
      </c>
      <c r="D86" s="188">
        <v>-0.2486195776011586</v>
      </c>
      <c r="E86" s="187">
        <v>7.0346608998618372</v>
      </c>
      <c r="F86" s="188">
        <f t="shared" si="21"/>
        <v>0.41184892922377969</v>
      </c>
      <c r="G86" s="187">
        <v>6.551043892816045</v>
      </c>
      <c r="H86" s="188">
        <f t="shared" si="21"/>
        <v>-0.48361700704579214</v>
      </c>
      <c r="I86" s="187">
        <v>6.3150324279201184</v>
      </c>
      <c r="J86" s="188">
        <f t="shared" si="22"/>
        <v>-0.23601146489592661</v>
      </c>
      <c r="K86" s="187"/>
      <c r="L86" s="188"/>
    </row>
    <row r="87" spans="1:13" ht="15.75" x14ac:dyDescent="0.25">
      <c r="B87" s="119" t="s">
        <v>32</v>
      </c>
      <c r="C87" s="189">
        <v>6.4269044031474971</v>
      </c>
      <c r="D87" s="190">
        <v>-0.3186355400163805</v>
      </c>
      <c r="E87" s="189">
        <v>6.8814815551752959</v>
      </c>
      <c r="F87" s="190">
        <f t="shared" si="21"/>
        <v>0.4545771520277988</v>
      </c>
      <c r="G87" s="189">
        <v>6.4016317404438521</v>
      </c>
      <c r="H87" s="190">
        <f t="shared" si="21"/>
        <v>-0.47984981473144384</v>
      </c>
      <c r="I87" s="189">
        <v>6.2526003284625427</v>
      </c>
      <c r="J87" s="190">
        <f t="shared" si="22"/>
        <v>-0.14903141198130943</v>
      </c>
      <c r="K87" s="189">
        <v>6.0546821008984102</v>
      </c>
      <c r="L87" s="190">
        <v>-0.22063601614866357</v>
      </c>
    </row>
    <row r="88" spans="1:13" ht="6" customHeight="1" x14ac:dyDescent="0.25"/>
    <row r="89" spans="1:13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  <row r="92" spans="1:13" ht="48.75" customHeight="1" thickBot="1" x14ac:dyDescent="0.3">
      <c r="B92" s="277" t="s">
        <v>315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91"/>
      <c r="D93" s="191"/>
      <c r="E93" s="191"/>
      <c r="F93" s="191"/>
      <c r="G93" s="191"/>
      <c r="H93" s="191"/>
      <c r="I93" s="191"/>
      <c r="J93" s="191"/>
      <c r="K93" s="39"/>
      <c r="L93" s="39"/>
      <c r="M93" s="1" t="s">
        <v>120</v>
      </c>
    </row>
    <row r="94" spans="1:13" ht="22.5" thickTop="1" thickBot="1" x14ac:dyDescent="0.3">
      <c r="B94" s="123" t="s">
        <v>101</v>
      </c>
      <c r="C94" s="310" t="s">
        <v>34</v>
      </c>
      <c r="D94" s="311"/>
      <c r="E94" s="311"/>
      <c r="F94" s="311"/>
      <c r="G94" s="311"/>
      <c r="H94" s="311"/>
      <c r="I94" s="311"/>
      <c r="J94" s="311"/>
      <c r="K94" s="311"/>
      <c r="L94" s="311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CONCATENATE("def ",RIGHT(K95,2),"/",RIGHT(I95,2))</f>
        <v>def 26/25</v>
      </c>
    </row>
    <row r="97" spans="2:12" x14ac:dyDescent="0.25">
      <c r="B97" s="116" t="s">
        <v>76</v>
      </c>
      <c r="C97" s="187">
        <v>8.3071684805739654</v>
      </c>
      <c r="D97" s="188">
        <v>2.0614628557844741</v>
      </c>
      <c r="E97" s="187">
        <v>8.3011123699660114</v>
      </c>
      <c r="F97" s="188">
        <f t="shared" ref="F97:H109" si="27">IFERROR(E97-C97,"-")</f>
        <v>-6.0561106079539684E-3</v>
      </c>
      <c r="G97" s="187">
        <v>9.2936143676727365</v>
      </c>
      <c r="H97" s="188">
        <f t="shared" si="27"/>
        <v>0.99250199770672509</v>
      </c>
      <c r="I97" s="187">
        <v>9.1721741344195511</v>
      </c>
      <c r="J97" s="188">
        <f t="shared" ref="J97:J109" si="28">IFERROR(I97-G97,"-")</f>
        <v>-0.12144023325318543</v>
      </c>
      <c r="K97" s="187">
        <v>8.4690689539508366</v>
      </c>
      <c r="L97" s="188">
        <f>IFERROR(K97-I97,"-")</f>
        <v>-0.70310518046871451</v>
      </c>
    </row>
    <row r="98" spans="2:12" x14ac:dyDescent="0.25">
      <c r="B98" s="116" t="s">
        <v>78</v>
      </c>
      <c r="C98" s="187">
        <v>7.5730620891955018</v>
      </c>
      <c r="D98" s="188">
        <v>2.3610649120607103</v>
      </c>
      <c r="E98" s="187">
        <v>8.1789666526378326</v>
      </c>
      <c r="F98" s="188">
        <f t="shared" si="27"/>
        <v>0.60590456344233079</v>
      </c>
      <c r="G98" s="187">
        <v>8.1201311092652038</v>
      </c>
      <c r="H98" s="188">
        <f t="shared" si="27"/>
        <v>-5.8835543372628862E-2</v>
      </c>
      <c r="I98" s="187">
        <v>8.01273552403355</v>
      </c>
      <c r="J98" s="188">
        <f t="shared" si="28"/>
        <v>-0.10739558523165371</v>
      </c>
      <c r="K98" s="187">
        <v>7.6954877624405524</v>
      </c>
      <c r="L98" s="188">
        <f t="shared" ref="L98:L101" si="29">IFERROR(K98-I98,"-")</f>
        <v>-0.31724776159299761</v>
      </c>
    </row>
    <row r="99" spans="2:12" x14ac:dyDescent="0.25">
      <c r="B99" s="116" t="s">
        <v>80</v>
      </c>
      <c r="C99" s="187">
        <v>7.2856591610677324</v>
      </c>
      <c r="D99" s="188">
        <v>1.5562656929495366</v>
      </c>
      <c r="E99" s="187">
        <v>7.4864847470716951</v>
      </c>
      <c r="F99" s="188">
        <f t="shared" si="27"/>
        <v>0.20082558600396272</v>
      </c>
      <c r="G99" s="187">
        <v>7.895418856522757</v>
      </c>
      <c r="H99" s="188">
        <f t="shared" si="27"/>
        <v>0.4089341094510619</v>
      </c>
      <c r="I99" s="187">
        <v>7.2273906597479618</v>
      </c>
      <c r="J99" s="188">
        <f t="shared" si="28"/>
        <v>-0.66802819677479519</v>
      </c>
      <c r="K99" s="187">
        <v>6.9817883580080755</v>
      </c>
      <c r="L99" s="188">
        <f t="shared" si="29"/>
        <v>-0.24560230173988629</v>
      </c>
    </row>
    <row r="100" spans="2:12" x14ac:dyDescent="0.25">
      <c r="B100" s="116" t="s">
        <v>82</v>
      </c>
      <c r="C100" s="187">
        <v>6.7759002394614374</v>
      </c>
      <c r="D100" s="188">
        <v>1.994557456203129</v>
      </c>
      <c r="E100" s="187">
        <v>6.817497116232782</v>
      </c>
      <c r="F100" s="188">
        <f t="shared" si="27"/>
        <v>4.1596876771344604E-2</v>
      </c>
      <c r="G100" s="187">
        <v>7.473088004190676</v>
      </c>
      <c r="H100" s="188">
        <f t="shared" si="27"/>
        <v>0.655590887957894</v>
      </c>
      <c r="I100" s="187">
        <v>6.9188518420570828</v>
      </c>
      <c r="J100" s="188">
        <f t="shared" si="28"/>
        <v>-0.55423616213359317</v>
      </c>
      <c r="K100" s="187">
        <v>6.2356116198677904</v>
      </c>
      <c r="L100" s="188">
        <f t="shared" si="29"/>
        <v>-0.68324022218929237</v>
      </c>
    </row>
    <row r="101" spans="2:12" x14ac:dyDescent="0.25">
      <c r="B101" s="116" t="s">
        <v>84</v>
      </c>
      <c r="C101" s="187">
        <v>6.9439102564102564</v>
      </c>
      <c r="D101" s="188">
        <v>2.5461318908984873</v>
      </c>
      <c r="E101" s="187">
        <v>7.2586569343065692</v>
      </c>
      <c r="F101" s="188">
        <f t="shared" si="27"/>
        <v>0.31474667789631283</v>
      </c>
      <c r="G101" s="187">
        <v>7.3748725608744099</v>
      </c>
      <c r="H101" s="188">
        <f t="shared" si="27"/>
        <v>0.11621562656784068</v>
      </c>
      <c r="I101" s="187">
        <v>6.6775582121509505</v>
      </c>
      <c r="J101" s="188">
        <f t="shared" si="28"/>
        <v>-0.69731434872345943</v>
      </c>
      <c r="K101" s="187">
        <v>6.3009592586953209</v>
      </c>
      <c r="L101" s="188">
        <f t="shared" si="29"/>
        <v>-0.37659895345562955</v>
      </c>
    </row>
    <row r="102" spans="2:12" x14ac:dyDescent="0.25">
      <c r="B102" s="116" t="s">
        <v>86</v>
      </c>
      <c r="C102" s="187">
        <v>7.1152385313686937</v>
      </c>
      <c r="D102" s="188">
        <v>2.0271049331931623</v>
      </c>
      <c r="E102" s="187">
        <v>7.1489987528531422</v>
      </c>
      <c r="F102" s="188">
        <f t="shared" si="27"/>
        <v>3.3760221484448572E-2</v>
      </c>
      <c r="G102" s="187">
        <v>7.5855845256024095</v>
      </c>
      <c r="H102" s="188">
        <f t="shared" si="27"/>
        <v>0.43658577274926724</v>
      </c>
      <c r="I102" s="187">
        <v>7.2946518668012112</v>
      </c>
      <c r="J102" s="188">
        <f t="shared" si="28"/>
        <v>-0.29093265880119823</v>
      </c>
      <c r="K102" s="187"/>
      <c r="L102" s="188"/>
    </row>
    <row r="103" spans="2:12" x14ac:dyDescent="0.25">
      <c r="B103" s="116" t="s">
        <v>88</v>
      </c>
      <c r="C103" s="187">
        <v>7.5383412868191542</v>
      </c>
      <c r="D103" s="188">
        <v>1.5450606880269451</v>
      </c>
      <c r="E103" s="187">
        <v>8.4821730950141117</v>
      </c>
      <c r="F103" s="188">
        <f t="shared" si="27"/>
        <v>0.94383180819495749</v>
      </c>
      <c r="G103" s="187">
        <v>8.1429656266053208</v>
      </c>
      <c r="H103" s="188">
        <f t="shared" si="27"/>
        <v>-0.3392074684087909</v>
      </c>
      <c r="I103" s="187">
        <v>7.9819047422765399</v>
      </c>
      <c r="J103" s="188">
        <f t="shared" si="28"/>
        <v>-0.16106088432878085</v>
      </c>
      <c r="K103" s="187"/>
      <c r="L103" s="188"/>
    </row>
    <row r="104" spans="2:12" x14ac:dyDescent="0.25">
      <c r="B104" s="116" t="s">
        <v>90</v>
      </c>
      <c r="C104" s="187">
        <v>7.8744468190747581</v>
      </c>
      <c r="D104" s="188">
        <v>0.26024630327849785</v>
      </c>
      <c r="E104" s="187">
        <v>8.01108209668174</v>
      </c>
      <c r="F104" s="188">
        <f t="shared" si="27"/>
        <v>0.13663527760698191</v>
      </c>
      <c r="G104" s="187">
        <v>8.0382977830910889</v>
      </c>
      <c r="H104" s="188">
        <f t="shared" si="27"/>
        <v>2.7215686409348905E-2</v>
      </c>
      <c r="I104" s="187">
        <v>7.8116336901286623</v>
      </c>
      <c r="J104" s="188">
        <f t="shared" si="28"/>
        <v>-0.22666409296242662</v>
      </c>
      <c r="K104" s="187"/>
      <c r="L104" s="188"/>
    </row>
    <row r="105" spans="2:12" x14ac:dyDescent="0.25">
      <c r="B105" s="116" t="s">
        <v>92</v>
      </c>
      <c r="C105" s="187">
        <v>7.2615313415951048</v>
      </c>
      <c r="D105" s="188">
        <v>1.4602986720364086E-2</v>
      </c>
      <c r="E105" s="187">
        <v>7.6952673050069818</v>
      </c>
      <c r="F105" s="188">
        <f t="shared" si="27"/>
        <v>0.43373596341187692</v>
      </c>
      <c r="G105" s="187">
        <v>7.7831139240506326</v>
      </c>
      <c r="H105" s="188">
        <f t="shared" si="27"/>
        <v>8.7846619043650875E-2</v>
      </c>
      <c r="I105" s="187">
        <v>7.4025051159234527</v>
      </c>
      <c r="J105" s="188">
        <f t="shared" si="28"/>
        <v>-0.3806088081271799</v>
      </c>
      <c r="K105" s="187"/>
      <c r="L105" s="188"/>
    </row>
    <row r="106" spans="2:12" x14ac:dyDescent="0.25">
      <c r="B106" s="116" t="s">
        <v>94</v>
      </c>
      <c r="C106" s="187">
        <v>7.3794434384827978</v>
      </c>
      <c r="D106" s="188">
        <v>0.37743965669745627</v>
      </c>
      <c r="E106" s="187">
        <v>7.779149370829983</v>
      </c>
      <c r="F106" s="188">
        <f t="shared" si="27"/>
        <v>0.39970593234718521</v>
      </c>
      <c r="G106" s="187">
        <v>7.5828613151606339</v>
      </c>
      <c r="H106" s="188">
        <f t="shared" si="27"/>
        <v>-0.19628805566934915</v>
      </c>
      <c r="I106" s="187">
        <v>7.2682511339613738</v>
      </c>
      <c r="J106" s="188">
        <f t="shared" si="28"/>
        <v>-0.3146101811992601</v>
      </c>
      <c r="K106" s="187"/>
      <c r="L106" s="188"/>
    </row>
    <row r="107" spans="2:12" x14ac:dyDescent="0.25">
      <c r="B107" s="116" t="s">
        <v>96</v>
      </c>
      <c r="C107" s="187">
        <v>7.5624564187645769</v>
      </c>
      <c r="D107" s="188">
        <v>-0.2092802821741806</v>
      </c>
      <c r="E107" s="187">
        <v>8.1975707936803399</v>
      </c>
      <c r="F107" s="188">
        <f t="shared" si="27"/>
        <v>0.63511437491576306</v>
      </c>
      <c r="G107" s="187">
        <v>7.6458898129853425</v>
      </c>
      <c r="H107" s="188">
        <f t="shared" si="27"/>
        <v>-0.55168098069499738</v>
      </c>
      <c r="I107" s="187">
        <v>7.4067534006243019</v>
      </c>
      <c r="J107" s="188">
        <f t="shared" si="28"/>
        <v>-0.23913641236104066</v>
      </c>
      <c r="K107" s="187"/>
      <c r="L107" s="188"/>
    </row>
    <row r="108" spans="2:12" x14ac:dyDescent="0.25">
      <c r="B108" s="116" t="s">
        <v>98</v>
      </c>
      <c r="C108" s="187">
        <v>7.4555848098863828</v>
      </c>
      <c r="D108" s="188">
        <v>-0.21503399312401061</v>
      </c>
      <c r="E108" s="187">
        <v>8.0025941517806345</v>
      </c>
      <c r="F108" s="188">
        <f t="shared" si="27"/>
        <v>0.54700934189425165</v>
      </c>
      <c r="G108" s="187">
        <v>7.9492459197024994</v>
      </c>
      <c r="H108" s="188">
        <f t="shared" si="27"/>
        <v>-5.3348232078135105E-2</v>
      </c>
      <c r="I108" s="187">
        <v>7.627994416426513</v>
      </c>
      <c r="J108" s="188">
        <f t="shared" si="28"/>
        <v>-0.32125150327598639</v>
      </c>
      <c r="K108" s="187"/>
      <c r="L108" s="188"/>
    </row>
    <row r="109" spans="2:12" ht="15.75" x14ac:dyDescent="0.25">
      <c r="B109" s="119" t="s">
        <v>32</v>
      </c>
      <c r="C109" s="189">
        <v>7.4145531217150253</v>
      </c>
      <c r="D109" s="190">
        <v>0.66654773763203945</v>
      </c>
      <c r="E109" s="189">
        <v>7.7809349022994709</v>
      </c>
      <c r="F109" s="190">
        <f t="shared" si="27"/>
        <v>0.36638178058444559</v>
      </c>
      <c r="G109" s="189">
        <v>7.8999954403483574</v>
      </c>
      <c r="H109" s="190">
        <f t="shared" si="27"/>
        <v>0.1190605380488865</v>
      </c>
      <c r="I109" s="189">
        <v>7.5425546365335121</v>
      </c>
      <c r="J109" s="190">
        <f t="shared" si="28"/>
        <v>-0.35744080381484533</v>
      </c>
      <c r="K109" s="189">
        <v>7.0898896130971973</v>
      </c>
      <c r="L109" s="190">
        <v>-0.44843142439766659</v>
      </c>
    </row>
    <row r="110" spans="2:12" ht="6" customHeight="1" x14ac:dyDescent="0.25"/>
    <row r="111" spans="2:12" x14ac:dyDescent="0.25">
      <c r="B111" s="107" t="s">
        <v>57</v>
      </c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BD36-5C71-4B4B-ABBE-DB77988B5C05}">
  <sheetPr>
    <tabColor rgb="FF7030A0"/>
  </sheetPr>
  <dimension ref="A4:A24"/>
  <sheetViews>
    <sheetView showGridLines="0" workbookViewId="0">
      <selection activeCell="D25" sqref="D2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A6D6-ECEB-48BE-AA62-A45BD176C369}">
  <sheetPr>
    <tabColor rgb="FFAC75D5"/>
  </sheetPr>
  <dimension ref="A1:AA11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 t="s">
        <v>331</v>
      </c>
    </row>
    <row r="2" spans="1:14" ht="18.75" x14ac:dyDescent="0.3">
      <c r="D2" s="195"/>
    </row>
    <row r="4" spans="1:14" ht="48.75" customHeight="1" thickBot="1" x14ac:dyDescent="0.3">
      <c r="B4" s="277" t="s">
        <v>316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299" t="s">
        <v>158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4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0.5</v>
      </c>
      <c r="D9" s="118">
        <v>4.2576235541535228</v>
      </c>
      <c r="E9" s="196">
        <v>0.66949999999999998</v>
      </c>
      <c r="F9" s="118">
        <f t="shared" ref="F9:J21" si="3">IFERROR(E9/C9-1,"-")</f>
        <v>0.33899999999999997</v>
      </c>
      <c r="G9" s="196">
        <v>0.70779999999999998</v>
      </c>
      <c r="H9" s="118">
        <f t="shared" si="3"/>
        <v>5.7206870799103804E-2</v>
      </c>
      <c r="I9" s="196">
        <v>0.73430000000000006</v>
      </c>
      <c r="J9" s="118">
        <f t="shared" si="3"/>
        <v>3.7439954789488583E-2</v>
      </c>
      <c r="K9" s="196">
        <v>0.7359</v>
      </c>
      <c r="L9" s="118">
        <f t="shared" ref="L9:L13" si="4">IFERROR(K9/I9-1,"-")</f>
        <v>2.1789459349039753E-3</v>
      </c>
    </row>
    <row r="10" spans="1:14" x14ac:dyDescent="0.25">
      <c r="A10" s="1" t="s">
        <v>77</v>
      </c>
      <c r="B10" s="116" t="s">
        <v>78</v>
      </c>
      <c r="C10" s="196">
        <v>0.61280000000000001</v>
      </c>
      <c r="D10" s="118">
        <v>3.5025716385011023</v>
      </c>
      <c r="E10" s="196">
        <v>0.74250000000000005</v>
      </c>
      <c r="F10" s="118">
        <f t="shared" si="3"/>
        <v>0.21165143603133174</v>
      </c>
      <c r="G10" s="196">
        <v>0.74719999999999998</v>
      </c>
      <c r="H10" s="118">
        <f t="shared" si="3"/>
        <v>6.3299663299662967E-3</v>
      </c>
      <c r="I10" s="196">
        <v>0.76090000000000002</v>
      </c>
      <c r="J10" s="118">
        <f t="shared" si="3"/>
        <v>1.8335117773019327E-2</v>
      </c>
      <c r="K10" s="196">
        <v>0.7712</v>
      </c>
      <c r="L10" s="118">
        <f t="shared" si="4"/>
        <v>1.35366013930871E-2</v>
      </c>
    </row>
    <row r="11" spans="1:14" x14ac:dyDescent="0.25">
      <c r="A11" s="1" t="s">
        <v>79</v>
      </c>
      <c r="B11" s="116" t="s">
        <v>80</v>
      </c>
      <c r="C11" s="196">
        <v>0.65290000000000004</v>
      </c>
      <c r="D11" s="118">
        <v>2.7159931701764375</v>
      </c>
      <c r="E11" s="196">
        <v>0.70920000000000005</v>
      </c>
      <c r="F11" s="118">
        <f t="shared" si="3"/>
        <v>8.6230663194976298E-2</v>
      </c>
      <c r="G11" s="196">
        <v>0.74159999999999993</v>
      </c>
      <c r="H11" s="118">
        <f t="shared" si="3"/>
        <v>4.5685279187817063E-2</v>
      </c>
      <c r="I11" s="196">
        <v>0.72219999999999995</v>
      </c>
      <c r="J11" s="118">
        <f t="shared" si="3"/>
        <v>-2.6159654800431476E-2</v>
      </c>
      <c r="K11" s="196">
        <v>0.70709999999999995</v>
      </c>
      <c r="L11" s="118">
        <f t="shared" si="4"/>
        <v>-2.090833564109662E-2</v>
      </c>
    </row>
    <row r="12" spans="1:14" x14ac:dyDescent="0.25">
      <c r="A12" s="1" t="s">
        <v>81</v>
      </c>
      <c r="B12" s="116" t="s">
        <v>82</v>
      </c>
      <c r="C12" s="196">
        <v>0.63419999999999999</v>
      </c>
      <c r="D12" s="118">
        <v>2.6075085324232083</v>
      </c>
      <c r="E12" s="196">
        <v>0.66839999999999999</v>
      </c>
      <c r="F12" s="118">
        <f t="shared" si="3"/>
        <v>5.392620624408706E-2</v>
      </c>
      <c r="G12" s="196">
        <v>0.69840000000000002</v>
      </c>
      <c r="H12" s="118">
        <f t="shared" si="3"/>
        <v>4.4883303411131115E-2</v>
      </c>
      <c r="I12" s="196">
        <v>0.67959999999999998</v>
      </c>
      <c r="J12" s="118">
        <f t="shared" si="3"/>
        <v>-2.6918671248568171E-2</v>
      </c>
      <c r="K12" s="196">
        <v>0.66159999999999997</v>
      </c>
      <c r="L12" s="118">
        <f t="shared" si="4"/>
        <v>-2.6486168334314275E-2</v>
      </c>
    </row>
    <row r="13" spans="1:14" x14ac:dyDescent="0.25">
      <c r="A13" s="1" t="s">
        <v>83</v>
      </c>
      <c r="B13" s="116" t="s">
        <v>84</v>
      </c>
      <c r="C13" s="196">
        <v>0.5615</v>
      </c>
      <c r="D13" s="118">
        <v>2.5741565881604069</v>
      </c>
      <c r="E13" s="196">
        <v>0.58719999999999994</v>
      </c>
      <c r="F13" s="118">
        <f t="shared" si="3"/>
        <v>4.5770258236865535E-2</v>
      </c>
      <c r="G13" s="196">
        <v>0.65599999999999992</v>
      </c>
      <c r="H13" s="118">
        <f t="shared" si="3"/>
        <v>0.11716621253406001</v>
      </c>
      <c r="I13" s="196">
        <v>0.64739999999999998</v>
      </c>
      <c r="J13" s="118">
        <f t="shared" si="3"/>
        <v>-1.3109756097560932E-2</v>
      </c>
      <c r="K13" s="196">
        <v>0.63639999999999997</v>
      </c>
      <c r="L13" s="118">
        <f t="shared" si="4"/>
        <v>-1.6991041087426662E-2</v>
      </c>
    </row>
    <row r="14" spans="1:14" x14ac:dyDescent="0.25">
      <c r="A14" s="1" t="s">
        <v>85</v>
      </c>
      <c r="B14" s="116" t="s">
        <v>86</v>
      </c>
      <c r="C14" s="196">
        <v>0.5746</v>
      </c>
      <c r="D14" s="118">
        <v>2.0678056593699949</v>
      </c>
      <c r="E14" s="196">
        <v>0.68279999999999996</v>
      </c>
      <c r="F14" s="118">
        <f t="shared" si="3"/>
        <v>0.18830490776192121</v>
      </c>
      <c r="G14" s="196">
        <v>0.7095999999999999</v>
      </c>
      <c r="H14" s="118">
        <f t="shared" si="3"/>
        <v>3.9250146455770185E-2</v>
      </c>
      <c r="I14" s="196">
        <v>0.72840000000000005</v>
      </c>
      <c r="J14" s="118">
        <f t="shared" si="3"/>
        <v>2.6493799323562772E-2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0.70909999999999995</v>
      </c>
      <c r="D15" s="118">
        <v>1.2793314046930249</v>
      </c>
      <c r="E15" s="196">
        <v>0.75840000000000007</v>
      </c>
      <c r="F15" s="118">
        <f t="shared" si="3"/>
        <v>6.9524749682696507E-2</v>
      </c>
      <c r="G15" s="196">
        <v>0.75879999999999992</v>
      </c>
      <c r="H15" s="118">
        <f t="shared" si="3"/>
        <v>5.2742616033740752E-4</v>
      </c>
      <c r="I15" s="196">
        <v>0.81180000000000008</v>
      </c>
      <c r="J15" s="118">
        <f t="shared" si="3"/>
        <v>6.9847127042699242E-2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0.74010000000000009</v>
      </c>
      <c r="D16" s="118">
        <v>0.62659340659340668</v>
      </c>
      <c r="E16" s="196">
        <v>0.82290000000000008</v>
      </c>
      <c r="F16" s="118">
        <f t="shared" si="3"/>
        <v>0.11187677340899871</v>
      </c>
      <c r="G16" s="196">
        <v>0.79330000000000001</v>
      </c>
      <c r="H16" s="118">
        <f t="shared" si="3"/>
        <v>-3.5970348766557358E-2</v>
      </c>
      <c r="I16" s="196">
        <v>0.79189999999999994</v>
      </c>
      <c r="J16" s="118">
        <f t="shared" si="3"/>
        <v>-1.7647800327745822E-3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0.63939999999999997</v>
      </c>
      <c r="D17" s="118">
        <v>0.54818401937046013</v>
      </c>
      <c r="E17" s="196">
        <v>0.6966</v>
      </c>
      <c r="F17" s="118">
        <f t="shared" si="3"/>
        <v>8.945886768845801E-2</v>
      </c>
      <c r="G17" s="196">
        <v>0.70640000000000003</v>
      </c>
      <c r="H17" s="118">
        <f t="shared" si="3"/>
        <v>1.4068331897789221E-2</v>
      </c>
      <c r="I17" s="196">
        <v>0.73419999999999996</v>
      </c>
      <c r="J17" s="118">
        <f t="shared" si="3"/>
        <v>3.9354473386183475E-2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0.66269999999999996</v>
      </c>
      <c r="D18" s="118">
        <v>0.15897166841552979</v>
      </c>
      <c r="E18" s="196">
        <v>0.74870000000000003</v>
      </c>
      <c r="F18" s="118">
        <f t="shared" si="3"/>
        <v>0.12977214425833727</v>
      </c>
      <c r="G18" s="196">
        <v>0.73659999999999992</v>
      </c>
      <c r="H18" s="118">
        <f t="shared" si="3"/>
        <v>-1.6161346333645077E-2</v>
      </c>
      <c r="I18" s="196">
        <v>0.78379999999999994</v>
      </c>
      <c r="J18" s="118">
        <f t="shared" si="3"/>
        <v>6.407819712191154E-2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0.66959999999999997</v>
      </c>
      <c r="D19" s="118">
        <v>8.8780487804878128E-2</v>
      </c>
      <c r="E19" s="196">
        <v>0.73970000000000002</v>
      </c>
      <c r="F19" s="118">
        <f t="shared" si="3"/>
        <v>0.10468936678614105</v>
      </c>
      <c r="G19" s="196">
        <v>0.71489999999999998</v>
      </c>
      <c r="H19" s="118">
        <f t="shared" si="3"/>
        <v>-3.3527105583344707E-2</v>
      </c>
      <c r="I19" s="196">
        <v>0.73450000000000004</v>
      </c>
      <c r="J19" s="118">
        <f t="shared" si="3"/>
        <v>2.7416421877185737E-2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0.65620000000000001</v>
      </c>
      <c r="D20" s="118">
        <v>0.26703996910600503</v>
      </c>
      <c r="E20" s="196">
        <v>0.72120000000000006</v>
      </c>
      <c r="F20" s="118">
        <f t="shared" si="3"/>
        <v>9.9055166107893999E-2</v>
      </c>
      <c r="G20" s="196">
        <v>0.70669999999999999</v>
      </c>
      <c r="H20" s="118">
        <f t="shared" si="3"/>
        <v>-2.0105379922351729E-2</v>
      </c>
      <c r="I20" s="196">
        <v>0.69900000000000007</v>
      </c>
      <c r="J20" s="118">
        <f t="shared" si="3"/>
        <v>-1.0895712466392982E-2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0.63554446972310374</v>
      </c>
      <c r="D21" s="121">
        <v>0.66207626293762711</v>
      </c>
      <c r="E21" s="198">
        <v>0.7120968992437916</v>
      </c>
      <c r="F21" s="121">
        <f t="shared" si="3"/>
        <v>0.1204517278767927</v>
      </c>
      <c r="G21" s="198">
        <v>0.72338395178807657</v>
      </c>
      <c r="H21" s="121">
        <f t="shared" si="3"/>
        <v>1.5850444730585389E-2</v>
      </c>
      <c r="I21" s="198">
        <v>0.73569515745498237</v>
      </c>
      <c r="J21" s="121">
        <f t="shared" si="3"/>
        <v>1.7018909026768725E-2</v>
      </c>
      <c r="K21" s="198">
        <v>0.701528876189349</v>
      </c>
      <c r="L21" s="121">
        <v>-9.8962652071726831E-3</v>
      </c>
      <c r="M21" s="312"/>
    </row>
    <row r="22" spans="1:27" ht="6" customHeight="1" x14ac:dyDescent="0.25">
      <c r="M22" s="312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2"/>
    </row>
    <row r="24" spans="1:27" x14ac:dyDescent="0.25">
      <c r="C24" s="199"/>
      <c r="I24" s="199"/>
      <c r="K24" s="199"/>
      <c r="L24" s="118"/>
      <c r="M24" s="312"/>
    </row>
    <row r="26" spans="1:27" ht="21.75" customHeight="1" thickBot="1" x14ac:dyDescent="0.3">
      <c r="B26" s="277" t="s">
        <v>317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299" t="s">
        <v>62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27" ht="22.5" thickTop="1" thickBot="1" x14ac:dyDescent="0.3">
      <c r="B29" s="112"/>
      <c r="C29" s="301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0.4824</v>
      </c>
      <c r="D31" s="118">
        <v>5.4148936170212778</v>
      </c>
      <c r="E31" s="196">
        <v>0.72840000000000005</v>
      </c>
      <c r="F31" s="118">
        <f t="shared" ref="F31:H43" si="8">IFERROR(E31/C31-1,"-")</f>
        <v>0.50995024875621908</v>
      </c>
      <c r="G31" s="196">
        <v>0.71640000000000004</v>
      </c>
      <c r="H31" s="118">
        <f t="shared" si="8"/>
        <v>-1.6474464579901205E-2</v>
      </c>
      <c r="I31" s="196">
        <v>0.747</v>
      </c>
      <c r="J31" s="118">
        <f t="shared" ref="J31:J43" si="9">IFERROR(I31/G31-1,"-")</f>
        <v>4.2713567839195887E-2</v>
      </c>
      <c r="K31" s="196">
        <v>0.76230000000000009</v>
      </c>
      <c r="L31" s="118">
        <f t="shared" ref="L31:L35" si="10">IFERROR(K31/I31-1,"-")</f>
        <v>2.0481927710843451E-2</v>
      </c>
    </row>
    <row r="32" spans="1:27" x14ac:dyDescent="0.25">
      <c r="B32" s="116" t="s">
        <v>78</v>
      </c>
      <c r="C32" s="196">
        <v>0.61399999999999999</v>
      </c>
      <c r="D32" s="118">
        <v>2.4378499440089589</v>
      </c>
      <c r="E32" s="196">
        <v>0.80059999999999998</v>
      </c>
      <c r="F32" s="118">
        <f t="shared" si="8"/>
        <v>0.30390879478827371</v>
      </c>
      <c r="G32" s="196">
        <v>0.76670000000000005</v>
      </c>
      <c r="H32" s="118">
        <f t="shared" si="8"/>
        <v>-4.2343242568073869E-2</v>
      </c>
      <c r="I32" s="196">
        <v>0.7743000000000001</v>
      </c>
      <c r="J32" s="118">
        <f t="shared" si="9"/>
        <v>9.9126124951089967E-3</v>
      </c>
      <c r="K32" s="196">
        <v>0.80209999999999992</v>
      </c>
      <c r="L32" s="118">
        <f t="shared" si="10"/>
        <v>3.5903396616298267E-2</v>
      </c>
    </row>
    <row r="33" spans="2:14" x14ac:dyDescent="0.25">
      <c r="B33" s="116" t="s">
        <v>80</v>
      </c>
      <c r="C33" s="196">
        <v>0.68430000000000002</v>
      </c>
      <c r="D33" s="118">
        <v>0.89451827242524939</v>
      </c>
      <c r="E33" s="196">
        <v>0.76540000000000008</v>
      </c>
      <c r="F33" s="118">
        <f t="shared" si="8"/>
        <v>0.11851527107993576</v>
      </c>
      <c r="G33" s="196">
        <v>0.76760000000000006</v>
      </c>
      <c r="H33" s="118">
        <f t="shared" si="8"/>
        <v>2.8743140841389625E-3</v>
      </c>
      <c r="I33" s="196">
        <v>0.7409</v>
      </c>
      <c r="J33" s="118">
        <f t="shared" si="9"/>
        <v>-3.4783741532047996E-2</v>
      </c>
      <c r="K33" s="196">
        <v>0.74019999999999997</v>
      </c>
      <c r="L33" s="118">
        <f t="shared" si="10"/>
        <v>-9.4479686867332546E-4</v>
      </c>
    </row>
    <row r="34" spans="2:14" x14ac:dyDescent="0.25">
      <c r="B34" s="116" t="s">
        <v>82</v>
      </c>
      <c r="C34" s="196">
        <v>0.66879999999999995</v>
      </c>
      <c r="D34" s="118">
        <v>0.84853510226644535</v>
      </c>
      <c r="E34" s="196">
        <v>0.74760000000000004</v>
      </c>
      <c r="F34" s="118">
        <f t="shared" si="8"/>
        <v>0.11782296650717727</v>
      </c>
      <c r="G34" s="196">
        <v>0.71609999999999996</v>
      </c>
      <c r="H34" s="118">
        <f t="shared" si="8"/>
        <v>-4.2134831460674316E-2</v>
      </c>
      <c r="I34" s="196">
        <v>0.66430000000000011</v>
      </c>
      <c r="J34" s="118">
        <f t="shared" si="9"/>
        <v>-7.2336265884652806E-2</v>
      </c>
      <c r="K34" s="196">
        <v>0.68090000000000006</v>
      </c>
      <c r="L34" s="118">
        <f t="shared" si="10"/>
        <v>2.4988709920216623E-2</v>
      </c>
    </row>
    <row r="35" spans="2:14" x14ac:dyDescent="0.25">
      <c r="B35" s="116" t="s">
        <v>84</v>
      </c>
      <c r="C35" s="196">
        <v>0.61009999999999998</v>
      </c>
      <c r="D35" s="118">
        <v>1.5431429762401003</v>
      </c>
      <c r="E35" s="196">
        <v>0.68819999999999992</v>
      </c>
      <c r="F35" s="118">
        <f t="shared" si="8"/>
        <v>0.12801180134404189</v>
      </c>
      <c r="G35" s="196">
        <v>0.67500000000000004</v>
      </c>
      <c r="H35" s="118">
        <f t="shared" si="8"/>
        <v>-1.9180470793373816E-2</v>
      </c>
      <c r="I35" s="196">
        <v>0.68510000000000004</v>
      </c>
      <c r="J35" s="118">
        <f t="shared" si="9"/>
        <v>1.4962962962963067E-2</v>
      </c>
      <c r="K35" s="196">
        <v>0.67879999999999996</v>
      </c>
      <c r="L35" s="118">
        <f t="shared" si="10"/>
        <v>-9.1957378484893715E-3</v>
      </c>
    </row>
    <row r="36" spans="2:14" x14ac:dyDescent="0.25">
      <c r="B36" s="116" t="s">
        <v>86</v>
      </c>
      <c r="C36" s="196">
        <v>0.63009999999999999</v>
      </c>
      <c r="D36" s="118">
        <v>2.148925537231384</v>
      </c>
      <c r="E36" s="196">
        <v>0.7591</v>
      </c>
      <c r="F36" s="118">
        <f t="shared" si="8"/>
        <v>0.20472940803047135</v>
      </c>
      <c r="G36" s="196">
        <v>0.74480000000000002</v>
      </c>
      <c r="H36" s="118">
        <f t="shared" si="8"/>
        <v>-1.8838097747332361E-2</v>
      </c>
      <c r="I36" s="196">
        <v>0.77500000000000002</v>
      </c>
      <c r="J36" s="118">
        <f t="shared" si="9"/>
        <v>4.0547798066595142E-2</v>
      </c>
      <c r="K36" s="196"/>
      <c r="L36" s="118"/>
    </row>
    <row r="37" spans="2:14" x14ac:dyDescent="0.25">
      <c r="B37" s="116" t="s">
        <v>88</v>
      </c>
      <c r="C37" s="196">
        <v>0.73349999999999993</v>
      </c>
      <c r="D37" s="118">
        <v>1.4622356495468276</v>
      </c>
      <c r="E37" s="196">
        <v>0.8276</v>
      </c>
      <c r="F37" s="118">
        <f t="shared" si="8"/>
        <v>0.12828902522154073</v>
      </c>
      <c r="G37" s="196">
        <v>0.78220000000000001</v>
      </c>
      <c r="H37" s="118">
        <f t="shared" si="8"/>
        <v>-5.4857419043015998E-2</v>
      </c>
      <c r="I37" s="196">
        <v>0.84400000000000008</v>
      </c>
      <c r="J37" s="118">
        <f t="shared" si="9"/>
        <v>7.9007926361544412E-2</v>
      </c>
      <c r="K37" s="196"/>
      <c r="L37" s="118"/>
    </row>
    <row r="38" spans="2:14" x14ac:dyDescent="0.25">
      <c r="B38" s="116" t="s">
        <v>90</v>
      </c>
      <c r="C38" s="196">
        <v>0.79159999999999997</v>
      </c>
      <c r="D38" s="118">
        <v>0.62646394082597068</v>
      </c>
      <c r="E38" s="196">
        <v>0.92049999999999998</v>
      </c>
      <c r="F38" s="118">
        <f t="shared" si="8"/>
        <v>0.162834765032845</v>
      </c>
      <c r="G38" s="196">
        <v>0.81459999999999999</v>
      </c>
      <c r="H38" s="118">
        <f t="shared" si="8"/>
        <v>-0.11504617055947852</v>
      </c>
      <c r="I38" s="196">
        <v>0.84900000000000009</v>
      </c>
      <c r="J38" s="118">
        <f t="shared" si="9"/>
        <v>4.2229315001227619E-2</v>
      </c>
      <c r="K38" s="196"/>
      <c r="L38" s="118"/>
    </row>
    <row r="39" spans="2:14" x14ac:dyDescent="0.25">
      <c r="B39" s="116" t="s">
        <v>92</v>
      </c>
      <c r="C39" s="196">
        <v>0.71860000000000002</v>
      </c>
      <c r="D39" s="118">
        <v>0.64326549279670719</v>
      </c>
      <c r="E39" s="196">
        <v>0.77829999999999999</v>
      </c>
      <c r="F39" s="118">
        <f t="shared" si="8"/>
        <v>8.3078207625939315E-2</v>
      </c>
      <c r="G39" s="196">
        <v>0.76139999999999997</v>
      </c>
      <c r="H39" s="118">
        <f t="shared" si="8"/>
        <v>-2.1713992033920104E-2</v>
      </c>
      <c r="I39" s="196">
        <v>0.77910000000000001</v>
      </c>
      <c r="J39" s="118">
        <f t="shared" si="9"/>
        <v>2.3246650906225463E-2</v>
      </c>
      <c r="K39" s="196"/>
      <c r="L39" s="118"/>
    </row>
    <row r="40" spans="2:14" x14ac:dyDescent="0.25">
      <c r="B40" s="116" t="s">
        <v>94</v>
      </c>
      <c r="C40" s="196">
        <v>0.73419999999999996</v>
      </c>
      <c r="D40" s="118">
        <v>0.12676488643339479</v>
      </c>
      <c r="E40" s="196">
        <v>0.8165</v>
      </c>
      <c r="F40" s="118">
        <f t="shared" si="8"/>
        <v>0.11209479705802239</v>
      </c>
      <c r="G40" s="196">
        <v>0.7772</v>
      </c>
      <c r="H40" s="118">
        <f t="shared" si="8"/>
        <v>-4.8132271892222911E-2</v>
      </c>
      <c r="I40" s="196">
        <v>0.8456999999999999</v>
      </c>
      <c r="J40" s="118">
        <f t="shared" si="9"/>
        <v>8.813690169840438E-2</v>
      </c>
      <c r="K40" s="196"/>
      <c r="L40" s="118"/>
    </row>
    <row r="41" spans="2:14" x14ac:dyDescent="0.25">
      <c r="B41" s="116" t="s">
        <v>96</v>
      </c>
      <c r="C41" s="196">
        <v>0.72659999999999991</v>
      </c>
      <c r="D41" s="118">
        <v>9.3782929399367498E-2</v>
      </c>
      <c r="E41" s="196">
        <v>0.78749999999999998</v>
      </c>
      <c r="F41" s="118">
        <f t="shared" si="8"/>
        <v>8.3815028901734312E-2</v>
      </c>
      <c r="G41" s="196">
        <v>0.73769999999999991</v>
      </c>
      <c r="H41" s="118">
        <f t="shared" si="8"/>
        <v>-6.3238095238095315E-2</v>
      </c>
      <c r="I41" s="196">
        <v>0.78620000000000001</v>
      </c>
      <c r="J41" s="118">
        <f t="shared" si="9"/>
        <v>6.5744882743662858E-2</v>
      </c>
      <c r="K41" s="196"/>
      <c r="L41" s="118"/>
    </row>
    <row r="42" spans="2:14" x14ac:dyDescent="0.25">
      <c r="B42" s="116" t="s">
        <v>98</v>
      </c>
      <c r="C42" s="196">
        <v>0.71829999999999994</v>
      </c>
      <c r="D42" s="118">
        <v>0.3250322818668141</v>
      </c>
      <c r="E42" s="196">
        <v>0.77560000000000007</v>
      </c>
      <c r="F42" s="118">
        <f t="shared" si="8"/>
        <v>7.9771683140749117E-2</v>
      </c>
      <c r="G42" s="196">
        <v>0.7198</v>
      </c>
      <c r="H42" s="118">
        <f t="shared" si="8"/>
        <v>-7.1944301186178561E-2</v>
      </c>
      <c r="I42" s="196">
        <v>0.71849999999999992</v>
      </c>
      <c r="J42" s="118">
        <f t="shared" si="9"/>
        <v>-1.8060572381217721E-3</v>
      </c>
      <c r="K42" s="196"/>
      <c r="L42" s="118"/>
    </row>
    <row r="43" spans="2:14" ht="15.75" x14ac:dyDescent="0.25">
      <c r="B43" s="119" t="s">
        <v>32</v>
      </c>
      <c r="C43" s="198">
        <v>0.67828567936803452</v>
      </c>
      <c r="D43" s="121">
        <v>0.45460073173111581</v>
      </c>
      <c r="E43" s="198">
        <v>0.78267164381948651</v>
      </c>
      <c r="F43" s="121">
        <f t="shared" si="8"/>
        <v>0.15389675416516146</v>
      </c>
      <c r="G43" s="198">
        <v>0.74871629285684138</v>
      </c>
      <c r="H43" s="121">
        <f t="shared" si="8"/>
        <v>-4.338390336583664E-2</v>
      </c>
      <c r="I43" s="198">
        <v>0.76744250035763473</v>
      </c>
      <c r="J43" s="121">
        <f t="shared" si="9"/>
        <v>2.5011085880528361E-2</v>
      </c>
      <c r="K43" s="198">
        <v>0.73201942544146692</v>
      </c>
      <c r="L43" s="121">
        <v>1.3118492100807844E-2</v>
      </c>
    </row>
    <row r="44" spans="2:14" ht="6" customHeight="1" x14ac:dyDescent="0.25"/>
    <row r="45" spans="2:14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4" x14ac:dyDescent="0.25">
      <c r="C46" s="199"/>
      <c r="I46" s="199"/>
      <c r="J46" s="199"/>
    </row>
    <row r="48" spans="2:14" ht="21.75" customHeight="1" thickBot="1" x14ac:dyDescent="0.3">
      <c r="B48" s="277" t="s">
        <v>318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N48" s="1" t="s">
        <v>161</v>
      </c>
    </row>
    <row r="49" spans="2:14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N49" s="1" t="s">
        <v>162</v>
      </c>
    </row>
    <row r="50" spans="2:14" ht="22.5" thickTop="1" thickBot="1" x14ac:dyDescent="0.3">
      <c r="B50" s="112"/>
      <c r="C50" s="299" t="s">
        <v>63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2:14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2:14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2:14" x14ac:dyDescent="0.25">
      <c r="B53" s="116" t="s">
        <v>76</v>
      </c>
      <c r="C53" s="196">
        <v>0.50350000000000006</v>
      </c>
      <c r="D53" s="118">
        <v>3.6065873741994521</v>
      </c>
      <c r="E53" s="196">
        <v>0.77359999999999995</v>
      </c>
      <c r="F53" s="118">
        <f t="shared" ref="F53:H65" si="14">IFERROR(E53/C53-1,"-")</f>
        <v>0.53644488579940397</v>
      </c>
      <c r="G53" s="196">
        <v>0.79760000000000009</v>
      </c>
      <c r="H53" s="118">
        <f t="shared" si="14"/>
        <v>3.1023784901758278E-2</v>
      </c>
      <c r="I53" s="196">
        <v>0.76450000000000007</v>
      </c>
      <c r="J53" s="118">
        <f t="shared" ref="J53:J65" si="15">IFERROR(I53/G53-1,"-")</f>
        <v>-4.1499498495486509E-2</v>
      </c>
      <c r="K53" s="196">
        <v>0.77190000000000003</v>
      </c>
      <c r="L53" s="118">
        <f t="shared" ref="L53:L57" si="16">IFERROR(K53/I53-1,"-")</f>
        <v>9.6795291039895037E-3</v>
      </c>
    </row>
    <row r="54" spans="2:14" x14ac:dyDescent="0.25">
      <c r="B54" s="116" t="s">
        <v>78</v>
      </c>
      <c r="C54" s="196">
        <v>0.65469999999999995</v>
      </c>
      <c r="D54" s="118">
        <v>4.9899359560841718</v>
      </c>
      <c r="E54" s="196">
        <v>0.82489999999999997</v>
      </c>
      <c r="F54" s="118">
        <f t="shared" si="14"/>
        <v>0.2599663968229724</v>
      </c>
      <c r="G54" s="196">
        <v>0.80709999999999993</v>
      </c>
      <c r="H54" s="118">
        <f t="shared" si="14"/>
        <v>-2.1578373136137752E-2</v>
      </c>
      <c r="I54" s="196">
        <v>0.80030000000000001</v>
      </c>
      <c r="J54" s="118">
        <f t="shared" si="15"/>
        <v>-8.4252261182008459E-3</v>
      </c>
      <c r="K54" s="196">
        <v>0.82599999999999996</v>
      </c>
      <c r="L54" s="118">
        <f t="shared" si="16"/>
        <v>3.211295764088451E-2</v>
      </c>
    </row>
    <row r="55" spans="2:14" x14ac:dyDescent="0.25">
      <c r="B55" s="116" t="s">
        <v>80</v>
      </c>
      <c r="C55" s="196">
        <v>0.74419999999999997</v>
      </c>
      <c r="D55" s="118">
        <v>5.8087831655992685</v>
      </c>
      <c r="E55" s="196">
        <v>0.7742</v>
      </c>
      <c r="F55" s="118">
        <f t="shared" si="14"/>
        <v>4.0311744154797102E-2</v>
      </c>
      <c r="G55" s="196">
        <v>0.80279999999999996</v>
      </c>
      <c r="H55" s="118">
        <f t="shared" si="14"/>
        <v>3.6941358822009773E-2</v>
      </c>
      <c r="I55" s="196">
        <v>0.75040000000000007</v>
      </c>
      <c r="J55" s="118">
        <f t="shared" si="15"/>
        <v>-6.527154957648218E-2</v>
      </c>
      <c r="K55" s="196">
        <v>0.76849999999999996</v>
      </c>
      <c r="L55" s="118">
        <f t="shared" si="16"/>
        <v>2.4120469083155571E-2</v>
      </c>
    </row>
    <row r="56" spans="2:14" x14ac:dyDescent="0.25">
      <c r="B56" s="116" t="s">
        <v>82</v>
      </c>
      <c r="C56" s="196">
        <v>0.7228</v>
      </c>
      <c r="D56" s="118">
        <v>5.612991765782251</v>
      </c>
      <c r="E56" s="196">
        <v>0.77370000000000005</v>
      </c>
      <c r="F56" s="118">
        <f t="shared" si="14"/>
        <v>7.0420586607637059E-2</v>
      </c>
      <c r="G56" s="196">
        <v>0.75859999999999994</v>
      </c>
      <c r="H56" s="118">
        <f t="shared" si="14"/>
        <v>-1.9516608504588473E-2</v>
      </c>
      <c r="I56" s="196">
        <v>0.67</v>
      </c>
      <c r="J56" s="118">
        <f t="shared" si="15"/>
        <v>-0.11679409438439214</v>
      </c>
      <c r="K56" s="196">
        <v>0.70680000000000009</v>
      </c>
      <c r="L56" s="118">
        <f t="shared" si="16"/>
        <v>5.4925373134328437E-2</v>
      </c>
    </row>
    <row r="57" spans="2:14" x14ac:dyDescent="0.25">
      <c r="B57" s="116" t="s">
        <v>84</v>
      </c>
      <c r="C57" s="196">
        <v>0.67019999999999991</v>
      </c>
      <c r="D57" s="118">
        <v>5.1317474839890203</v>
      </c>
      <c r="E57" s="196">
        <v>0.7340000000000001</v>
      </c>
      <c r="F57" s="118">
        <f t="shared" si="14"/>
        <v>9.5195464040585209E-2</v>
      </c>
      <c r="G57" s="196">
        <v>0.73549999999999993</v>
      </c>
      <c r="H57" s="118">
        <f t="shared" si="14"/>
        <v>2.043596730245012E-3</v>
      </c>
      <c r="I57" s="196">
        <v>0.72730000000000006</v>
      </c>
      <c r="J57" s="118">
        <f t="shared" si="15"/>
        <v>-1.1148878314071853E-2</v>
      </c>
      <c r="K57" s="196">
        <v>0.72360000000000002</v>
      </c>
      <c r="L57" s="118">
        <f t="shared" si="16"/>
        <v>-5.0873092259040575E-3</v>
      </c>
    </row>
    <row r="58" spans="2:14" x14ac:dyDescent="0.25">
      <c r="B58" s="116" t="s">
        <v>86</v>
      </c>
      <c r="C58" s="196">
        <v>0.68610000000000004</v>
      </c>
      <c r="D58" s="118">
        <v>5.2772186642268988</v>
      </c>
      <c r="E58" s="196">
        <v>0.78079999999999994</v>
      </c>
      <c r="F58" s="118">
        <f t="shared" si="14"/>
        <v>0.13802652674537219</v>
      </c>
      <c r="G58" s="196">
        <v>0.78249999999999997</v>
      </c>
      <c r="H58" s="118">
        <f t="shared" si="14"/>
        <v>2.1772540983606703E-3</v>
      </c>
      <c r="I58" s="196">
        <v>0.80680000000000007</v>
      </c>
      <c r="J58" s="118">
        <f t="shared" si="15"/>
        <v>3.1054313099041719E-2</v>
      </c>
      <c r="K58" s="196"/>
      <c r="L58" s="118"/>
    </row>
    <row r="59" spans="2:14" x14ac:dyDescent="0.25">
      <c r="B59" s="116" t="s">
        <v>88</v>
      </c>
      <c r="C59" s="196">
        <v>0.79299999999999993</v>
      </c>
      <c r="D59" s="118">
        <v>6.2552607502287279</v>
      </c>
      <c r="E59" s="196">
        <v>0.85389999999999999</v>
      </c>
      <c r="F59" s="118">
        <f t="shared" si="14"/>
        <v>7.6796973518285183E-2</v>
      </c>
      <c r="G59" s="196">
        <v>0.80819999999999992</v>
      </c>
      <c r="H59" s="118">
        <f t="shared" si="14"/>
        <v>-5.3519147441152493E-2</v>
      </c>
      <c r="I59" s="196">
        <v>0.88239999999999996</v>
      </c>
      <c r="J59" s="118">
        <f t="shared" si="15"/>
        <v>9.1808958178668743E-2</v>
      </c>
      <c r="K59" s="196"/>
      <c r="L59" s="118"/>
    </row>
    <row r="60" spans="2:14" x14ac:dyDescent="0.25">
      <c r="B60" s="116" t="s">
        <v>90</v>
      </c>
      <c r="C60" s="196">
        <v>0.85159999999999991</v>
      </c>
      <c r="D60" s="118">
        <v>6.7913998170173828</v>
      </c>
      <c r="E60" s="196">
        <v>0.88569999999999993</v>
      </c>
      <c r="F60" s="118">
        <f t="shared" si="14"/>
        <v>4.0042273367778325E-2</v>
      </c>
      <c r="G60" s="196">
        <v>0.8448</v>
      </c>
      <c r="H60" s="118">
        <f t="shared" si="14"/>
        <v>-4.6178164163938051E-2</v>
      </c>
      <c r="I60" s="196">
        <v>0.90339999999999998</v>
      </c>
      <c r="J60" s="118">
        <f t="shared" si="15"/>
        <v>6.9365530303030276E-2</v>
      </c>
      <c r="K60" s="196"/>
      <c r="L60" s="118"/>
    </row>
    <row r="61" spans="2:14" x14ac:dyDescent="0.25">
      <c r="B61" s="116" t="s">
        <v>92</v>
      </c>
      <c r="C61" s="196">
        <v>0.78400000000000003</v>
      </c>
      <c r="D61" s="118">
        <v>6.1729185727355906</v>
      </c>
      <c r="E61" s="196">
        <v>0.79090000000000005</v>
      </c>
      <c r="F61" s="118">
        <f t="shared" si="14"/>
        <v>8.8010204081632182E-3</v>
      </c>
      <c r="G61" s="196">
        <v>0.79409999999999992</v>
      </c>
      <c r="H61" s="118">
        <f t="shared" si="14"/>
        <v>4.0460235175114878E-3</v>
      </c>
      <c r="I61" s="196">
        <v>0.80169999999999997</v>
      </c>
      <c r="J61" s="118">
        <f t="shared" si="15"/>
        <v>9.5705830499936972E-3</v>
      </c>
      <c r="K61" s="196"/>
      <c r="L61" s="118"/>
    </row>
    <row r="62" spans="2:14" x14ac:dyDescent="0.25">
      <c r="B62" s="116" t="s">
        <v>94</v>
      </c>
      <c r="C62" s="196">
        <v>0.80959999999999999</v>
      </c>
      <c r="D62" s="118">
        <v>6.4071363220494053</v>
      </c>
      <c r="E62" s="196">
        <v>0.83700000000000008</v>
      </c>
      <c r="F62" s="118">
        <f t="shared" si="14"/>
        <v>3.3843873517786616E-2</v>
      </c>
      <c r="G62" s="196">
        <v>0.81709999999999994</v>
      </c>
      <c r="H62" s="118">
        <f t="shared" si="14"/>
        <v>-2.3775388291517485E-2</v>
      </c>
      <c r="I62" s="196">
        <v>0.88200000000000001</v>
      </c>
      <c r="J62" s="118">
        <f t="shared" si="15"/>
        <v>7.9427242687553523E-2</v>
      </c>
      <c r="K62" s="196"/>
      <c r="L62" s="118"/>
    </row>
    <row r="63" spans="2:14" x14ac:dyDescent="0.25">
      <c r="B63" s="116" t="s">
        <v>96</v>
      </c>
      <c r="C63" s="196">
        <v>0.79900000000000004</v>
      </c>
      <c r="D63" s="118">
        <v>6.3101555352241547</v>
      </c>
      <c r="E63" s="196">
        <v>0.79700000000000004</v>
      </c>
      <c r="F63" s="118">
        <f t="shared" si="14"/>
        <v>-2.5031289111389077E-3</v>
      </c>
      <c r="G63" s="196">
        <v>0.75609999999999999</v>
      </c>
      <c r="H63" s="118">
        <f t="shared" si="14"/>
        <v>-5.1317440401505654E-2</v>
      </c>
      <c r="I63" s="196">
        <v>0.80189999999999995</v>
      </c>
      <c r="J63" s="118">
        <f t="shared" si="15"/>
        <v>6.0573998148393038E-2</v>
      </c>
      <c r="K63" s="196"/>
      <c r="L63" s="118"/>
    </row>
    <row r="64" spans="2:14" x14ac:dyDescent="0.25">
      <c r="B64" s="116" t="s">
        <v>98</v>
      </c>
      <c r="C64" s="196">
        <v>0.78290000000000004</v>
      </c>
      <c r="D64" s="118">
        <v>6.1628545288197625</v>
      </c>
      <c r="E64" s="196">
        <v>0.77450000000000008</v>
      </c>
      <c r="F64" s="118">
        <f t="shared" si="14"/>
        <v>-1.072933963469147E-2</v>
      </c>
      <c r="G64" s="196">
        <v>0.73540000000000005</v>
      </c>
      <c r="H64" s="118">
        <f t="shared" si="14"/>
        <v>-5.0484183344092992E-2</v>
      </c>
      <c r="I64" s="196">
        <v>0.72709999999999997</v>
      </c>
      <c r="J64" s="118">
        <f t="shared" si="15"/>
        <v>-1.1286374762034423E-2</v>
      </c>
      <c r="K64" s="196"/>
      <c r="L64" s="118"/>
    </row>
    <row r="65" spans="2:14" ht="15.75" x14ac:dyDescent="0.25">
      <c r="B65" s="119" t="s">
        <v>32</v>
      </c>
      <c r="C65" s="198">
        <v>0.73516921989137307</v>
      </c>
      <c r="D65" s="121">
        <v>0.57658891780898958</v>
      </c>
      <c r="E65" s="198">
        <v>0.80004964778484555</v>
      </c>
      <c r="F65" s="121">
        <f t="shared" si="14"/>
        <v>8.8252372566766324E-2</v>
      </c>
      <c r="G65" s="198">
        <v>0.78689544739702177</v>
      </c>
      <c r="H65" s="121">
        <f t="shared" si="14"/>
        <v>-1.6441730115430597E-2</v>
      </c>
      <c r="I65" s="198">
        <v>0.79328500348068165</v>
      </c>
      <c r="J65" s="121">
        <f t="shared" si="15"/>
        <v>8.1199555859625683E-3</v>
      </c>
      <c r="K65" s="198">
        <v>0.75779141460909916</v>
      </c>
      <c r="L65" s="121">
        <v>2.1332516806207735E-2</v>
      </c>
    </row>
    <row r="66" spans="2:14" ht="6" customHeight="1" x14ac:dyDescent="0.25"/>
    <row r="67" spans="2:14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4" x14ac:dyDescent="0.25">
      <c r="C68" s="199"/>
      <c r="I68" s="199"/>
      <c r="J68" s="199"/>
    </row>
    <row r="70" spans="2:14" ht="21.75" customHeight="1" thickBot="1" x14ac:dyDescent="0.3">
      <c r="B70" s="277" t="s">
        <v>319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N70" s="1" t="s">
        <v>163</v>
      </c>
    </row>
    <row r="71" spans="2:14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N71" s="1" t="s">
        <v>164</v>
      </c>
    </row>
    <row r="72" spans="2:14" ht="22.5" thickTop="1" thickBot="1" x14ac:dyDescent="0.3">
      <c r="B72" s="112"/>
      <c r="C72" s="299" t="s">
        <v>70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2:14" ht="22.5" thickTop="1" thickBot="1" x14ac:dyDescent="0.3">
      <c r="B73" s="112"/>
      <c r="C73" s="301">
        <f t="shared" ref="C73" si="17">E73-1</f>
        <v>2022</v>
      </c>
      <c r="D73" s="302"/>
      <c r="E73" s="303">
        <f t="shared" ref="E73" si="18">G73-1</f>
        <v>2023</v>
      </c>
      <c r="F73" s="302"/>
      <c r="G73" s="303">
        <f t="shared" ref="G73" si="19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2:14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2:14" x14ac:dyDescent="0.25">
      <c r="B75" s="116" t="s">
        <v>76</v>
      </c>
      <c r="C75" s="196">
        <v>0.4214</v>
      </c>
      <c r="D75" s="118">
        <v>10.608815426997245</v>
      </c>
      <c r="E75" s="196">
        <v>0.61450000000000005</v>
      </c>
      <c r="F75" s="118">
        <f t="shared" ref="F75:F87" si="20">IFERROR(E75/C75-1,"-")</f>
        <v>0.45823445657332718</v>
      </c>
      <c r="G75" s="196">
        <v>0.50130000000000008</v>
      </c>
      <c r="H75" s="118">
        <f t="shared" ref="H75:H87" si="21">IFERROR(G75/E75-1,"-")</f>
        <v>-0.18421480878763219</v>
      </c>
      <c r="I75" s="196">
        <v>0.69620000000000004</v>
      </c>
      <c r="J75" s="118">
        <f t="shared" ref="J75:J87" si="22">IFERROR(I75/G75-1,"-")</f>
        <v>0.38878914821464172</v>
      </c>
      <c r="K75" s="196">
        <v>0.72840000000000005</v>
      </c>
      <c r="L75" s="118">
        <f t="shared" ref="L75:L79" si="23">IFERROR(K75/I75-1,"-")</f>
        <v>4.6251077276644681E-2</v>
      </c>
    </row>
    <row r="76" spans="2:14" x14ac:dyDescent="0.25">
      <c r="B76" s="116" t="s">
        <v>78</v>
      </c>
      <c r="C76" s="196">
        <v>0.50490000000000002</v>
      </c>
      <c r="D76" s="118">
        <v>12.90909090909091</v>
      </c>
      <c r="E76" s="196">
        <v>0.73510000000000009</v>
      </c>
      <c r="F76" s="118">
        <f t="shared" si="20"/>
        <v>0.45593186769657379</v>
      </c>
      <c r="G76" s="196">
        <v>0.65959999999999996</v>
      </c>
      <c r="H76" s="118">
        <f t="shared" si="21"/>
        <v>-0.1027071146782752</v>
      </c>
      <c r="I76" s="196">
        <v>0.70050000000000001</v>
      </c>
      <c r="J76" s="118">
        <f t="shared" si="22"/>
        <v>6.2007277137659189E-2</v>
      </c>
      <c r="K76" s="196">
        <v>0.73399999999999999</v>
      </c>
      <c r="L76" s="118">
        <f t="shared" si="23"/>
        <v>4.7822983583154954E-2</v>
      </c>
    </row>
    <row r="77" spans="2:14" x14ac:dyDescent="0.25">
      <c r="B77" s="116" t="s">
        <v>80</v>
      </c>
      <c r="C77" s="196">
        <v>0.54780000000000006</v>
      </c>
      <c r="D77" s="118">
        <v>14.090909090909093</v>
      </c>
      <c r="E77" s="196">
        <v>0.74170000000000003</v>
      </c>
      <c r="F77" s="118">
        <f t="shared" si="20"/>
        <v>0.35396129974443213</v>
      </c>
      <c r="G77" s="196">
        <v>0.67459999999999998</v>
      </c>
      <c r="H77" s="118">
        <f t="shared" si="21"/>
        <v>-9.0467844141836395E-2</v>
      </c>
      <c r="I77" s="196">
        <v>0.70730000000000004</v>
      </c>
      <c r="J77" s="118">
        <f t="shared" si="22"/>
        <v>4.8473169285502715E-2</v>
      </c>
      <c r="K77" s="196">
        <v>0.65800000000000003</v>
      </c>
      <c r="L77" s="118">
        <f t="shared" si="23"/>
        <v>-6.9701682454404112E-2</v>
      </c>
    </row>
    <row r="78" spans="2:14" x14ac:dyDescent="0.25">
      <c r="B78" s="116" t="s">
        <v>82</v>
      </c>
      <c r="C78" s="196">
        <v>0.53639999999999999</v>
      </c>
      <c r="D78" s="118">
        <v>13.776859504132231</v>
      </c>
      <c r="E78" s="196">
        <v>0.68030000000000002</v>
      </c>
      <c r="F78" s="118">
        <f t="shared" si="20"/>
        <v>0.26826994780014912</v>
      </c>
      <c r="G78" s="196">
        <v>0.60350000000000004</v>
      </c>
      <c r="H78" s="118">
        <f t="shared" si="21"/>
        <v>-0.11289137145377037</v>
      </c>
      <c r="I78" s="196">
        <v>0.64419999999999999</v>
      </c>
      <c r="J78" s="118">
        <f t="shared" si="22"/>
        <v>6.7439933719966705E-2</v>
      </c>
      <c r="K78" s="196">
        <v>0.58599999999999997</v>
      </c>
      <c r="L78" s="118">
        <f t="shared" si="23"/>
        <v>-9.0344613474076407E-2</v>
      </c>
    </row>
    <row r="79" spans="2:14" x14ac:dyDescent="0.25">
      <c r="B79" s="116" t="s">
        <v>84</v>
      </c>
      <c r="C79" s="196">
        <v>0.43930000000000002</v>
      </c>
      <c r="D79" s="118">
        <v>11.101928374655648</v>
      </c>
      <c r="E79" s="196">
        <v>0.54620000000000002</v>
      </c>
      <c r="F79" s="118">
        <f t="shared" si="20"/>
        <v>0.24334167994536759</v>
      </c>
      <c r="G79" s="196">
        <v>0.51469999999999994</v>
      </c>
      <c r="H79" s="118">
        <f t="shared" si="21"/>
        <v>-5.7671182716953595E-2</v>
      </c>
      <c r="I79" s="196">
        <v>0.53700000000000003</v>
      </c>
      <c r="J79" s="118">
        <f t="shared" si="22"/>
        <v>4.3326209442393848E-2</v>
      </c>
      <c r="K79" s="196">
        <v>0.51800000000000002</v>
      </c>
      <c r="L79" s="118">
        <f t="shared" si="23"/>
        <v>-3.5381750465549366E-2</v>
      </c>
    </row>
    <row r="80" spans="2:14" x14ac:dyDescent="0.25">
      <c r="B80" s="116" t="s">
        <v>86</v>
      </c>
      <c r="C80" s="196">
        <v>0.48880000000000001</v>
      </c>
      <c r="D80" s="118">
        <v>12.465564738292011</v>
      </c>
      <c r="E80" s="196">
        <v>0.69129999999999991</v>
      </c>
      <c r="F80" s="118">
        <f t="shared" si="20"/>
        <v>0.41427986906710279</v>
      </c>
      <c r="G80" s="196">
        <v>0.64480000000000004</v>
      </c>
      <c r="H80" s="118">
        <f t="shared" si="21"/>
        <v>-6.7264573991031251E-2</v>
      </c>
      <c r="I80" s="196">
        <v>0.66310000000000002</v>
      </c>
      <c r="J80" s="118">
        <f t="shared" si="22"/>
        <v>2.8380893300248067E-2</v>
      </c>
      <c r="K80" s="196"/>
      <c r="L80" s="118"/>
    </row>
    <row r="81" spans="2:14" x14ac:dyDescent="0.25">
      <c r="B81" s="116" t="s">
        <v>88</v>
      </c>
      <c r="C81" s="196">
        <v>0.58310000000000006</v>
      </c>
      <c r="D81" s="118">
        <v>15.063360881542703</v>
      </c>
      <c r="E81" s="196">
        <v>0.745</v>
      </c>
      <c r="F81" s="118">
        <f t="shared" si="20"/>
        <v>0.27765391871034106</v>
      </c>
      <c r="G81" s="196">
        <v>0.70840000000000003</v>
      </c>
      <c r="H81" s="118">
        <f t="shared" si="21"/>
        <v>-4.912751677852345E-2</v>
      </c>
      <c r="I81" s="196">
        <v>0.70920000000000005</v>
      </c>
      <c r="J81" s="118">
        <f t="shared" si="22"/>
        <v>1.1293054771315258E-3</v>
      </c>
      <c r="K81" s="196"/>
      <c r="L81" s="118"/>
    </row>
    <row r="82" spans="2:14" x14ac:dyDescent="0.25">
      <c r="B82" s="116" t="s">
        <v>90</v>
      </c>
      <c r="C82" s="196">
        <v>0.64</v>
      </c>
      <c r="D82" s="118">
        <v>16.630853994490359</v>
      </c>
      <c r="E82" s="196">
        <v>1.0290999999999999</v>
      </c>
      <c r="F82" s="118">
        <f t="shared" si="20"/>
        <v>0.60796874999999972</v>
      </c>
      <c r="G82" s="196">
        <v>0.72909999999999997</v>
      </c>
      <c r="H82" s="118">
        <f t="shared" si="21"/>
        <v>-0.29151685939170147</v>
      </c>
      <c r="I82" s="196">
        <v>0.65790000000000004</v>
      </c>
      <c r="J82" s="118">
        <f t="shared" si="22"/>
        <v>-9.7654642710190531E-2</v>
      </c>
      <c r="K82" s="196"/>
      <c r="L82" s="118"/>
    </row>
    <row r="83" spans="2:14" x14ac:dyDescent="0.25">
      <c r="B83" s="116" t="s">
        <v>92</v>
      </c>
      <c r="C83" s="196">
        <v>0.5534</v>
      </c>
      <c r="D83" s="118">
        <v>14.245179063360881</v>
      </c>
      <c r="E83" s="196">
        <v>0.73609999999999998</v>
      </c>
      <c r="F83" s="118">
        <f t="shared" si="20"/>
        <v>0.33014094687387052</v>
      </c>
      <c r="G83" s="196">
        <v>0.66900000000000004</v>
      </c>
      <c r="H83" s="118">
        <f t="shared" si="21"/>
        <v>-9.1156092922157206E-2</v>
      </c>
      <c r="I83" s="196">
        <v>0.69969999999999999</v>
      </c>
      <c r="J83" s="118">
        <f t="shared" si="22"/>
        <v>4.5889387144992355E-2</v>
      </c>
      <c r="K83" s="196"/>
      <c r="L83" s="118"/>
    </row>
    <row r="84" spans="2:14" x14ac:dyDescent="0.25">
      <c r="B84" s="116" t="s">
        <v>94</v>
      </c>
      <c r="C84" s="196">
        <v>0.54390000000000005</v>
      </c>
      <c r="D84" s="118">
        <v>13.983471074380168</v>
      </c>
      <c r="E84" s="196">
        <v>0.75290000000000001</v>
      </c>
      <c r="F84" s="118">
        <f t="shared" si="20"/>
        <v>0.38426181283324135</v>
      </c>
      <c r="G84" s="196">
        <v>0.66390000000000005</v>
      </c>
      <c r="H84" s="118">
        <f t="shared" si="21"/>
        <v>-0.11820958958693051</v>
      </c>
      <c r="I84" s="196">
        <v>0.71849999999999992</v>
      </c>
      <c r="J84" s="118">
        <f t="shared" si="22"/>
        <v>8.2241301400813205E-2</v>
      </c>
      <c r="K84" s="196"/>
      <c r="L84" s="118"/>
    </row>
    <row r="85" spans="2:14" x14ac:dyDescent="0.25">
      <c r="B85" s="116" t="s">
        <v>96</v>
      </c>
      <c r="C85" s="196">
        <v>0.54380000000000006</v>
      </c>
      <c r="D85" s="118">
        <v>13.980716253443529</v>
      </c>
      <c r="E85" s="196">
        <v>0.76319999999999988</v>
      </c>
      <c r="F85" s="118">
        <f t="shared" si="20"/>
        <v>0.40345715336520738</v>
      </c>
      <c r="G85" s="196">
        <v>0.6855</v>
      </c>
      <c r="H85" s="118">
        <f t="shared" si="21"/>
        <v>-0.10180817610062876</v>
      </c>
      <c r="I85" s="196">
        <v>0.73080000000000001</v>
      </c>
      <c r="J85" s="118">
        <f t="shared" si="22"/>
        <v>6.6083150984682648E-2</v>
      </c>
      <c r="K85" s="196"/>
      <c r="L85" s="118"/>
    </row>
    <row r="86" spans="2:14" x14ac:dyDescent="0.25">
      <c r="B86" s="116" t="s">
        <v>98</v>
      </c>
      <c r="C86" s="196">
        <v>0.55500000000000005</v>
      </c>
      <c r="D86" s="118">
        <v>14.289256198347109</v>
      </c>
      <c r="E86" s="196">
        <v>0.77870000000000006</v>
      </c>
      <c r="F86" s="118">
        <f t="shared" si="20"/>
        <v>0.40306306306306294</v>
      </c>
      <c r="G86" s="196">
        <v>0.67549999999999999</v>
      </c>
      <c r="H86" s="118">
        <f t="shared" si="21"/>
        <v>-0.13252857326313094</v>
      </c>
      <c r="I86" s="196">
        <v>0.68830000000000002</v>
      </c>
      <c r="J86" s="118">
        <f t="shared" si="22"/>
        <v>1.8948926720947501E-2</v>
      </c>
      <c r="K86" s="196"/>
      <c r="L86" s="118"/>
    </row>
    <row r="87" spans="2:14" ht="15.75" x14ac:dyDescent="0.25">
      <c r="B87" s="119" t="s">
        <v>32</v>
      </c>
      <c r="C87" s="198">
        <v>0.53276447117330716</v>
      </c>
      <c r="D87" s="121">
        <v>0.14252683372450248</v>
      </c>
      <c r="E87" s="198">
        <v>0.7321716165328972</v>
      </c>
      <c r="F87" s="121">
        <f t="shared" si="20"/>
        <v>0.37428761891804774</v>
      </c>
      <c r="G87" s="198">
        <v>0.64400998519258734</v>
      </c>
      <c r="H87" s="121">
        <f t="shared" si="21"/>
        <v>-0.12041115682384373</v>
      </c>
      <c r="I87" s="198">
        <v>0.67986160595472145</v>
      </c>
      <c r="J87" s="121">
        <f t="shared" si="22"/>
        <v>5.5669355423756173E-2</v>
      </c>
      <c r="K87" s="198">
        <v>0.64800000000000002</v>
      </c>
      <c r="L87" s="121">
        <v>-1.7999999999999999E-2</v>
      </c>
    </row>
    <row r="88" spans="2:14" ht="6" customHeight="1" x14ac:dyDescent="0.25"/>
    <row r="89" spans="2:14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2:14" ht="21.75" customHeight="1" thickBot="1" x14ac:dyDescent="0.3">
      <c r="B92" s="277" t="s">
        <v>320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N92" s="1" t="s">
        <v>165</v>
      </c>
    </row>
    <row r="93" spans="2:14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N93" s="1" t="s">
        <v>166</v>
      </c>
    </row>
    <row r="94" spans="2:14" ht="22.5" thickTop="1" thickBot="1" x14ac:dyDescent="0.3">
      <c r="B94" s="112"/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2:14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2:14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96">
        <v>0.5212</v>
      </c>
      <c r="D97" s="118"/>
      <c r="E97" s="196">
        <v>0.59630000000000005</v>
      </c>
      <c r="F97" s="118">
        <f t="shared" ref="F97:H109" si="27">IFERROR(E97/C97-1,"-")</f>
        <v>0.14409056024558731</v>
      </c>
      <c r="G97" s="196">
        <v>0.69739999999999991</v>
      </c>
      <c r="H97" s="118">
        <f t="shared" si="27"/>
        <v>0.16954553077310064</v>
      </c>
      <c r="I97" s="196">
        <v>0.7167</v>
      </c>
      <c r="J97" s="118">
        <f t="shared" ref="J97:J109" si="28">IFERROR(I97/G97-1,"-")</f>
        <v>2.7674218525953753E-2</v>
      </c>
      <c r="K97" s="196">
        <v>0.70209999999999995</v>
      </c>
      <c r="L97" s="118">
        <f t="shared" ref="L97:L101" si="29">IFERROR(K97/I97-1,"-")</f>
        <v>-2.0371145528115031E-2</v>
      </c>
    </row>
    <row r="98" spans="2:12" x14ac:dyDescent="0.25">
      <c r="B98" s="116" t="s">
        <v>78</v>
      </c>
      <c r="C98" s="196">
        <v>0.61130000000000007</v>
      </c>
      <c r="D98" s="118"/>
      <c r="E98" s="196">
        <v>0.67659999999999998</v>
      </c>
      <c r="F98" s="118">
        <f t="shared" si="27"/>
        <v>0.10682152789137889</v>
      </c>
      <c r="G98" s="196">
        <v>0.72370000000000001</v>
      </c>
      <c r="H98" s="118">
        <f t="shared" si="27"/>
        <v>6.9612769731008051E-2</v>
      </c>
      <c r="I98" s="196">
        <v>0.74269999999999992</v>
      </c>
      <c r="J98" s="118">
        <f t="shared" si="28"/>
        <v>2.6253972640596812E-2</v>
      </c>
      <c r="K98" s="196">
        <v>0.72950000000000004</v>
      </c>
      <c r="L98" s="118">
        <f t="shared" si="29"/>
        <v>-1.7772990440285241E-2</v>
      </c>
    </row>
    <row r="99" spans="2:12" x14ac:dyDescent="0.25">
      <c r="B99" s="116" t="s">
        <v>80</v>
      </c>
      <c r="C99" s="196">
        <v>0.61539999999999995</v>
      </c>
      <c r="D99" s="118"/>
      <c r="E99" s="196">
        <v>0.64549999999999996</v>
      </c>
      <c r="F99" s="118">
        <f t="shared" si="27"/>
        <v>4.8911277218069538E-2</v>
      </c>
      <c r="G99" s="196">
        <v>0.70950000000000002</v>
      </c>
      <c r="H99" s="118">
        <f t="shared" si="27"/>
        <v>9.9147947327653085E-2</v>
      </c>
      <c r="I99" s="196">
        <v>0.69819999999999993</v>
      </c>
      <c r="J99" s="118">
        <f t="shared" si="28"/>
        <v>-1.5926708949964841E-2</v>
      </c>
      <c r="K99" s="196">
        <v>0.66249999999999998</v>
      </c>
      <c r="L99" s="118">
        <f t="shared" si="29"/>
        <v>-5.1131480951016828E-2</v>
      </c>
    </row>
    <row r="100" spans="2:12" x14ac:dyDescent="0.25">
      <c r="B100" s="116" t="s">
        <v>82</v>
      </c>
      <c r="C100" s="196">
        <v>0.59089999999999998</v>
      </c>
      <c r="D100" s="118"/>
      <c r="E100" s="196">
        <v>0.57799999999999996</v>
      </c>
      <c r="F100" s="118">
        <f t="shared" si="27"/>
        <v>-2.1831105093924608E-2</v>
      </c>
      <c r="G100" s="196">
        <v>0.6765000000000001</v>
      </c>
      <c r="H100" s="118">
        <f t="shared" si="27"/>
        <v>0.17041522491349514</v>
      </c>
      <c r="I100" s="196">
        <v>0.69909999999999994</v>
      </c>
      <c r="J100" s="118">
        <f t="shared" si="28"/>
        <v>3.3407243163340539E-2</v>
      </c>
      <c r="K100" s="196">
        <v>0.63600000000000001</v>
      </c>
      <c r="L100" s="118">
        <f t="shared" si="29"/>
        <v>-9.0258904305535625E-2</v>
      </c>
    </row>
    <row r="101" spans="2:12" x14ac:dyDescent="0.25">
      <c r="B101" s="116" t="s">
        <v>84</v>
      </c>
      <c r="C101" s="196">
        <v>0.50259999999999994</v>
      </c>
      <c r="D101" s="118"/>
      <c r="E101" s="196">
        <v>0.47</v>
      </c>
      <c r="F101" s="118">
        <f t="shared" si="27"/>
        <v>-6.4862713887783419E-2</v>
      </c>
      <c r="G101" s="196">
        <v>0.63129999999999997</v>
      </c>
      <c r="H101" s="118">
        <f t="shared" si="27"/>
        <v>0.34319148936170207</v>
      </c>
      <c r="I101" s="196">
        <v>0.5988</v>
      </c>
      <c r="J101" s="118">
        <f t="shared" si="28"/>
        <v>-5.1481070806272733E-2</v>
      </c>
      <c r="K101" s="196">
        <v>0.5806</v>
      </c>
      <c r="L101" s="118">
        <f t="shared" si="29"/>
        <v>-3.0394121576486244E-2</v>
      </c>
    </row>
    <row r="102" spans="2:12" x14ac:dyDescent="0.25">
      <c r="B102" s="116" t="s">
        <v>86</v>
      </c>
      <c r="C102" s="196">
        <v>0.50560000000000005</v>
      </c>
      <c r="D102" s="118"/>
      <c r="E102" s="196">
        <v>0.59350000000000003</v>
      </c>
      <c r="F102" s="118">
        <f t="shared" si="27"/>
        <v>0.17385284810126578</v>
      </c>
      <c r="G102" s="196">
        <v>0.66439999999999999</v>
      </c>
      <c r="H102" s="118">
        <f t="shared" si="27"/>
        <v>0.11946082561078342</v>
      </c>
      <c r="I102" s="196">
        <v>0.66870000000000007</v>
      </c>
      <c r="J102" s="118">
        <f t="shared" si="28"/>
        <v>6.472004816375776E-3</v>
      </c>
      <c r="K102" s="196"/>
      <c r="L102" s="118"/>
    </row>
    <row r="103" spans="2:12" x14ac:dyDescent="0.25">
      <c r="B103" s="116" t="s">
        <v>88</v>
      </c>
      <c r="C103" s="196">
        <v>0.67879999999999996</v>
      </c>
      <c r="D103" s="118"/>
      <c r="E103" s="196">
        <v>0.67799999999999994</v>
      </c>
      <c r="F103" s="118">
        <f t="shared" si="27"/>
        <v>-1.1785503830289423E-3</v>
      </c>
      <c r="G103" s="196">
        <v>0.72719999999999996</v>
      </c>
      <c r="H103" s="118">
        <f t="shared" si="27"/>
        <v>7.2566371681415998E-2</v>
      </c>
      <c r="I103" s="196">
        <v>0.77040000000000008</v>
      </c>
      <c r="J103" s="118">
        <f t="shared" si="28"/>
        <v>5.9405940594059681E-2</v>
      </c>
      <c r="K103" s="196"/>
      <c r="L103" s="118"/>
    </row>
    <row r="104" spans="2:12" x14ac:dyDescent="0.25">
      <c r="B104" s="116" t="s">
        <v>90</v>
      </c>
      <c r="C104" s="196">
        <v>0.67610000000000003</v>
      </c>
      <c r="D104" s="118"/>
      <c r="E104" s="196">
        <v>0.70940000000000003</v>
      </c>
      <c r="F104" s="118">
        <f t="shared" si="27"/>
        <v>4.925306907262228E-2</v>
      </c>
      <c r="G104" s="196">
        <v>0.76439999999999997</v>
      </c>
      <c r="H104" s="118">
        <f t="shared" si="27"/>
        <v>7.7530307301945323E-2</v>
      </c>
      <c r="I104" s="196">
        <v>0.71860000000000002</v>
      </c>
      <c r="J104" s="118">
        <f t="shared" si="28"/>
        <v>-5.9916274201988418E-2</v>
      </c>
      <c r="K104" s="196"/>
      <c r="L104" s="118"/>
    </row>
    <row r="105" spans="2:12" x14ac:dyDescent="0.25">
      <c r="B105" s="116" t="s">
        <v>92</v>
      </c>
      <c r="C105" s="196">
        <v>0.54090000000000005</v>
      </c>
      <c r="D105" s="118"/>
      <c r="E105" s="196">
        <v>0.59689999999999999</v>
      </c>
      <c r="F105" s="118">
        <f t="shared" si="27"/>
        <v>0.10353115178406358</v>
      </c>
      <c r="G105" s="196">
        <v>0.63200000000000001</v>
      </c>
      <c r="H105" s="118">
        <f t="shared" si="27"/>
        <v>5.8803819735299134E-2</v>
      </c>
      <c r="I105" s="196">
        <v>0.67669999999999997</v>
      </c>
      <c r="J105" s="118">
        <f t="shared" si="28"/>
        <v>7.0727848101265867E-2</v>
      </c>
      <c r="K105" s="196"/>
      <c r="L105" s="118"/>
    </row>
    <row r="106" spans="2:12" x14ac:dyDescent="0.25">
      <c r="B106" s="116" t="s">
        <v>94</v>
      </c>
      <c r="C106" s="196">
        <v>0.57399999999999995</v>
      </c>
      <c r="D106" s="118"/>
      <c r="E106" s="196">
        <v>0.67</v>
      </c>
      <c r="F106" s="118">
        <f t="shared" si="27"/>
        <v>0.16724738675958206</v>
      </c>
      <c r="G106" s="196">
        <v>0.68180000000000007</v>
      </c>
      <c r="H106" s="118">
        <f t="shared" si="27"/>
        <v>1.7611940298507545E-2</v>
      </c>
      <c r="I106" s="196">
        <v>0.70450000000000002</v>
      </c>
      <c r="J106" s="118">
        <f t="shared" si="28"/>
        <v>3.3294221179231309E-2</v>
      </c>
      <c r="K106" s="196"/>
      <c r="L106" s="118"/>
    </row>
    <row r="107" spans="2:12" x14ac:dyDescent="0.25">
      <c r="B107" s="116" t="s">
        <v>96</v>
      </c>
      <c r="C107" s="196">
        <v>0.59920000000000007</v>
      </c>
      <c r="D107" s="118"/>
      <c r="E107" s="196">
        <v>0.68140000000000001</v>
      </c>
      <c r="F107" s="118">
        <f t="shared" si="27"/>
        <v>0.13718291054739651</v>
      </c>
      <c r="G107" s="196">
        <v>0.68409999999999993</v>
      </c>
      <c r="H107" s="118">
        <f t="shared" si="27"/>
        <v>3.9624302905780784E-3</v>
      </c>
      <c r="I107" s="196">
        <v>0.66819999999999991</v>
      </c>
      <c r="J107" s="118">
        <f t="shared" si="28"/>
        <v>-2.3242216050285092E-2</v>
      </c>
      <c r="K107" s="196"/>
      <c r="L107" s="118"/>
    </row>
    <row r="108" spans="2:12" x14ac:dyDescent="0.25">
      <c r="B108" s="116" t="s">
        <v>98</v>
      </c>
      <c r="C108" s="196">
        <v>0.5796</v>
      </c>
      <c r="D108" s="118"/>
      <c r="E108" s="196">
        <v>0.6583</v>
      </c>
      <c r="F108" s="118">
        <f t="shared" si="27"/>
        <v>0.13578329882677709</v>
      </c>
      <c r="G108" s="196">
        <v>0.68889999999999996</v>
      </c>
      <c r="H108" s="118">
        <f t="shared" si="27"/>
        <v>4.6483366246392155E-2</v>
      </c>
      <c r="I108" s="196">
        <v>0.67400000000000004</v>
      </c>
      <c r="J108" s="118">
        <f t="shared" si="28"/>
        <v>-2.1628683408332017E-2</v>
      </c>
      <c r="K108" s="196"/>
      <c r="L108" s="118"/>
    </row>
    <row r="109" spans="2:12" ht="15.75" x14ac:dyDescent="0.25">
      <c r="B109" s="119" t="s">
        <v>32</v>
      </c>
      <c r="C109" s="200">
        <f>IFERROR(AVERAGE(C97:C108),"-")</f>
        <v>0.58296666666666663</v>
      </c>
      <c r="D109" s="121"/>
      <c r="E109" s="200">
        <f>IFERROR(AVERAGE(E97:E108),"-")</f>
        <v>0.62949166666666667</v>
      </c>
      <c r="F109" s="121">
        <f t="shared" si="27"/>
        <v>7.9807307450397547E-2</v>
      </c>
      <c r="G109" s="200">
        <f>IFERROR(AVERAGE(G97:G108),"-")</f>
        <v>0.69010000000000005</v>
      </c>
      <c r="H109" s="121">
        <f t="shared" si="27"/>
        <v>9.6281391069513722E-2</v>
      </c>
      <c r="I109" s="200">
        <f>IFERROR(AVERAGE(I97:I108),"-")</f>
        <v>0.69471666666666676</v>
      </c>
      <c r="J109" s="121">
        <f t="shared" si="28"/>
        <v>6.6898517123124002E-3</v>
      </c>
      <c r="K109" s="200"/>
      <c r="L109" s="121"/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99"/>
      <c r="I112" s="199"/>
      <c r="J112" s="199"/>
    </row>
  </sheetData>
  <mergeCells count="36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85A5-519D-4EF7-AC48-BA4E1894768C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9A74-E571-4057-8DEF-4C4A53E88C37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18" customWidth="1"/>
    <col min="32" max="35" width="17.7109375" customWidth="1"/>
    <col min="36" max="36" width="15.85546875" customWidth="1"/>
    <col min="37" max="37" width="11.42578125" customWidth="1"/>
    <col min="38" max="38" width="11.28515625" customWidth="1"/>
    <col min="39" max="43" width="14.42578125" customWidth="1"/>
    <col min="44" max="44" width="10.140625" customWidth="1"/>
    <col min="45" max="45" width="11.28515625" bestFit="1" customWidth="1"/>
    <col min="46" max="46" width="11.85546875" customWidth="1"/>
    <col min="47" max="47" width="9" customWidth="1"/>
  </cols>
  <sheetData>
    <row r="1" spans="2:46" ht="42.75" customHeight="1" x14ac:dyDescent="0.25"/>
    <row r="3" spans="2:46" x14ac:dyDescent="0.25">
      <c r="N3" s="201"/>
    </row>
    <row r="5" spans="2:46" ht="50.25" customHeight="1" thickBot="1" x14ac:dyDescent="0.3">
      <c r="B5" s="277" t="s">
        <v>168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P5" s="277" t="s">
        <v>169</v>
      </c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D5" s="277" t="s">
        <v>170</v>
      </c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144"/>
    </row>
    <row r="6" spans="2:46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2:46" ht="51.75" customHeight="1" thickBot="1" x14ac:dyDescent="0.3">
      <c r="B7" s="87"/>
      <c r="C7" s="202" t="s">
        <v>275</v>
      </c>
      <c r="D7" s="202" t="s">
        <v>276</v>
      </c>
      <c r="E7" s="202" t="s">
        <v>277</v>
      </c>
      <c r="F7" s="92" t="s">
        <v>278</v>
      </c>
      <c r="G7" s="92" t="s">
        <v>279</v>
      </c>
      <c r="H7" s="14" t="str">
        <f>CONCATENATE("var. ",RIGHT(G7,2),"/",RIGHT(F7,2))</f>
        <v>var. 26/25</v>
      </c>
      <c r="I7" s="202" t="s">
        <v>236</v>
      </c>
      <c r="J7" s="203" t="s">
        <v>237</v>
      </c>
      <c r="K7" s="203" t="s">
        <v>238</v>
      </c>
      <c r="L7" s="13" t="s">
        <v>239</v>
      </c>
      <c r="M7" s="13" t="s">
        <v>240</v>
      </c>
      <c r="N7" s="14" t="str">
        <f>CONCATENATE("var. ",RIGHT(M7,2),"/",RIGHT(L7,2))</f>
        <v>var. 26/25</v>
      </c>
      <c r="P7" s="87"/>
      <c r="Q7" s="202" t="s">
        <v>275</v>
      </c>
      <c r="R7" s="203" t="s">
        <v>276</v>
      </c>
      <c r="S7" s="203" t="s">
        <v>277</v>
      </c>
      <c r="T7" s="92" t="s">
        <v>278</v>
      </c>
      <c r="U7" s="92" t="s">
        <v>279</v>
      </c>
      <c r="V7" s="14" t="str">
        <f>CONCATENATE("var. ",RIGHT(U7,2),"/",RIGHT(T7,2))</f>
        <v>var. 26/25</v>
      </c>
      <c r="W7" s="202" t="s">
        <v>236</v>
      </c>
      <c r="X7" s="202" t="s">
        <v>237</v>
      </c>
      <c r="Y7" s="202" t="s">
        <v>238</v>
      </c>
      <c r="Z7" s="13" t="s">
        <v>239</v>
      </c>
      <c r="AA7" s="13" t="s">
        <v>240</v>
      </c>
      <c r="AB7" s="14" t="str">
        <f>CONCATENATE("var. ",RIGHT(AA7,2),"/",RIGHT(Z7,2))</f>
        <v>var. 26/25</v>
      </c>
      <c r="AD7" s="87"/>
      <c r="AE7" s="202" t="s">
        <v>275</v>
      </c>
      <c r="AF7" s="203" t="s">
        <v>276</v>
      </c>
      <c r="AG7" s="203" t="s">
        <v>277</v>
      </c>
      <c r="AH7" s="92" t="s">
        <v>278</v>
      </c>
      <c r="AI7" s="92" t="s">
        <v>279</v>
      </c>
      <c r="AJ7" s="14" t="str">
        <f>CONCATENATE("var. ",RIGHT(AI7,2),"/",RIGHT(AH7,2))</f>
        <v>var. 26/25</v>
      </c>
      <c r="AK7" s="204" t="str">
        <f>CONCATENATE("dif. ",RIGHT(AI7,2),"/",RIGHT(AH7,2))</f>
        <v>dif. 26/25</v>
      </c>
      <c r="AL7" s="205" t="str">
        <f>CONCATENATE("cuota ",RIGHT(AI7,2))</f>
        <v>cuota 26</v>
      </c>
      <c r="AM7" s="202" t="s">
        <v>236</v>
      </c>
      <c r="AN7" s="203" t="s">
        <v>237</v>
      </c>
      <c r="AO7" s="203" t="s">
        <v>238</v>
      </c>
      <c r="AP7" s="13" t="s">
        <v>239</v>
      </c>
      <c r="AQ7" s="13" t="s">
        <v>240</v>
      </c>
      <c r="AR7" s="14" t="str">
        <f>CONCATENATE("var. ",RIGHT(AQ7,2),"/",RIGHT(AP7,2))</f>
        <v>var. 26/25</v>
      </c>
      <c r="AS7" s="204" t="str">
        <f>CONCATENATE("dif. ",RIGHT(AQ7,2),"/",RIGHT(AP7,2))</f>
        <v>dif. 26/25</v>
      </c>
      <c r="AT7" s="205" t="str">
        <f>CONCATENATE("cuota ",RIGHT(AQ7,2))</f>
        <v>cuota 26</v>
      </c>
    </row>
    <row r="8" spans="2:46" ht="15.75" x14ac:dyDescent="0.25">
      <c r="B8" s="206" t="s">
        <v>45</v>
      </c>
      <c r="C8" s="207">
        <v>105.64044124934223</v>
      </c>
      <c r="D8" s="208">
        <v>111.34863739464058</v>
      </c>
      <c r="E8" s="208">
        <v>124.72314461944558</v>
      </c>
      <c r="F8" s="209">
        <v>133.37966119257888</v>
      </c>
      <c r="G8" s="208">
        <v>145.40177046675802</v>
      </c>
      <c r="H8" s="134">
        <f>G8/F8-1</f>
        <v>9.0134501517597609E-2</v>
      </c>
      <c r="I8" s="207">
        <v>2016.89</v>
      </c>
      <c r="J8" s="210">
        <v>2248.5700000000002</v>
      </c>
      <c r="K8" s="210">
        <v>2381.91</v>
      </c>
      <c r="L8" s="210">
        <v>2531.2999999999993</v>
      </c>
      <c r="M8" s="210">
        <v>2838.6899999999996</v>
      </c>
      <c r="N8" s="134">
        <f t="shared" ref="N8:N18" si="0">M8/L8-1</f>
        <v>0.1214356259629441</v>
      </c>
      <c r="P8" s="206" t="s">
        <v>45</v>
      </c>
      <c r="Q8" s="207">
        <v>76.315361633408344</v>
      </c>
      <c r="R8" s="209">
        <v>90.871739829036486</v>
      </c>
      <c r="S8" s="209">
        <v>105.44835801235168</v>
      </c>
      <c r="T8" s="209">
        <v>110.48556966297288</v>
      </c>
      <c r="U8" s="209">
        <v>116.28159167221632</v>
      </c>
      <c r="V8" s="134">
        <f t="shared" ref="V8:V18" si="1">U8/T8-1</f>
        <v>5.2459538625032387E-2</v>
      </c>
      <c r="W8" s="207">
        <v>1342.3</v>
      </c>
      <c r="X8" s="210">
        <v>1583.2599999999995</v>
      </c>
      <c r="Y8" s="210">
        <v>1768.2800000000002</v>
      </c>
      <c r="Z8" s="210">
        <v>1869.3099999999997</v>
      </c>
      <c r="AA8" s="210">
        <v>1995.3399999999997</v>
      </c>
      <c r="AB8" s="134">
        <f t="shared" ref="AB8:AB18" si="2">AA8/Z8-1</f>
        <v>6.742059904456732E-2</v>
      </c>
      <c r="AD8" s="67" t="s">
        <v>45</v>
      </c>
      <c r="AE8" s="211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2">
        <v>291080621.42999995</v>
      </c>
      <c r="AN8" s="213">
        <v>331089538.36999989</v>
      </c>
      <c r="AO8" s="213">
        <v>383243513.17999995</v>
      </c>
      <c r="AP8" s="213">
        <v>391259481.9000001</v>
      </c>
      <c r="AQ8" s="213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5">
        <f t="shared" ref="AT8:AT18" si="8">AQ8/AQ$8</f>
        <v>1</v>
      </c>
    </row>
    <row r="9" spans="2:46" x14ac:dyDescent="0.25">
      <c r="B9" s="15" t="s">
        <v>46</v>
      </c>
      <c r="C9" s="214">
        <v>132.23809490025505</v>
      </c>
      <c r="D9" s="215">
        <v>137.98804402669992</v>
      </c>
      <c r="E9" s="215">
        <v>153.21586082607323</v>
      </c>
      <c r="F9" s="215">
        <v>162.38391218939125</v>
      </c>
      <c r="G9" s="215">
        <v>175.17063307986376</v>
      </c>
      <c r="H9" s="76">
        <f>G9/F9-1</f>
        <v>7.8743766658110337E-2</v>
      </c>
      <c r="I9" s="214">
        <v>108.31</v>
      </c>
      <c r="J9" s="215">
        <v>112.07</v>
      </c>
      <c r="K9" s="215">
        <v>120.74</v>
      </c>
      <c r="L9" s="215">
        <v>123.41</v>
      </c>
      <c r="M9" s="215">
        <v>138.72999999999999</v>
      </c>
      <c r="N9" s="76">
        <f t="shared" si="0"/>
        <v>0.12413904869945713</v>
      </c>
      <c r="P9" s="15" t="s">
        <v>46</v>
      </c>
      <c r="Q9" s="214">
        <v>102.92898644100694</v>
      </c>
      <c r="R9" s="215">
        <v>118.25142482894157</v>
      </c>
      <c r="S9" s="215">
        <v>133.3754634891161</v>
      </c>
      <c r="T9" s="215">
        <v>139.78529855322412</v>
      </c>
      <c r="U9" s="215">
        <v>145.9066078045779</v>
      </c>
      <c r="V9" s="76">
        <f t="shared" si="1"/>
        <v>4.3790794273140587E-2</v>
      </c>
      <c r="W9" s="214">
        <v>83.6</v>
      </c>
      <c r="X9" s="215">
        <v>89.91</v>
      </c>
      <c r="Y9" s="215">
        <v>99.56</v>
      </c>
      <c r="Z9" s="215">
        <v>98.01</v>
      </c>
      <c r="AA9" s="215">
        <v>104.45</v>
      </c>
      <c r="AB9" s="76">
        <f t="shared" si="2"/>
        <v>6.5707580859095893E-2</v>
      </c>
      <c r="AD9" s="15" t="s">
        <v>46</v>
      </c>
      <c r="AE9" s="216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7">
        <v>49225047.260000005</v>
      </c>
      <c r="AN9" s="218">
        <v>54760619.089999996</v>
      </c>
      <c r="AO9" s="218">
        <v>60676985.259999998</v>
      </c>
      <c r="AP9" s="218">
        <v>55957188.730000004</v>
      </c>
      <c r="AQ9" s="218">
        <v>64004963.350000001</v>
      </c>
      <c r="AR9" s="76">
        <f t="shared" si="6"/>
        <v>0.14382020974698095</v>
      </c>
      <c r="AS9" s="53">
        <f t="shared" si="7"/>
        <v>8047774.6199999973</v>
      </c>
      <c r="AT9" s="100">
        <f t="shared" si="8"/>
        <v>0.15004913458839661</v>
      </c>
    </row>
    <row r="10" spans="2:46" x14ac:dyDescent="0.25">
      <c r="B10" s="19" t="s">
        <v>47</v>
      </c>
      <c r="C10" s="214">
        <v>91.749378487789556</v>
      </c>
      <c r="D10" s="215">
        <v>99.585709874285456</v>
      </c>
      <c r="E10" s="215">
        <v>113.86205520663958</v>
      </c>
      <c r="F10" s="215">
        <v>123.90733032262719</v>
      </c>
      <c r="G10" s="215">
        <v>133.97793303689454</v>
      </c>
      <c r="H10" s="76">
        <f>G10/F10-1</f>
        <v>8.1275277968185788E-2</v>
      </c>
      <c r="I10" s="214">
        <v>79.27</v>
      </c>
      <c r="J10" s="215">
        <v>82.53</v>
      </c>
      <c r="K10" s="215">
        <v>97.02</v>
      </c>
      <c r="L10" s="215">
        <v>107.6</v>
      </c>
      <c r="M10" s="215">
        <v>109.91</v>
      </c>
      <c r="N10" s="76">
        <f t="shared" si="0"/>
        <v>2.1468401486988808E-2</v>
      </c>
      <c r="P10" s="19" t="s">
        <v>47</v>
      </c>
      <c r="Q10" s="214">
        <v>66.153062128445896</v>
      </c>
      <c r="R10" s="215">
        <v>81.414700866660823</v>
      </c>
      <c r="S10" s="215">
        <v>96.696950429411714</v>
      </c>
      <c r="T10" s="215">
        <v>101.31730150356091</v>
      </c>
      <c r="U10" s="215">
        <v>107.55051926598179</v>
      </c>
      <c r="V10" s="76">
        <f t="shared" si="1"/>
        <v>6.1521750677516751E-2</v>
      </c>
      <c r="W10" s="214">
        <v>53.96</v>
      </c>
      <c r="X10" s="215">
        <v>58.56</v>
      </c>
      <c r="Y10" s="215">
        <v>74.69</v>
      </c>
      <c r="Z10" s="215">
        <v>79.97</v>
      </c>
      <c r="AA10" s="215">
        <v>79.099999999999994</v>
      </c>
      <c r="AB10" s="76">
        <f t="shared" si="2"/>
        <v>-1.0879079654870671E-2</v>
      </c>
      <c r="AD10" s="19" t="s">
        <v>47</v>
      </c>
      <c r="AE10" s="216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7">
        <v>24139704.43</v>
      </c>
      <c r="AN10" s="218">
        <v>25469490.43</v>
      </c>
      <c r="AO10" s="218">
        <v>32488684.890000001</v>
      </c>
      <c r="AP10" s="218">
        <v>35469619.950000003</v>
      </c>
      <c r="AQ10" s="218">
        <v>35432130.43</v>
      </c>
      <c r="AR10" s="76">
        <f t="shared" si="6"/>
        <v>-1.0569473271168084E-3</v>
      </c>
      <c r="AS10" s="53">
        <f t="shared" si="7"/>
        <v>-37489.520000003278</v>
      </c>
      <c r="AT10" s="100">
        <f t="shared" si="8"/>
        <v>8.3064816060779659E-2</v>
      </c>
    </row>
    <row r="11" spans="2:46" x14ac:dyDescent="0.25">
      <c r="B11" s="19" t="s">
        <v>48</v>
      </c>
      <c r="C11" s="214">
        <v>69.053002298236152</v>
      </c>
      <c r="D11" s="215">
        <v>78.125708533032878</v>
      </c>
      <c r="E11" s="215">
        <v>81.56690730774929</v>
      </c>
      <c r="F11" s="215">
        <v>103.43789968721794</v>
      </c>
      <c r="G11" s="215">
        <v>102.15351318853614</v>
      </c>
      <c r="H11" s="76">
        <f>G11/F11-1</f>
        <v>-1.2416981614723488E-2</v>
      </c>
      <c r="I11" s="214">
        <v>66.709999999999994</v>
      </c>
      <c r="J11" s="215">
        <v>58.18</v>
      </c>
      <c r="K11" s="215">
        <v>76.709999999999994</v>
      </c>
      <c r="L11" s="215">
        <v>85.07</v>
      </c>
      <c r="M11" s="215">
        <v>75.83</v>
      </c>
      <c r="N11" s="76">
        <f t="shared" si="0"/>
        <v>-0.10861643352533201</v>
      </c>
      <c r="P11" s="19" t="s">
        <v>48</v>
      </c>
      <c r="Q11" s="214">
        <v>49.444334994722745</v>
      </c>
      <c r="R11" s="215">
        <v>54.895985344462289</v>
      </c>
      <c r="S11" s="215">
        <v>60.086097334687132</v>
      </c>
      <c r="T11" s="215">
        <v>70.782903103112488</v>
      </c>
      <c r="U11" s="215">
        <v>70.604671540289672</v>
      </c>
      <c r="V11" s="76">
        <f t="shared" si="1"/>
        <v>-2.5180030065053982E-3</v>
      </c>
      <c r="W11" s="214">
        <v>35.21</v>
      </c>
      <c r="X11" s="215">
        <v>27.56</v>
      </c>
      <c r="Y11" s="215">
        <v>28.5</v>
      </c>
      <c r="Z11" s="215">
        <v>40.020000000000003</v>
      </c>
      <c r="AA11" s="215">
        <v>38.86</v>
      </c>
      <c r="AB11" s="76">
        <f t="shared" si="2"/>
        <v>-2.898550724637694E-2</v>
      </c>
      <c r="AD11" s="19" t="s">
        <v>48</v>
      </c>
      <c r="AE11" s="216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7">
        <v>447473.94999999995</v>
      </c>
      <c r="AN11" s="218">
        <v>384494.2</v>
      </c>
      <c r="AO11" s="218">
        <v>397521.94999999995</v>
      </c>
      <c r="AP11" s="218">
        <v>560823.26</v>
      </c>
      <c r="AQ11" s="218">
        <v>550462.12</v>
      </c>
      <c r="AR11" s="76">
        <f t="shared" si="6"/>
        <v>-1.8474875667603419E-2</v>
      </c>
      <c r="AS11" s="53">
        <f t="shared" si="7"/>
        <v>-10361.140000000014</v>
      </c>
      <c r="AT11" s="100">
        <f t="shared" si="8"/>
        <v>1.2904681200742243E-3</v>
      </c>
    </row>
    <row r="12" spans="2:46" x14ac:dyDescent="0.25">
      <c r="B12" s="19" t="s">
        <v>49</v>
      </c>
      <c r="C12" s="214">
        <v>236.67629712851516</v>
      </c>
      <c r="D12" s="215">
        <v>166.96534083631548</v>
      </c>
      <c r="E12" s="215">
        <v>188.28394512396022</v>
      </c>
      <c r="F12" s="215">
        <v>217.32573280048851</v>
      </c>
      <c r="G12" s="215">
        <v>234.3773956057326</v>
      </c>
      <c r="H12" s="76">
        <f t="shared" ref="H12:H18" si="9">G12/F12-1</f>
        <v>7.8461315121380659E-2</v>
      </c>
      <c r="I12" s="214">
        <v>104.86</v>
      </c>
      <c r="J12" s="215">
        <v>153.51</v>
      </c>
      <c r="K12" s="215">
        <v>130.86000000000001</v>
      </c>
      <c r="L12" s="215">
        <v>161.69999999999999</v>
      </c>
      <c r="M12" s="215">
        <v>172.54</v>
      </c>
      <c r="N12" s="76">
        <f t="shared" si="0"/>
        <v>6.7037724180581293E-2</v>
      </c>
      <c r="P12" s="19" t="s">
        <v>49</v>
      </c>
      <c r="Q12" s="214">
        <v>117.61546768022717</v>
      </c>
      <c r="R12" s="215">
        <v>92.168248419946877</v>
      </c>
      <c r="S12" s="215">
        <v>125.44430979552463</v>
      </c>
      <c r="T12" s="215">
        <v>160.40557580035642</v>
      </c>
      <c r="U12" s="215">
        <v>176.12592727980507</v>
      </c>
      <c r="V12" s="76">
        <f t="shared" si="1"/>
        <v>9.8003772007367651E-2</v>
      </c>
      <c r="W12" s="214">
        <v>40.42</v>
      </c>
      <c r="X12" s="215">
        <v>53.45</v>
      </c>
      <c r="Y12" s="215">
        <v>80.97</v>
      </c>
      <c r="Z12" s="215">
        <v>109.85</v>
      </c>
      <c r="AA12" s="215">
        <v>116.42</v>
      </c>
      <c r="AB12" s="76">
        <f t="shared" si="2"/>
        <v>5.9808830223031517E-2</v>
      </c>
      <c r="AD12" s="19" t="s">
        <v>49</v>
      </c>
      <c r="AE12" s="216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7">
        <v>2068539.8800000001</v>
      </c>
      <c r="AN12" s="218">
        <v>2536858.79</v>
      </c>
      <c r="AO12" s="218">
        <v>3516583.46</v>
      </c>
      <c r="AP12" s="218">
        <v>5754963.5300000003</v>
      </c>
      <c r="AQ12" s="218">
        <v>6098991.3099999996</v>
      </c>
      <c r="AR12" s="76">
        <f t="shared" si="6"/>
        <v>5.9779315404280053E-2</v>
      </c>
      <c r="AS12" s="53">
        <f t="shared" si="7"/>
        <v>344027.77999999933</v>
      </c>
      <c r="AT12" s="100">
        <f t="shared" si="8"/>
        <v>1.4298084398913282E-2</v>
      </c>
    </row>
    <row r="13" spans="2:46" x14ac:dyDescent="0.25">
      <c r="B13" s="19" t="s">
        <v>50</v>
      </c>
      <c r="C13" s="214">
        <v>56.134315429729149</v>
      </c>
      <c r="D13" s="215">
        <v>63.521467355569442</v>
      </c>
      <c r="E13" s="215">
        <v>73.418366938323942</v>
      </c>
      <c r="F13" s="215">
        <v>80.740314642419662</v>
      </c>
      <c r="G13" s="215">
        <v>91.188882787754395</v>
      </c>
      <c r="H13" s="76">
        <f t="shared" si="9"/>
        <v>0.12940955446618019</v>
      </c>
      <c r="I13" s="214">
        <v>46.88</v>
      </c>
      <c r="J13" s="215">
        <v>54.44</v>
      </c>
      <c r="K13" s="215">
        <v>58.54</v>
      </c>
      <c r="L13" s="215">
        <v>66.95</v>
      </c>
      <c r="M13" s="215">
        <v>78.36</v>
      </c>
      <c r="N13" s="76">
        <f t="shared" si="0"/>
        <v>0.17042569081404024</v>
      </c>
      <c r="P13" s="19" t="s">
        <v>50</v>
      </c>
      <c r="Q13" s="214">
        <v>36.382449139046848</v>
      </c>
      <c r="R13" s="215">
        <v>50.331836134752095</v>
      </c>
      <c r="S13" s="215">
        <v>60.12349992674369</v>
      </c>
      <c r="T13" s="215">
        <v>65.332979640246435</v>
      </c>
      <c r="U13" s="215">
        <v>67.196756026119743</v>
      </c>
      <c r="V13" s="76">
        <f t="shared" si="1"/>
        <v>2.8527344017311274E-2</v>
      </c>
      <c r="W13" s="214">
        <v>30.01</v>
      </c>
      <c r="X13" s="215">
        <v>36.36</v>
      </c>
      <c r="Y13" s="215">
        <v>39.32</v>
      </c>
      <c r="Z13" s="215">
        <v>47.74</v>
      </c>
      <c r="AA13" s="215">
        <v>49.1</v>
      </c>
      <c r="AB13" s="76">
        <f t="shared" si="2"/>
        <v>2.8487641390867235E-2</v>
      </c>
      <c r="AD13" s="19" t="s">
        <v>50</v>
      </c>
      <c r="AE13" s="216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7">
        <v>8016409.6399999997</v>
      </c>
      <c r="AN13" s="218">
        <v>10194390.619999999</v>
      </c>
      <c r="AO13" s="218">
        <v>11946130.1</v>
      </c>
      <c r="AP13" s="218">
        <v>13971138.93</v>
      </c>
      <c r="AQ13" s="218">
        <v>15270638.020000001</v>
      </c>
      <c r="AR13" s="76">
        <f t="shared" si="6"/>
        <v>9.3013110563921808E-2</v>
      </c>
      <c r="AS13" s="53">
        <f t="shared" si="7"/>
        <v>1299499.0900000017</v>
      </c>
      <c r="AT13" s="100">
        <f t="shared" si="8"/>
        <v>3.5799505219366187E-2</v>
      </c>
    </row>
    <row r="14" spans="2:46" x14ac:dyDescent="0.25">
      <c r="B14" s="19" t="s">
        <v>51</v>
      </c>
      <c r="C14" s="214">
        <v>89.354754765392457</v>
      </c>
      <c r="D14" s="215">
        <v>99.460677559462724</v>
      </c>
      <c r="E14" s="215">
        <v>111.53278240164596</v>
      </c>
      <c r="F14" s="215">
        <v>120.06942655265695</v>
      </c>
      <c r="G14" s="215">
        <v>123.8666637103491</v>
      </c>
      <c r="H14" s="76">
        <f t="shared" si="9"/>
        <v>3.1625345991195042E-2</v>
      </c>
      <c r="I14" s="214">
        <v>82.54</v>
      </c>
      <c r="J14" s="215">
        <v>86.96</v>
      </c>
      <c r="K14" s="215">
        <v>99.78</v>
      </c>
      <c r="L14" s="215">
        <v>106.08</v>
      </c>
      <c r="M14" s="215">
        <v>106.92</v>
      </c>
      <c r="N14" s="76">
        <f t="shared" si="0"/>
        <v>7.9185520361990669E-3</v>
      </c>
      <c r="P14" s="19" t="s">
        <v>51</v>
      </c>
      <c r="Q14" s="214">
        <v>69.287823586122954</v>
      </c>
      <c r="R14" s="215">
        <v>81.552824481819684</v>
      </c>
      <c r="S14" s="215">
        <v>94.692966044285313</v>
      </c>
      <c r="T14" s="215">
        <v>100.64893668336411</v>
      </c>
      <c r="U14" s="215">
        <v>95.469672737405034</v>
      </c>
      <c r="V14" s="76">
        <f t="shared" si="1"/>
        <v>-5.1458705045764663E-2</v>
      </c>
      <c r="W14" s="214">
        <v>59.7</v>
      </c>
      <c r="X14" s="215">
        <v>60.27</v>
      </c>
      <c r="Y14" s="215">
        <v>69.36</v>
      </c>
      <c r="Z14" s="215">
        <v>82.85</v>
      </c>
      <c r="AA14" s="215">
        <v>70.760000000000005</v>
      </c>
      <c r="AB14" s="76">
        <f t="shared" si="2"/>
        <v>-0.14592637296318633</v>
      </c>
      <c r="AD14" s="19" t="s">
        <v>51</v>
      </c>
      <c r="AE14" s="216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7">
        <v>627335.91</v>
      </c>
      <c r="AN14" s="218">
        <v>633392.22000000009</v>
      </c>
      <c r="AO14" s="218">
        <v>739635.33000000007</v>
      </c>
      <c r="AP14" s="218">
        <v>883542.71000000008</v>
      </c>
      <c r="AQ14" s="218">
        <v>758945.01</v>
      </c>
      <c r="AR14" s="76">
        <f t="shared" si="6"/>
        <v>-0.14102057386676881</v>
      </c>
      <c r="AS14" s="53">
        <f t="shared" si="7"/>
        <v>-124597.70000000007</v>
      </c>
      <c r="AT14" s="100">
        <f t="shared" si="8"/>
        <v>1.7792220476395605E-3</v>
      </c>
    </row>
    <row r="15" spans="2:46" x14ac:dyDescent="0.25">
      <c r="B15" s="19" t="s">
        <v>52</v>
      </c>
      <c r="C15" s="214">
        <v>118.83918536650482</v>
      </c>
      <c r="D15" s="215">
        <v>141.30959432666666</v>
      </c>
      <c r="E15" s="215">
        <v>163.99167209658253</v>
      </c>
      <c r="F15" s="215">
        <v>191.18215536599402</v>
      </c>
      <c r="G15" s="215">
        <v>204.47296403570977</v>
      </c>
      <c r="H15" s="76">
        <f t="shared" si="9"/>
        <v>6.9519085838697592E-2</v>
      </c>
      <c r="I15" s="214">
        <v>110.06</v>
      </c>
      <c r="J15" s="215">
        <v>137.72</v>
      </c>
      <c r="K15" s="215">
        <v>134.81</v>
      </c>
      <c r="L15" s="215">
        <v>156.78</v>
      </c>
      <c r="M15" s="215">
        <v>185.71</v>
      </c>
      <c r="N15" s="76">
        <f t="shared" si="0"/>
        <v>0.18452608751116228</v>
      </c>
      <c r="P15" s="19" t="s">
        <v>52</v>
      </c>
      <c r="Q15" s="214">
        <v>88.148081426396161</v>
      </c>
      <c r="R15" s="215">
        <v>111.84802044236955</v>
      </c>
      <c r="S15" s="215">
        <v>142.29764791304996</v>
      </c>
      <c r="T15" s="215">
        <v>158.99894520799913</v>
      </c>
      <c r="U15" s="215">
        <v>175.16644819314848</v>
      </c>
      <c r="V15" s="76">
        <f t="shared" si="1"/>
        <v>0.10168308326825293</v>
      </c>
      <c r="W15" s="214">
        <v>74.209999999999994</v>
      </c>
      <c r="X15" s="215">
        <v>101.32</v>
      </c>
      <c r="Y15" s="215">
        <v>107.84</v>
      </c>
      <c r="Z15" s="215">
        <v>121.14</v>
      </c>
      <c r="AA15" s="215">
        <v>145.19999999999999</v>
      </c>
      <c r="AB15" s="76">
        <f t="shared" si="2"/>
        <v>0.19861317483902918</v>
      </c>
      <c r="AD15" s="19" t="s">
        <v>52</v>
      </c>
      <c r="AE15" s="216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7">
        <v>3319775.68</v>
      </c>
      <c r="AN15" s="218">
        <v>5606630.8100000005</v>
      </c>
      <c r="AO15" s="218">
        <v>5977140.8700000001</v>
      </c>
      <c r="AP15" s="218">
        <v>6800983.6899999995</v>
      </c>
      <c r="AQ15" s="218">
        <v>7634245.2800000003</v>
      </c>
      <c r="AR15" s="76">
        <f t="shared" si="6"/>
        <v>0.12252074523060652</v>
      </c>
      <c r="AS15" s="53">
        <f t="shared" si="7"/>
        <v>833261.59000000078</v>
      </c>
      <c r="AT15" s="100">
        <f t="shared" si="8"/>
        <v>1.7897235425876571E-2</v>
      </c>
    </row>
    <row r="16" spans="2:46" x14ac:dyDescent="0.25">
      <c r="B16" s="19" t="s">
        <v>53</v>
      </c>
      <c r="C16" s="214">
        <v>75.761882314410343</v>
      </c>
      <c r="D16" s="215">
        <v>87.685735766659221</v>
      </c>
      <c r="E16" s="215">
        <v>97.35304705019287</v>
      </c>
      <c r="F16" s="215">
        <v>107.17649698300403</v>
      </c>
      <c r="G16" s="215">
        <v>106.98649545970937</v>
      </c>
      <c r="H16" s="76">
        <f t="shared" si="9"/>
        <v>-1.7727909443129297E-3</v>
      </c>
      <c r="I16" s="214">
        <v>71.44</v>
      </c>
      <c r="J16" s="215">
        <v>78.97</v>
      </c>
      <c r="K16" s="215">
        <v>79.5</v>
      </c>
      <c r="L16" s="215">
        <v>90.02</v>
      </c>
      <c r="M16" s="215">
        <v>93.22</v>
      </c>
      <c r="N16" s="76">
        <f t="shared" si="0"/>
        <v>3.5547656076427403E-2</v>
      </c>
      <c r="P16" s="19" t="s">
        <v>53</v>
      </c>
      <c r="Q16" s="214">
        <v>56.21857133151228</v>
      </c>
      <c r="R16" s="215">
        <v>64.730510163947514</v>
      </c>
      <c r="S16" s="215">
        <v>75.737193859350668</v>
      </c>
      <c r="T16" s="215">
        <v>81.884457754327443</v>
      </c>
      <c r="U16" s="215">
        <v>79.512310416348555</v>
      </c>
      <c r="V16" s="76">
        <f t="shared" si="1"/>
        <v>-2.8969445521589532E-2</v>
      </c>
      <c r="W16" s="214">
        <v>52.03</v>
      </c>
      <c r="X16" s="215">
        <v>48.39</v>
      </c>
      <c r="Y16" s="215">
        <v>46.6</v>
      </c>
      <c r="Z16" s="215">
        <v>60.98</v>
      </c>
      <c r="AA16" s="215">
        <v>60.94</v>
      </c>
      <c r="AB16" s="76">
        <f t="shared" si="2"/>
        <v>-6.559527714004032E-4</v>
      </c>
      <c r="AD16" s="19" t="s">
        <v>53</v>
      </c>
      <c r="AE16" s="216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7">
        <v>2327395.5500000003</v>
      </c>
      <c r="AN16" s="218">
        <v>2293561.5499999998</v>
      </c>
      <c r="AO16" s="218">
        <v>2123583.19</v>
      </c>
      <c r="AP16" s="218">
        <v>2661565.9</v>
      </c>
      <c r="AQ16" s="218">
        <v>2956273.12</v>
      </c>
      <c r="AR16" s="76">
        <f t="shared" si="6"/>
        <v>0.11072700473056107</v>
      </c>
      <c r="AS16" s="53">
        <f t="shared" si="7"/>
        <v>294707.2200000002</v>
      </c>
      <c r="AT16" s="100">
        <f t="shared" si="8"/>
        <v>6.9304972621773899E-3</v>
      </c>
    </row>
    <row r="17" spans="2:46" x14ac:dyDescent="0.25">
      <c r="B17" s="19" t="s">
        <v>54</v>
      </c>
      <c r="C17" s="214">
        <v>108.55793877235132</v>
      </c>
      <c r="D17" s="215">
        <v>124.89683916108372</v>
      </c>
      <c r="E17" s="215">
        <v>138.7716252978714</v>
      </c>
      <c r="F17" s="215">
        <v>115.38530827077693</v>
      </c>
      <c r="G17" s="215">
        <v>124.85176105574068</v>
      </c>
      <c r="H17" s="76">
        <f t="shared" si="9"/>
        <v>8.2042098139120556E-2</v>
      </c>
      <c r="I17" s="214">
        <v>95.86</v>
      </c>
      <c r="J17" s="215">
        <v>113.97</v>
      </c>
      <c r="K17" s="215">
        <v>122.94</v>
      </c>
      <c r="L17" s="215">
        <v>91.08</v>
      </c>
      <c r="M17" s="215">
        <v>119.27</v>
      </c>
      <c r="N17" s="76">
        <f t="shared" si="0"/>
        <v>0.30950812472551603</v>
      </c>
      <c r="P17" s="19" t="s">
        <v>54</v>
      </c>
      <c r="Q17" s="214">
        <v>77.907610986334447</v>
      </c>
      <c r="R17" s="215">
        <v>103.81438075227628</v>
      </c>
      <c r="S17" s="215">
        <v>120.74275466248837</v>
      </c>
      <c r="T17" s="215">
        <v>98.652309276117322</v>
      </c>
      <c r="U17" s="215">
        <v>103.42703488392333</v>
      </c>
      <c r="V17" s="76">
        <f t="shared" si="1"/>
        <v>4.8399532082336272E-2</v>
      </c>
      <c r="W17" s="214">
        <v>65.599999999999994</v>
      </c>
      <c r="X17" s="215">
        <v>86.93</v>
      </c>
      <c r="Y17" s="215">
        <v>98.95</v>
      </c>
      <c r="Z17" s="215">
        <v>72.53</v>
      </c>
      <c r="AA17" s="215">
        <v>84.89</v>
      </c>
      <c r="AB17" s="76">
        <f t="shared" si="2"/>
        <v>0.17041224320970638</v>
      </c>
      <c r="AD17" s="19" t="s">
        <v>54</v>
      </c>
      <c r="AE17" s="216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7">
        <v>5533119.9100000001</v>
      </c>
      <c r="AN17" s="218">
        <v>7023051.9699999997</v>
      </c>
      <c r="AO17" s="218">
        <v>8349188.1500000004</v>
      </c>
      <c r="AP17" s="218">
        <v>6163335.5700000003</v>
      </c>
      <c r="AQ17" s="218">
        <v>7263546.6500000004</v>
      </c>
      <c r="AR17" s="76">
        <f t="shared" si="6"/>
        <v>0.17850903419169173</v>
      </c>
      <c r="AS17" s="53">
        <f t="shared" si="7"/>
        <v>1100211.08</v>
      </c>
      <c r="AT17" s="100">
        <f t="shared" si="8"/>
        <v>1.7028193312369853E-2</v>
      </c>
    </row>
    <row r="18" spans="2:46" x14ac:dyDescent="0.25">
      <c r="B18" s="23" t="s">
        <v>55</v>
      </c>
      <c r="C18" s="214">
        <v>62.000242937734299</v>
      </c>
      <c r="D18" s="215">
        <v>71.091270430905155</v>
      </c>
      <c r="E18" s="215">
        <v>77.128557689947456</v>
      </c>
      <c r="F18" s="215">
        <v>77.905957326338438</v>
      </c>
      <c r="G18" s="215">
        <v>97.858952431027248</v>
      </c>
      <c r="H18" s="76">
        <f t="shared" si="9"/>
        <v>0.25611642279303726</v>
      </c>
      <c r="I18" s="214">
        <v>51.13</v>
      </c>
      <c r="J18" s="215">
        <v>53.39</v>
      </c>
      <c r="K18" s="215">
        <v>54.91</v>
      </c>
      <c r="L18" s="215">
        <v>77.97</v>
      </c>
      <c r="M18" s="215">
        <v>81.260000000000005</v>
      </c>
      <c r="N18" s="76">
        <f t="shared" si="0"/>
        <v>4.2195716301141495E-2</v>
      </c>
      <c r="P18" s="23" t="s">
        <v>55</v>
      </c>
      <c r="Q18" s="214">
        <v>42.193841171498114</v>
      </c>
      <c r="R18" s="215">
        <v>57.983423626684512</v>
      </c>
      <c r="S18" s="215">
        <v>63.988192777944768</v>
      </c>
      <c r="T18" s="215">
        <v>61.640685361972558</v>
      </c>
      <c r="U18" s="215">
        <v>77.508382959456398</v>
      </c>
      <c r="V18" s="76">
        <f t="shared" si="1"/>
        <v>0.25742247193236034</v>
      </c>
      <c r="W18" s="214">
        <v>34.869999999999997</v>
      </c>
      <c r="X18" s="215">
        <v>38.43</v>
      </c>
      <c r="Y18" s="215">
        <v>39.17</v>
      </c>
      <c r="Z18" s="215">
        <v>55.49</v>
      </c>
      <c r="AA18" s="215">
        <v>55.99</v>
      </c>
      <c r="AB18" s="76">
        <f t="shared" si="2"/>
        <v>9.0106325464047732E-3</v>
      </c>
      <c r="AD18" s="23" t="s">
        <v>55</v>
      </c>
      <c r="AE18" s="216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7">
        <v>1322071.6099999999</v>
      </c>
      <c r="AN18" s="218">
        <v>1460689.78</v>
      </c>
      <c r="AO18" s="218">
        <v>1532384.51</v>
      </c>
      <c r="AP18" s="218">
        <v>2196665.04</v>
      </c>
      <c r="AQ18" s="218">
        <v>2216481.38</v>
      </c>
      <c r="AR18" s="76">
        <f t="shared" si="6"/>
        <v>9.021102279662907E-3</v>
      </c>
      <c r="AS18" s="53">
        <f t="shared" si="7"/>
        <v>19816.339999999851</v>
      </c>
      <c r="AT18" s="100">
        <f t="shared" si="8"/>
        <v>5.1961769133689389E-3</v>
      </c>
    </row>
    <row r="19" spans="2:46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</row>
    <row r="20" spans="2:46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2:46" ht="39" customHeight="1" x14ac:dyDescent="0.25">
      <c r="B21" s="275" t="s">
        <v>171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P21" s="275" t="s">
        <v>172</v>
      </c>
      <c r="Q21" s="275"/>
      <c r="R21" s="275"/>
      <c r="S21" s="275"/>
      <c r="T21" s="275"/>
      <c r="U21" s="275"/>
      <c r="V21" s="275"/>
      <c r="W21" s="275"/>
      <c r="X21" s="219"/>
      <c r="Y21" s="219"/>
      <c r="Z21" s="219"/>
      <c r="AA21" s="219"/>
      <c r="AB21" s="219"/>
      <c r="AD21" s="314" t="s">
        <v>173</v>
      </c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</row>
    <row r="22" spans="2:46" ht="24" customHeight="1" x14ac:dyDescent="0.25">
      <c r="B22" s="275" t="s">
        <v>174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P22" s="315" t="s">
        <v>175</v>
      </c>
      <c r="Q22" s="315"/>
      <c r="R22" s="315"/>
      <c r="S22" s="315"/>
      <c r="T22" s="315"/>
      <c r="U22" s="315"/>
      <c r="V22" s="315"/>
      <c r="W22" s="315"/>
      <c r="X22" s="220"/>
      <c r="Y22" s="220"/>
      <c r="Z22" s="220"/>
      <c r="AA22" s="220"/>
      <c r="AB22" s="220"/>
      <c r="AQ22" s="53"/>
    </row>
    <row r="23" spans="2:46" x14ac:dyDescent="0.25"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</row>
    <row r="27" spans="2:46" ht="50.25" customHeight="1" thickBot="1" x14ac:dyDescent="0.3">
      <c r="B27" s="277" t="s">
        <v>176</v>
      </c>
      <c r="C27" s="277"/>
      <c r="D27" s="277"/>
      <c r="E27" s="277"/>
      <c r="F27" s="277"/>
      <c r="G27" s="277"/>
      <c r="H27" s="277"/>
      <c r="I27" s="144"/>
      <c r="P27" s="277" t="s">
        <v>177</v>
      </c>
      <c r="Q27" s="277"/>
      <c r="R27" s="277"/>
      <c r="S27" s="277"/>
      <c r="T27" s="277"/>
      <c r="U27" s="277"/>
      <c r="V27" s="277"/>
      <c r="W27" s="277"/>
      <c r="AE27" s="277" t="s">
        <v>178</v>
      </c>
      <c r="AF27" s="277"/>
      <c r="AG27" s="277"/>
      <c r="AH27" s="277"/>
      <c r="AI27" s="277"/>
      <c r="AJ27" s="277"/>
      <c r="AK27" s="277"/>
      <c r="AL27" s="144"/>
    </row>
    <row r="28" spans="2:46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6" ht="15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4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4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4" t="str">
        <f>CONCATENATE("dif. ",RIGHT(AJ29,2),"/",RIGHT(AI29,2))</f>
        <v>dif. 25/24</v>
      </c>
    </row>
    <row r="30" spans="2:46" ht="15.75" x14ac:dyDescent="0.25">
      <c r="B30" s="206" t="s">
        <v>45</v>
      </c>
      <c r="C30" s="207">
        <v>99.07</v>
      </c>
      <c r="D30" s="207">
        <v>105.64</v>
      </c>
      <c r="E30" s="207">
        <v>114.04</v>
      </c>
      <c r="F30" s="207">
        <v>125.24</v>
      </c>
      <c r="G30" s="207">
        <v>132.82</v>
      </c>
      <c r="H30" s="134">
        <f>G30/F30-1</f>
        <v>6.052379431491528E-2</v>
      </c>
      <c r="I30" s="207">
        <f>G30-F30</f>
        <v>7.5799999999999983</v>
      </c>
      <c r="P30" s="206" t="s">
        <v>45</v>
      </c>
      <c r="Q30" s="207">
        <v>53</v>
      </c>
      <c r="R30" s="207">
        <v>80.58</v>
      </c>
      <c r="S30" s="207">
        <v>93.36</v>
      </c>
      <c r="T30" s="207">
        <v>104.71</v>
      </c>
      <c r="U30" s="207">
        <v>109.91999999999999</v>
      </c>
      <c r="V30" s="134">
        <f>U30/T30-1</f>
        <v>4.9756470251169915E-2</v>
      </c>
      <c r="W30" s="207">
        <f>U30-T30</f>
        <v>5.2099999999999937</v>
      </c>
      <c r="AE30" s="206" t="s">
        <v>45</v>
      </c>
      <c r="AF30" s="212">
        <v>651901800.17999995</v>
      </c>
      <c r="AG30" s="212">
        <v>1529335375.5</v>
      </c>
      <c r="AH30" s="212">
        <v>1802709096.5</v>
      </c>
      <c r="AI30" s="212">
        <v>2047521372.4000001</v>
      </c>
      <c r="AJ30" s="212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6" ht="15.75" customHeight="1" x14ac:dyDescent="0.25">
      <c r="B31" s="15" t="s">
        <v>46</v>
      </c>
      <c r="C31" s="214">
        <v>126.49</v>
      </c>
      <c r="D31" s="214">
        <v>131.02000000000001</v>
      </c>
      <c r="E31" s="214">
        <v>138.91</v>
      </c>
      <c r="F31" s="214">
        <v>151.52000000000001</v>
      </c>
      <c r="G31" s="214">
        <v>159.22</v>
      </c>
      <c r="H31" s="76">
        <f t="shared" ref="H31:H35" si="10">G31/F31-1</f>
        <v>5.081837381203802E-2</v>
      </c>
      <c r="I31" s="215">
        <f t="shared" ref="I31:I40" si="11">G31-F31</f>
        <v>7.6999999999999886</v>
      </c>
      <c r="P31" s="15" t="s">
        <v>46</v>
      </c>
      <c r="Q31" s="214">
        <v>72.88000000000001</v>
      </c>
      <c r="R31" s="215">
        <v>107.72</v>
      </c>
      <c r="S31" s="215">
        <v>119.28</v>
      </c>
      <c r="T31" s="215">
        <v>131.19999999999999</v>
      </c>
      <c r="U31" s="215">
        <v>135.62</v>
      </c>
      <c r="V31" s="76">
        <f t="shared" ref="V31:V40" si="12">U31/T31-1</f>
        <v>3.3689024390244127E-2</v>
      </c>
      <c r="W31" s="215">
        <f t="shared" ref="W31:W40" si="13">U31-T31</f>
        <v>4.4200000000000159</v>
      </c>
      <c r="AE31" s="15" t="s">
        <v>46</v>
      </c>
      <c r="AF31" s="217">
        <v>333738906.92999995</v>
      </c>
      <c r="AG31" s="218">
        <v>743382276.49000001</v>
      </c>
      <c r="AH31" s="218">
        <v>857198465.50999999</v>
      </c>
      <c r="AI31" s="218">
        <v>951397748.67999995</v>
      </c>
      <c r="AJ31" s="218">
        <v>944420621.82000005</v>
      </c>
      <c r="AK31" s="76">
        <f t="shared" ref="AK31:AK40" si="14">AJ31/AI31-1</f>
        <v>-7.3335540994081683E-3</v>
      </c>
      <c r="AL31" s="53">
        <f t="shared" ref="AL31:AL40" si="15">AJ31-AI31</f>
        <v>-6977126.8599998951</v>
      </c>
    </row>
    <row r="32" spans="2:46" ht="15.75" customHeight="1" x14ac:dyDescent="0.25">
      <c r="B32" s="19" t="s">
        <v>47</v>
      </c>
      <c r="C32" s="214">
        <v>85.87</v>
      </c>
      <c r="D32" s="214">
        <v>93.49</v>
      </c>
      <c r="E32" s="214">
        <v>101.3</v>
      </c>
      <c r="F32" s="214">
        <v>115.83999999999999</v>
      </c>
      <c r="G32" s="214">
        <v>124.52000000000001</v>
      </c>
      <c r="H32" s="76">
        <f t="shared" si="10"/>
        <v>7.4930939226519611E-2</v>
      </c>
      <c r="I32" s="215">
        <f t="shared" si="11"/>
        <v>8.680000000000021</v>
      </c>
      <c r="P32" s="19" t="s">
        <v>47</v>
      </c>
      <c r="Q32" s="214">
        <v>43.14</v>
      </c>
      <c r="R32" s="215">
        <v>71.260000000000005</v>
      </c>
      <c r="S32" s="215">
        <v>83.79</v>
      </c>
      <c r="T32" s="215">
        <v>97.15</v>
      </c>
      <c r="U32" s="215">
        <v>103.05</v>
      </c>
      <c r="V32" s="76">
        <f t="shared" si="12"/>
        <v>6.0730828615542798E-2</v>
      </c>
      <c r="W32" s="215">
        <f t="shared" si="13"/>
        <v>5.8999999999999915</v>
      </c>
      <c r="AE32" s="19" t="s">
        <v>47</v>
      </c>
      <c r="AF32" s="217">
        <v>137154616.22</v>
      </c>
      <c r="AG32" s="218">
        <v>381266756.46000004</v>
      </c>
      <c r="AH32" s="218">
        <v>437659233.52999997</v>
      </c>
      <c r="AI32" s="218">
        <v>514533652.09000003</v>
      </c>
      <c r="AJ32" s="218">
        <v>542697009.57999992</v>
      </c>
      <c r="AK32" s="76">
        <f t="shared" si="14"/>
        <v>5.4735695858963318E-2</v>
      </c>
      <c r="AL32" s="53">
        <f t="shared" si="15"/>
        <v>28163357.48999989</v>
      </c>
    </row>
    <row r="33" spans="2:39" ht="15.75" customHeight="1" x14ac:dyDescent="0.25">
      <c r="B33" s="19" t="s">
        <v>48</v>
      </c>
      <c r="C33" s="214">
        <v>66.41</v>
      </c>
      <c r="D33" s="214">
        <v>77.45</v>
      </c>
      <c r="E33" s="214">
        <v>80.180000000000007</v>
      </c>
      <c r="F33" s="214">
        <v>87.94</v>
      </c>
      <c r="G33" s="214">
        <v>99.82</v>
      </c>
      <c r="H33" s="76">
        <f t="shared" si="10"/>
        <v>0.1350921082556289</v>
      </c>
      <c r="I33" s="215">
        <f t="shared" si="11"/>
        <v>11.879999999999995</v>
      </c>
      <c r="P33" s="19" t="s">
        <v>48</v>
      </c>
      <c r="Q33" s="214">
        <v>36.92</v>
      </c>
      <c r="R33" s="215">
        <v>53.92</v>
      </c>
      <c r="S33" s="215">
        <v>54.70000000000001</v>
      </c>
      <c r="T33" s="215">
        <v>63.160000000000004</v>
      </c>
      <c r="U33" s="215">
        <v>68.97</v>
      </c>
      <c r="V33" s="76">
        <f t="shared" si="12"/>
        <v>9.198860037998724E-2</v>
      </c>
      <c r="W33" s="215">
        <f t="shared" si="13"/>
        <v>5.8099999999999952</v>
      </c>
      <c r="AE33" s="19" t="s">
        <v>48</v>
      </c>
      <c r="AF33" s="217">
        <v>4381169.17</v>
      </c>
      <c r="AG33" s="218">
        <v>8179727.9700000007</v>
      </c>
      <c r="AH33" s="218">
        <v>8858381.8200000003</v>
      </c>
      <c r="AI33" s="218">
        <v>10237092.02</v>
      </c>
      <c r="AJ33" s="218">
        <v>11416716.560000001</v>
      </c>
      <c r="AK33" s="76">
        <f t="shared" si="14"/>
        <v>0.11523043240164221</v>
      </c>
      <c r="AL33" s="53">
        <f t="shared" si="15"/>
        <v>1179624.540000001</v>
      </c>
    </row>
    <row r="34" spans="2:39" ht="15.75" customHeight="1" x14ac:dyDescent="0.25">
      <c r="B34" s="19" t="s">
        <v>49</v>
      </c>
      <c r="C34" s="214">
        <v>154.08000000000001</v>
      </c>
      <c r="D34" s="214">
        <v>185.18</v>
      </c>
      <c r="E34" s="214">
        <v>211.21</v>
      </c>
      <c r="F34" s="214">
        <v>199.41</v>
      </c>
      <c r="G34" s="214">
        <v>220.58</v>
      </c>
      <c r="H34" s="76">
        <f t="shared" si="10"/>
        <v>0.10616318138508607</v>
      </c>
      <c r="I34" s="215">
        <f t="shared" si="11"/>
        <v>21.170000000000016</v>
      </c>
      <c r="P34" s="19" t="s">
        <v>49</v>
      </c>
      <c r="Q34" s="214">
        <v>46.13</v>
      </c>
      <c r="R34" s="215">
        <v>94.38</v>
      </c>
      <c r="S34" s="215">
        <v>117.35</v>
      </c>
      <c r="T34" s="215">
        <v>126.66000000000001</v>
      </c>
      <c r="U34" s="215">
        <v>163.08000000000001</v>
      </c>
      <c r="V34" s="76">
        <f t="shared" si="12"/>
        <v>0.2875414495499764</v>
      </c>
      <c r="W34" s="215">
        <f t="shared" si="13"/>
        <v>36.42</v>
      </c>
      <c r="AE34" s="19" t="s">
        <v>49</v>
      </c>
      <c r="AF34" s="217">
        <v>22694182.549999997</v>
      </c>
      <c r="AG34" s="218">
        <v>56883669.170000002</v>
      </c>
      <c r="AH34" s="218">
        <v>67682841.399999991</v>
      </c>
      <c r="AI34" s="218">
        <v>67200118.379999995</v>
      </c>
      <c r="AJ34" s="218">
        <v>102919216.39</v>
      </c>
      <c r="AK34" s="76">
        <f t="shared" si="14"/>
        <v>0.53153326022459324</v>
      </c>
      <c r="AL34" s="53">
        <f t="shared" si="15"/>
        <v>35719098.010000005</v>
      </c>
    </row>
    <row r="35" spans="2:39" ht="15.75" customHeight="1" x14ac:dyDescent="0.25">
      <c r="B35" s="19" t="s">
        <v>50</v>
      </c>
      <c r="C35" s="214">
        <v>51.25</v>
      </c>
      <c r="D35" s="214">
        <v>59.12</v>
      </c>
      <c r="E35" s="214">
        <v>65.930000000000007</v>
      </c>
      <c r="F35" s="214">
        <v>74.61</v>
      </c>
      <c r="G35" s="214">
        <v>82.59</v>
      </c>
      <c r="H35" s="76">
        <f t="shared" si="10"/>
        <v>0.1069561720948935</v>
      </c>
      <c r="I35" s="215">
        <f t="shared" si="11"/>
        <v>7.980000000000004</v>
      </c>
      <c r="P35" s="19" t="s">
        <v>50</v>
      </c>
      <c r="Q35" s="214">
        <v>28.24</v>
      </c>
      <c r="R35" s="215">
        <v>42.01</v>
      </c>
      <c r="S35" s="215">
        <v>52.07</v>
      </c>
      <c r="T35" s="215">
        <v>61.36999999999999</v>
      </c>
      <c r="U35" s="215">
        <v>67.099999999999994</v>
      </c>
      <c r="V35" s="76">
        <f t="shared" si="12"/>
        <v>9.336809516050204E-2</v>
      </c>
      <c r="W35" s="215">
        <f t="shared" si="13"/>
        <v>5.730000000000004</v>
      </c>
      <c r="AE35" s="19" t="s">
        <v>50</v>
      </c>
      <c r="AF35" s="217">
        <v>54944687.289999999</v>
      </c>
      <c r="AG35" s="218">
        <v>136922674.63999999</v>
      </c>
      <c r="AH35" s="218">
        <v>177906116.87</v>
      </c>
      <c r="AI35" s="218">
        <v>218084310.92000002</v>
      </c>
      <c r="AJ35" s="218">
        <v>237061832.75</v>
      </c>
      <c r="AK35" s="76">
        <f t="shared" si="14"/>
        <v>8.7019197987889818E-2</v>
      </c>
      <c r="AL35" s="53">
        <f t="shared" si="15"/>
        <v>18977521.829999983</v>
      </c>
    </row>
    <row r="36" spans="2:39" x14ac:dyDescent="0.25">
      <c r="B36" s="19" t="s">
        <v>51</v>
      </c>
      <c r="C36" s="214">
        <v>84.44</v>
      </c>
      <c r="D36" s="214">
        <v>89.45</v>
      </c>
      <c r="E36" s="214">
        <v>98.5</v>
      </c>
      <c r="F36" s="214">
        <v>108.5</v>
      </c>
      <c r="G36" s="214">
        <v>115.69</v>
      </c>
      <c r="H36" s="76">
        <f>G36/F36-1</f>
        <v>6.6267281105990783E-2</v>
      </c>
      <c r="I36" s="215">
        <f t="shared" si="11"/>
        <v>7.1899999999999977</v>
      </c>
      <c r="P36" s="19" t="s">
        <v>51</v>
      </c>
      <c r="Q36" s="214">
        <v>45.63</v>
      </c>
      <c r="R36" s="215">
        <v>64.64</v>
      </c>
      <c r="S36" s="215">
        <v>73.62</v>
      </c>
      <c r="T36" s="215">
        <v>81.849999999999994</v>
      </c>
      <c r="U36" s="215">
        <v>88.52</v>
      </c>
      <c r="V36" s="76">
        <f t="shared" si="12"/>
        <v>8.1490531459987858E-2</v>
      </c>
      <c r="W36" s="215">
        <f t="shared" si="13"/>
        <v>6.6700000000000017</v>
      </c>
      <c r="AE36" s="19" t="s">
        <v>51</v>
      </c>
      <c r="AF36" s="217">
        <v>4498900.47</v>
      </c>
      <c r="AG36" s="218">
        <v>7864755.4300000006</v>
      </c>
      <c r="AH36" s="218">
        <v>9097368.0999999996</v>
      </c>
      <c r="AI36" s="218">
        <v>10277452.130000001</v>
      </c>
      <c r="AJ36" s="218">
        <v>11114507.720000001</v>
      </c>
      <c r="AK36" s="76">
        <f t="shared" si="14"/>
        <v>8.1445827177012653E-2</v>
      </c>
      <c r="AL36" s="53">
        <f t="shared" si="15"/>
        <v>837055.58999999985</v>
      </c>
    </row>
    <row r="37" spans="2:39" x14ac:dyDescent="0.25">
      <c r="B37" s="19" t="s">
        <v>52</v>
      </c>
      <c r="C37" s="214">
        <v>125.31</v>
      </c>
      <c r="D37" s="214">
        <v>128.21</v>
      </c>
      <c r="E37" s="214">
        <v>149.08000000000001</v>
      </c>
      <c r="F37" s="214">
        <v>167.62</v>
      </c>
      <c r="G37" s="214">
        <v>191.89</v>
      </c>
      <c r="H37" s="76">
        <f t="shared" ref="H37:H40" si="16">G37/F37-1</f>
        <v>0.14479179095573302</v>
      </c>
      <c r="I37" s="215">
        <f t="shared" si="11"/>
        <v>24.269999999999982</v>
      </c>
      <c r="P37" s="19" t="s">
        <v>52</v>
      </c>
      <c r="Q37" s="214">
        <v>82.55</v>
      </c>
      <c r="R37" s="215">
        <v>96.820000000000007</v>
      </c>
      <c r="S37" s="215">
        <v>122.12</v>
      </c>
      <c r="T37" s="215">
        <v>143.97</v>
      </c>
      <c r="U37" s="215">
        <v>163.12</v>
      </c>
      <c r="V37" s="76">
        <f t="shared" si="12"/>
        <v>0.13301382232409531</v>
      </c>
      <c r="W37" s="215">
        <f t="shared" si="13"/>
        <v>19.150000000000006</v>
      </c>
      <c r="AE37" s="19" t="s">
        <v>52</v>
      </c>
      <c r="AF37" s="217">
        <v>30921945.879999999</v>
      </c>
      <c r="AG37" s="218">
        <v>58546964.609999999</v>
      </c>
      <c r="AH37" s="218">
        <v>79534420.480000004</v>
      </c>
      <c r="AI37" s="218">
        <v>93956888.709999993</v>
      </c>
      <c r="AJ37" s="218">
        <v>103670606.91</v>
      </c>
      <c r="AK37" s="76">
        <f t="shared" si="14"/>
        <v>0.10338484312716667</v>
      </c>
      <c r="AL37" s="53">
        <f t="shared" si="15"/>
        <v>9713718.200000003</v>
      </c>
    </row>
    <row r="38" spans="2:39" x14ac:dyDescent="0.25">
      <c r="B38" s="19" t="s">
        <v>53</v>
      </c>
      <c r="C38" s="214">
        <v>68.989999999999995</v>
      </c>
      <c r="D38" s="214">
        <v>76.34</v>
      </c>
      <c r="E38" s="214">
        <v>86.56</v>
      </c>
      <c r="F38" s="214">
        <v>96.87</v>
      </c>
      <c r="G38" s="214">
        <v>102.34</v>
      </c>
      <c r="H38" s="76">
        <f t="shared" si="16"/>
        <v>5.646743057706205E-2</v>
      </c>
      <c r="I38" s="215">
        <f t="shared" si="11"/>
        <v>5.4699999999999989</v>
      </c>
      <c r="P38" s="19" t="s">
        <v>53</v>
      </c>
      <c r="Q38" s="214">
        <v>37.840000000000003</v>
      </c>
      <c r="R38" s="215">
        <v>53.16</v>
      </c>
      <c r="S38" s="215">
        <v>62.009999999999991</v>
      </c>
      <c r="T38" s="215">
        <v>69.75</v>
      </c>
      <c r="U38" s="215">
        <v>76.260000000000005</v>
      </c>
      <c r="V38" s="76">
        <f t="shared" si="12"/>
        <v>9.333333333333349E-2</v>
      </c>
      <c r="W38" s="215">
        <f t="shared" si="13"/>
        <v>6.5100000000000051</v>
      </c>
      <c r="AE38" s="19" t="s">
        <v>53</v>
      </c>
      <c r="AF38" s="217">
        <v>16610861.379999999</v>
      </c>
      <c r="AG38" s="218">
        <v>27747259.210000001</v>
      </c>
      <c r="AH38" s="218">
        <v>33481132.210000001</v>
      </c>
      <c r="AI38" s="218">
        <v>36544291.980000004</v>
      </c>
      <c r="AJ38" s="218">
        <v>39167854.120000005</v>
      </c>
      <c r="AK38" s="76">
        <f t="shared" si="14"/>
        <v>7.1791297569421486E-2</v>
      </c>
      <c r="AL38" s="53">
        <f t="shared" si="15"/>
        <v>2623562.1400000006</v>
      </c>
    </row>
    <row r="39" spans="2:39" x14ac:dyDescent="0.25">
      <c r="B39" s="19" t="s">
        <v>54</v>
      </c>
      <c r="C39" s="214">
        <v>98.71</v>
      </c>
      <c r="D39" s="214">
        <v>114.5</v>
      </c>
      <c r="E39" s="214">
        <v>129.22</v>
      </c>
      <c r="F39" s="214">
        <v>138.65</v>
      </c>
      <c r="G39" s="214">
        <v>118.45999999999998</v>
      </c>
      <c r="H39" s="76">
        <f t="shared" si="16"/>
        <v>-0.14561846375766341</v>
      </c>
      <c r="I39" s="215">
        <f t="shared" si="11"/>
        <v>-20.190000000000026</v>
      </c>
      <c r="P39" s="19" t="s">
        <v>54</v>
      </c>
      <c r="Q39" s="214">
        <v>53.72</v>
      </c>
      <c r="R39" s="215">
        <v>88.72</v>
      </c>
      <c r="S39" s="215">
        <v>109.01</v>
      </c>
      <c r="T39" s="215">
        <v>119.74</v>
      </c>
      <c r="U39" s="215">
        <v>101.6</v>
      </c>
      <c r="V39" s="76">
        <f t="shared" si="12"/>
        <v>-0.15149490562886259</v>
      </c>
      <c r="W39" s="215">
        <f t="shared" si="13"/>
        <v>-18.14</v>
      </c>
      <c r="AE39" s="19" t="s">
        <v>54</v>
      </c>
      <c r="AF39" s="217">
        <v>34127770.07</v>
      </c>
      <c r="AG39" s="218">
        <v>88124626.280000001</v>
      </c>
      <c r="AH39" s="218">
        <v>107150132.73</v>
      </c>
      <c r="AI39" s="218">
        <v>119099527.73999999</v>
      </c>
      <c r="AJ39" s="218">
        <v>101644173.95</v>
      </c>
      <c r="AK39" s="76">
        <f t="shared" si="14"/>
        <v>-0.14656106637220145</v>
      </c>
      <c r="AL39" s="53">
        <f t="shared" si="15"/>
        <v>-17455353.789999992</v>
      </c>
    </row>
    <row r="40" spans="2:39" x14ac:dyDescent="0.25">
      <c r="B40" s="23" t="s">
        <v>55</v>
      </c>
      <c r="C40" s="214">
        <v>74.28</v>
      </c>
      <c r="D40" s="214">
        <v>64.23</v>
      </c>
      <c r="E40" s="214">
        <v>69.86</v>
      </c>
      <c r="F40" s="214">
        <v>72.73</v>
      </c>
      <c r="G40" s="214">
        <v>77.06</v>
      </c>
      <c r="H40" s="76">
        <f t="shared" si="16"/>
        <v>5.9535267427471394E-2</v>
      </c>
      <c r="I40" s="215">
        <f t="shared" si="11"/>
        <v>4.3299999999999983</v>
      </c>
      <c r="P40" s="23" t="s">
        <v>55</v>
      </c>
      <c r="Q40" s="214">
        <v>29.35</v>
      </c>
      <c r="R40" s="215">
        <v>43.18</v>
      </c>
      <c r="S40" s="215">
        <v>54</v>
      </c>
      <c r="T40" s="215">
        <v>56.56</v>
      </c>
      <c r="U40" s="215">
        <v>58.49</v>
      </c>
      <c r="V40" s="76">
        <f t="shared" si="12"/>
        <v>3.4123055162659011E-2</v>
      </c>
      <c r="W40" s="215">
        <f t="shared" si="13"/>
        <v>1.9299999999999997</v>
      </c>
      <c r="AE40" s="23" t="s">
        <v>55</v>
      </c>
      <c r="AF40" s="217">
        <v>12828760.219999999</v>
      </c>
      <c r="AG40" s="218">
        <v>20416665.23</v>
      </c>
      <c r="AH40" s="218">
        <v>24141003.859999999</v>
      </c>
      <c r="AI40" s="218">
        <v>26190289.780000001</v>
      </c>
      <c r="AJ40" s="218">
        <v>27172923.780000001</v>
      </c>
      <c r="AK40" s="76">
        <f t="shared" si="14"/>
        <v>3.7519019768554873E-2</v>
      </c>
      <c r="AL40" s="53">
        <f t="shared" si="15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3" t="s">
        <v>57</v>
      </c>
      <c r="C42" s="313"/>
      <c r="D42" s="313"/>
      <c r="E42" s="313"/>
      <c r="F42" s="313"/>
      <c r="G42" s="313"/>
      <c r="H42" s="313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5" t="s">
        <v>171</v>
      </c>
      <c r="C43" s="275"/>
      <c r="D43" s="275"/>
      <c r="E43" s="275"/>
      <c r="F43" s="275"/>
      <c r="G43" s="275"/>
      <c r="H43" s="275"/>
      <c r="P43" s="275" t="s">
        <v>172</v>
      </c>
      <c r="Q43" s="275"/>
      <c r="R43" s="275"/>
      <c r="S43" s="275"/>
      <c r="T43" s="275"/>
      <c r="U43" s="275"/>
      <c r="V43" s="275"/>
      <c r="W43" s="275"/>
      <c r="AE43" s="314" t="s">
        <v>173</v>
      </c>
      <c r="AF43" s="314"/>
      <c r="AG43" s="314"/>
      <c r="AH43" s="314"/>
      <c r="AI43" s="314"/>
      <c r="AJ43" s="314"/>
      <c r="AK43" s="314"/>
      <c r="AL43" s="314"/>
      <c r="AM43" s="314"/>
    </row>
    <row r="44" spans="2:39" ht="24" customHeight="1" x14ac:dyDescent="0.25">
      <c r="B44" s="275" t="s">
        <v>174</v>
      </c>
      <c r="C44" s="275"/>
      <c r="D44" s="275"/>
      <c r="E44" s="275"/>
      <c r="F44" s="275"/>
      <c r="G44" s="275"/>
      <c r="H44" s="275"/>
      <c r="P44" s="315" t="s">
        <v>175</v>
      </c>
      <c r="Q44" s="315"/>
      <c r="R44" s="315"/>
      <c r="S44" s="315"/>
      <c r="T44" s="315"/>
      <c r="U44" s="315"/>
      <c r="V44" s="315"/>
      <c r="W44" s="315"/>
      <c r="AF44" s="122"/>
      <c r="AG44" s="122"/>
    </row>
  </sheetData>
  <mergeCells count="18">
    <mergeCell ref="AE27:AK27"/>
    <mergeCell ref="B5:N5"/>
    <mergeCell ref="P5:AB5"/>
    <mergeCell ref="AD5:AS5"/>
    <mergeCell ref="B21:N21"/>
    <mergeCell ref="P21:W21"/>
    <mergeCell ref="AD21:AT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1BF3-6F9D-42FA-80D3-DDC1F8D8BC2A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95.01</v>
      </c>
      <c r="D6" s="222">
        <v>99.07</v>
      </c>
      <c r="E6" s="222">
        <v>105.64</v>
      </c>
      <c r="F6" s="222">
        <v>114.04</v>
      </c>
      <c r="G6" s="222">
        <v>125.24</v>
      </c>
      <c r="H6" s="222">
        <v>132.82</v>
      </c>
      <c r="I6" s="95">
        <f t="shared" ref="I6:I51" si="0">IFERROR(H6/G6-1,"-")</f>
        <v>6.052379431491528E-2</v>
      </c>
      <c r="J6" s="222">
        <f t="shared" ref="J6:J51" si="1">IFERROR(H6-G6,"-")</f>
        <v>7.5799999999999983</v>
      </c>
      <c r="K6" s="223">
        <v>2016.89</v>
      </c>
      <c r="L6" s="223">
        <v>2248.5700000000002</v>
      </c>
      <c r="M6" s="223">
        <v>2381.91</v>
      </c>
      <c r="N6" s="223">
        <v>2531.2999999999993</v>
      </c>
      <c r="O6" s="223">
        <v>2838.6899999999996</v>
      </c>
      <c r="P6" s="95">
        <f t="shared" ref="P6:P51" si="2">IFERROR(O6/N6-1,"-")</f>
        <v>0.1214356259629441</v>
      </c>
      <c r="Q6" s="222">
        <f t="shared" ref="Q6:Q51" si="3">IFERROR(O6-N6,"-")</f>
        <v>307.39000000000033</v>
      </c>
    </row>
    <row r="7" spans="2:17" x14ac:dyDescent="0.25">
      <c r="B7" s="96" t="s">
        <v>62</v>
      </c>
      <c r="C7" s="224">
        <v>103.69</v>
      </c>
      <c r="D7" s="224">
        <v>107.45</v>
      </c>
      <c r="E7" s="224">
        <v>114.17</v>
      </c>
      <c r="F7" s="224">
        <v>123.63</v>
      </c>
      <c r="G7" s="224">
        <v>135.81</v>
      </c>
      <c r="H7" s="224">
        <v>143.28</v>
      </c>
      <c r="I7" s="98">
        <f t="shared" si="0"/>
        <v>5.5003313452617553E-2</v>
      </c>
      <c r="J7" s="224">
        <f t="shared" si="1"/>
        <v>7.4699999999999989</v>
      </c>
      <c r="K7" s="225">
        <v>93.56</v>
      </c>
      <c r="L7" s="225">
        <v>102.22</v>
      </c>
      <c r="M7" s="225">
        <v>110.27</v>
      </c>
      <c r="N7" s="225">
        <v>115.62</v>
      </c>
      <c r="O7" s="225">
        <v>129.53</v>
      </c>
      <c r="P7" s="98">
        <f t="shared" si="2"/>
        <v>0.12030790520671153</v>
      </c>
      <c r="Q7" s="224">
        <f t="shared" si="3"/>
        <v>13.909999999999997</v>
      </c>
    </row>
    <row r="8" spans="2:17" x14ac:dyDescent="0.25">
      <c r="B8" s="99" t="s">
        <v>63</v>
      </c>
      <c r="C8" s="226">
        <v>113.97</v>
      </c>
      <c r="D8" s="226">
        <v>117.1</v>
      </c>
      <c r="E8" s="226">
        <v>123.96</v>
      </c>
      <c r="F8" s="226">
        <v>133.49</v>
      </c>
      <c r="G8" s="226">
        <v>146.25</v>
      </c>
      <c r="H8" s="226">
        <v>154.19</v>
      </c>
      <c r="I8" s="100">
        <f t="shared" si="0"/>
        <v>5.4290598290598346E-2</v>
      </c>
      <c r="J8" s="226">
        <f t="shared" si="1"/>
        <v>7.9399999999999977</v>
      </c>
      <c r="K8" s="227">
        <v>100.8</v>
      </c>
      <c r="L8" s="227">
        <v>109.95</v>
      </c>
      <c r="M8" s="227">
        <v>118.34</v>
      </c>
      <c r="N8" s="227">
        <v>124.12</v>
      </c>
      <c r="O8" s="227">
        <v>139.44999999999999</v>
      </c>
      <c r="P8" s="100">
        <f t="shared" si="2"/>
        <v>0.12350950692877838</v>
      </c>
      <c r="Q8" s="226">
        <f t="shared" si="3"/>
        <v>15.329999999999984</v>
      </c>
    </row>
    <row r="9" spans="2:17" x14ac:dyDescent="0.25">
      <c r="B9" s="99" t="s">
        <v>70</v>
      </c>
      <c r="C9" s="226">
        <v>59.3</v>
      </c>
      <c r="D9" s="226">
        <v>59.54</v>
      </c>
      <c r="E9" s="226">
        <v>65.25</v>
      </c>
      <c r="F9" s="226">
        <v>72.2</v>
      </c>
      <c r="G9" s="226">
        <v>79.78</v>
      </c>
      <c r="H9" s="226">
        <v>84.79</v>
      </c>
      <c r="I9" s="100">
        <f t="shared" si="0"/>
        <v>6.2797693657558273E-2</v>
      </c>
      <c r="J9" s="226">
        <f t="shared" si="1"/>
        <v>5.0100000000000051</v>
      </c>
      <c r="K9" s="227">
        <v>53.93</v>
      </c>
      <c r="L9" s="227">
        <v>58.18</v>
      </c>
      <c r="M9" s="227">
        <v>63.87</v>
      </c>
      <c r="N9" s="227">
        <v>68.12</v>
      </c>
      <c r="O9" s="227">
        <v>72.790000000000006</v>
      </c>
      <c r="P9" s="100">
        <f t="shared" si="2"/>
        <v>6.855549031121555E-2</v>
      </c>
      <c r="Q9" s="226">
        <f t="shared" si="3"/>
        <v>4.6700000000000017</v>
      </c>
    </row>
    <row r="10" spans="2:17" x14ac:dyDescent="0.25">
      <c r="B10" s="96" t="s">
        <v>65</v>
      </c>
      <c r="C10" s="224">
        <v>69.31</v>
      </c>
      <c r="D10" s="224">
        <v>67.12</v>
      </c>
      <c r="E10" s="224">
        <v>73.209999999999994</v>
      </c>
      <c r="F10" s="224">
        <v>78.930000000000007</v>
      </c>
      <c r="G10" s="224">
        <v>86.93</v>
      </c>
      <c r="H10" s="224">
        <v>96.43</v>
      </c>
      <c r="I10" s="98">
        <f t="shared" si="0"/>
        <v>0.10928333141608193</v>
      </c>
      <c r="J10" s="224">
        <f t="shared" si="1"/>
        <v>9.5</v>
      </c>
      <c r="K10" s="225">
        <v>62</v>
      </c>
      <c r="L10" s="225">
        <v>61.19</v>
      </c>
      <c r="M10" s="225">
        <v>72.44</v>
      </c>
      <c r="N10" s="225">
        <v>78.62</v>
      </c>
      <c r="O10" s="225">
        <v>80.8</v>
      </c>
      <c r="P10" s="98">
        <f t="shared" si="2"/>
        <v>2.772831340625781E-2</v>
      </c>
      <c r="Q10" s="224">
        <f t="shared" si="3"/>
        <v>2.1799999999999926</v>
      </c>
    </row>
    <row r="11" spans="2:17" x14ac:dyDescent="0.25">
      <c r="B11" s="93" t="s">
        <v>46</v>
      </c>
      <c r="C11" s="228">
        <v>119.42</v>
      </c>
      <c r="D11" s="228">
        <v>126.49</v>
      </c>
      <c r="E11" s="228">
        <v>131.02000000000001</v>
      </c>
      <c r="F11" s="228">
        <v>138.91</v>
      </c>
      <c r="G11" s="228">
        <v>151.52000000000001</v>
      </c>
      <c r="H11" s="228">
        <v>159.22</v>
      </c>
      <c r="I11" s="102">
        <f t="shared" si="0"/>
        <v>5.081837381203802E-2</v>
      </c>
      <c r="J11" s="228">
        <f t="shared" si="1"/>
        <v>7.6999999999999886</v>
      </c>
      <c r="K11" s="229">
        <v>108.31</v>
      </c>
      <c r="L11" s="229">
        <v>112.07</v>
      </c>
      <c r="M11" s="229">
        <v>120.74</v>
      </c>
      <c r="N11" s="229">
        <v>123.41</v>
      </c>
      <c r="O11" s="229">
        <v>138.72999999999999</v>
      </c>
      <c r="P11" s="102">
        <f t="shared" si="2"/>
        <v>0.12413904869945713</v>
      </c>
      <c r="Q11" s="228">
        <f t="shared" si="3"/>
        <v>15.319999999999993</v>
      </c>
    </row>
    <row r="12" spans="2:17" x14ac:dyDescent="0.25">
      <c r="B12" s="96" t="s">
        <v>62</v>
      </c>
      <c r="C12" s="224">
        <v>130.44999999999999</v>
      </c>
      <c r="D12" s="224">
        <v>134.97</v>
      </c>
      <c r="E12" s="224">
        <v>140.36000000000001</v>
      </c>
      <c r="F12" s="224">
        <v>150.29</v>
      </c>
      <c r="G12" s="224">
        <v>166.01</v>
      </c>
      <c r="H12" s="224">
        <v>174.46</v>
      </c>
      <c r="I12" s="98">
        <f t="shared" si="0"/>
        <v>5.0900548159749537E-2</v>
      </c>
      <c r="J12" s="224">
        <f t="shared" si="1"/>
        <v>8.4500000000000171</v>
      </c>
      <c r="K12" s="225">
        <v>114.25</v>
      </c>
      <c r="L12" s="225">
        <v>121.58</v>
      </c>
      <c r="M12" s="225">
        <v>131.06</v>
      </c>
      <c r="N12" s="225">
        <v>134.24</v>
      </c>
      <c r="O12" s="225">
        <v>150.6</v>
      </c>
      <c r="P12" s="98">
        <f t="shared" si="2"/>
        <v>0.12187127532777109</v>
      </c>
      <c r="Q12" s="224">
        <f t="shared" si="3"/>
        <v>16.359999999999985</v>
      </c>
    </row>
    <row r="13" spans="2:17" x14ac:dyDescent="0.25">
      <c r="B13" s="99" t="s">
        <v>63</v>
      </c>
      <c r="C13" s="226">
        <v>138.85</v>
      </c>
      <c r="D13" s="226">
        <v>143.38999999999999</v>
      </c>
      <c r="E13" s="226">
        <v>150.34</v>
      </c>
      <c r="F13" s="226">
        <v>160.88</v>
      </c>
      <c r="G13" s="226">
        <v>176.82</v>
      </c>
      <c r="H13" s="226">
        <v>186.36</v>
      </c>
      <c r="I13" s="100">
        <f t="shared" si="0"/>
        <v>5.3953172718018472E-2</v>
      </c>
      <c r="J13" s="226">
        <f t="shared" si="1"/>
        <v>9.5400000000000205</v>
      </c>
      <c r="K13" s="227">
        <v>121.39</v>
      </c>
      <c r="L13" s="227">
        <v>129.54</v>
      </c>
      <c r="M13" s="227">
        <v>139.09</v>
      </c>
      <c r="N13" s="227">
        <v>143.36000000000001</v>
      </c>
      <c r="O13" s="227">
        <v>158.69</v>
      </c>
      <c r="P13" s="100">
        <f t="shared" si="2"/>
        <v>0.10693359374999978</v>
      </c>
      <c r="Q13" s="226">
        <f t="shared" si="3"/>
        <v>15.329999999999984</v>
      </c>
    </row>
    <row r="14" spans="2:17" x14ac:dyDescent="0.25">
      <c r="B14" s="99" t="s">
        <v>70</v>
      </c>
      <c r="C14" s="226">
        <v>65.55</v>
      </c>
      <c r="D14" s="226">
        <v>60.97</v>
      </c>
      <c r="E14" s="226">
        <v>62.16</v>
      </c>
      <c r="F14" s="226">
        <v>62.3</v>
      </c>
      <c r="G14" s="226">
        <v>64.11</v>
      </c>
      <c r="H14" s="226">
        <v>71.02</v>
      </c>
      <c r="I14" s="100">
        <f t="shared" si="0"/>
        <v>0.10778349711433477</v>
      </c>
      <c r="J14" s="226">
        <f t="shared" si="1"/>
        <v>6.9099999999999966</v>
      </c>
      <c r="K14" s="227">
        <v>48.12</v>
      </c>
      <c r="L14" s="227">
        <v>49.27</v>
      </c>
      <c r="M14" s="227">
        <v>51.81</v>
      </c>
      <c r="N14" s="227">
        <v>55.62</v>
      </c>
      <c r="O14" s="227">
        <v>75.790000000000006</v>
      </c>
      <c r="P14" s="100">
        <f t="shared" si="2"/>
        <v>0.36263933836749396</v>
      </c>
      <c r="Q14" s="226">
        <f t="shared" si="3"/>
        <v>20.170000000000009</v>
      </c>
    </row>
    <row r="15" spans="2:17" x14ac:dyDescent="0.25">
      <c r="B15" s="96" t="s">
        <v>65</v>
      </c>
      <c r="C15" s="224">
        <v>76.66</v>
      </c>
      <c r="D15" s="224">
        <v>74.13</v>
      </c>
      <c r="E15" s="224">
        <v>78.930000000000007</v>
      </c>
      <c r="F15" s="224">
        <v>83.06</v>
      </c>
      <c r="G15" s="224">
        <v>86.47</v>
      </c>
      <c r="H15" s="224">
        <v>96.49</v>
      </c>
      <c r="I15" s="98">
        <f t="shared" si="0"/>
        <v>0.11587833930843061</v>
      </c>
      <c r="J15" s="224">
        <f t="shared" si="1"/>
        <v>10.019999999999996</v>
      </c>
      <c r="K15" s="225">
        <v>72.819999999999993</v>
      </c>
      <c r="L15" s="225">
        <v>61.59</v>
      </c>
      <c r="M15" s="225">
        <v>71.89</v>
      </c>
      <c r="N15" s="225">
        <v>74.7</v>
      </c>
      <c r="O15" s="225">
        <v>81.59</v>
      </c>
      <c r="P15" s="98">
        <f t="shared" si="2"/>
        <v>9.223560910307893E-2</v>
      </c>
      <c r="Q15" s="224">
        <f t="shared" si="3"/>
        <v>6.8900000000000006</v>
      </c>
    </row>
    <row r="16" spans="2:17" x14ac:dyDescent="0.25">
      <c r="B16" s="93" t="s">
        <v>47</v>
      </c>
      <c r="C16" s="228">
        <v>89.5</v>
      </c>
      <c r="D16" s="228">
        <v>85.87</v>
      </c>
      <c r="E16" s="228">
        <v>93.49</v>
      </c>
      <c r="F16" s="228">
        <v>101.3</v>
      </c>
      <c r="G16" s="228">
        <v>115.84</v>
      </c>
      <c r="H16" s="228">
        <v>124.52</v>
      </c>
      <c r="I16" s="102">
        <f t="shared" si="0"/>
        <v>7.4930939226519166E-2</v>
      </c>
      <c r="J16" s="228">
        <f t="shared" si="1"/>
        <v>8.6799999999999926</v>
      </c>
      <c r="K16" s="229">
        <v>79.27</v>
      </c>
      <c r="L16" s="229">
        <v>82.53</v>
      </c>
      <c r="M16" s="229">
        <v>97.02</v>
      </c>
      <c r="N16" s="229">
        <v>107.6</v>
      </c>
      <c r="O16" s="229">
        <v>109.91</v>
      </c>
      <c r="P16" s="102">
        <f t="shared" si="2"/>
        <v>2.1468401486988808E-2</v>
      </c>
      <c r="Q16" s="228">
        <f t="shared" si="3"/>
        <v>2.3100000000000023</v>
      </c>
    </row>
    <row r="17" spans="2:17" x14ac:dyDescent="0.25">
      <c r="B17" s="96" t="s">
        <v>62</v>
      </c>
      <c r="C17" s="224">
        <v>98.68</v>
      </c>
      <c r="D17" s="224">
        <v>96.69</v>
      </c>
      <c r="E17" s="224">
        <v>103.31</v>
      </c>
      <c r="F17" s="224">
        <v>112</v>
      </c>
      <c r="G17" s="224">
        <v>127.16</v>
      </c>
      <c r="H17" s="224">
        <v>133.97999999999999</v>
      </c>
      <c r="I17" s="98">
        <f t="shared" si="0"/>
        <v>5.3633217993079629E-2</v>
      </c>
      <c r="J17" s="224">
        <f t="shared" si="1"/>
        <v>6.8199999999999932</v>
      </c>
      <c r="K17" s="225">
        <v>87.79</v>
      </c>
      <c r="L17" s="225">
        <v>91.65</v>
      </c>
      <c r="M17" s="225">
        <v>105.67</v>
      </c>
      <c r="N17" s="225">
        <v>115.62</v>
      </c>
      <c r="O17" s="225">
        <v>120.68</v>
      </c>
      <c r="P17" s="98">
        <f t="shared" si="2"/>
        <v>4.3764054661823204E-2</v>
      </c>
      <c r="Q17" s="224">
        <f t="shared" si="3"/>
        <v>5.0600000000000023</v>
      </c>
    </row>
    <row r="18" spans="2:17" x14ac:dyDescent="0.25">
      <c r="B18" s="99" t="s">
        <v>68</v>
      </c>
      <c r="C18" s="226">
        <v>110.87</v>
      </c>
      <c r="D18" s="226">
        <v>104.07</v>
      </c>
      <c r="E18" s="226">
        <v>111.76</v>
      </c>
      <c r="F18" s="226">
        <v>119.15</v>
      </c>
      <c r="G18" s="226">
        <v>136.18</v>
      </c>
      <c r="H18" s="226">
        <v>141.59</v>
      </c>
      <c r="I18" s="100">
        <f t="shared" si="0"/>
        <v>3.9726832133940349E-2</v>
      </c>
      <c r="J18" s="226">
        <f t="shared" si="1"/>
        <v>5.4099999999999966</v>
      </c>
      <c r="K18" s="227">
        <v>94.03</v>
      </c>
      <c r="L18" s="227">
        <v>97.33</v>
      </c>
      <c r="M18" s="227">
        <v>113.91</v>
      </c>
      <c r="N18" s="227">
        <v>122.75</v>
      </c>
      <c r="O18" s="227">
        <v>128.43</v>
      </c>
      <c r="P18" s="100">
        <f t="shared" si="2"/>
        <v>4.6272912423625412E-2</v>
      </c>
      <c r="Q18" s="226">
        <f t="shared" si="3"/>
        <v>5.6800000000000068</v>
      </c>
    </row>
    <row r="19" spans="2:17" x14ac:dyDescent="0.25">
      <c r="B19" s="99" t="s">
        <v>179</v>
      </c>
      <c r="C19" s="226">
        <v>64.17</v>
      </c>
      <c r="D19" s="226">
        <v>65.650000000000006</v>
      </c>
      <c r="E19" s="226">
        <v>73.12</v>
      </c>
      <c r="F19" s="226">
        <v>86.47</v>
      </c>
      <c r="G19" s="226">
        <v>94.84</v>
      </c>
      <c r="H19" s="226">
        <v>103.43</v>
      </c>
      <c r="I19" s="100">
        <f t="shared" si="0"/>
        <v>9.0573597638127445E-2</v>
      </c>
      <c r="J19" s="226">
        <f t="shared" si="1"/>
        <v>8.5900000000000034</v>
      </c>
      <c r="K19" s="227">
        <v>61.67</v>
      </c>
      <c r="L19" s="227">
        <v>66.540000000000006</v>
      </c>
      <c r="M19" s="227">
        <v>73.349999999999994</v>
      </c>
      <c r="N19" s="227">
        <v>81.39</v>
      </c>
      <c r="O19" s="227">
        <v>83.13</v>
      </c>
      <c r="P19" s="100">
        <f t="shared" si="2"/>
        <v>2.1378547733136744E-2</v>
      </c>
      <c r="Q19" s="226">
        <f t="shared" si="3"/>
        <v>1.7399999999999949</v>
      </c>
    </row>
    <row r="20" spans="2:17" x14ac:dyDescent="0.25">
      <c r="B20" s="96" t="s">
        <v>65</v>
      </c>
      <c r="C20" s="224">
        <v>76.2</v>
      </c>
      <c r="D20" s="224">
        <v>71.16</v>
      </c>
      <c r="E20" s="224">
        <v>76.5</v>
      </c>
      <c r="F20" s="224">
        <v>81.99</v>
      </c>
      <c r="G20" s="224">
        <v>95.66</v>
      </c>
      <c r="H20" s="224">
        <v>107.47</v>
      </c>
      <c r="I20" s="98">
        <f t="shared" si="0"/>
        <v>0.12345808070248809</v>
      </c>
      <c r="J20" s="224">
        <f t="shared" si="1"/>
        <v>11.810000000000002</v>
      </c>
      <c r="K20" s="225">
        <v>64.02</v>
      </c>
      <c r="L20" s="225">
        <v>65.02</v>
      </c>
      <c r="M20" s="225">
        <v>81.75</v>
      </c>
      <c r="N20" s="225">
        <v>92.75</v>
      </c>
      <c r="O20" s="225">
        <v>89.28</v>
      </c>
      <c r="P20" s="98">
        <f t="shared" si="2"/>
        <v>-3.7412398921832901E-2</v>
      </c>
      <c r="Q20" s="224">
        <f t="shared" si="3"/>
        <v>-3.4699999999999989</v>
      </c>
    </row>
    <row r="21" spans="2:17" x14ac:dyDescent="0.25">
      <c r="B21" s="93" t="s">
        <v>48</v>
      </c>
      <c r="C21" s="228">
        <v>70.819999999999993</v>
      </c>
      <c r="D21" s="228">
        <v>66.41</v>
      </c>
      <c r="E21" s="228">
        <v>77.45</v>
      </c>
      <c r="F21" s="228">
        <v>80.180000000000007</v>
      </c>
      <c r="G21" s="228">
        <v>87.94</v>
      </c>
      <c r="H21" s="228">
        <v>99.82</v>
      </c>
      <c r="I21" s="102">
        <f t="shared" si="0"/>
        <v>0.1350921082556289</v>
      </c>
      <c r="J21" s="228">
        <f t="shared" si="1"/>
        <v>11.879999999999995</v>
      </c>
      <c r="K21" s="229">
        <v>66.709999999999994</v>
      </c>
      <c r="L21" s="229">
        <v>58.18</v>
      </c>
      <c r="M21" s="229">
        <v>76.709999999999994</v>
      </c>
      <c r="N21" s="229">
        <v>85.07</v>
      </c>
      <c r="O21" s="229">
        <v>75.83</v>
      </c>
      <c r="P21" s="102">
        <f t="shared" si="2"/>
        <v>-0.10861643352533201</v>
      </c>
      <c r="Q21" s="228">
        <f t="shared" si="3"/>
        <v>-9.2399999999999949</v>
      </c>
    </row>
    <row r="22" spans="2:17" x14ac:dyDescent="0.25">
      <c r="B22" s="96" t="s">
        <v>62</v>
      </c>
      <c r="C22" s="224">
        <v>68.510000000000005</v>
      </c>
      <c r="D22" s="224">
        <v>66.41</v>
      </c>
      <c r="E22" s="224">
        <v>77.510000000000005</v>
      </c>
      <c r="F22" s="224">
        <v>80.36</v>
      </c>
      <c r="G22" s="224">
        <v>88.03</v>
      </c>
      <c r="H22" s="224">
        <v>99.96</v>
      </c>
      <c r="I22" s="98">
        <f t="shared" si="0"/>
        <v>0.13552198114279213</v>
      </c>
      <c r="J22" s="224">
        <f t="shared" si="1"/>
        <v>11.929999999999993</v>
      </c>
      <c r="K22" s="225">
        <v>66.709999999999994</v>
      </c>
      <c r="L22" s="225">
        <v>57.99</v>
      </c>
      <c r="M22" s="225">
        <v>76.84</v>
      </c>
      <c r="N22" s="225">
        <v>85.03</v>
      </c>
      <c r="O22" s="225">
        <v>75.900000000000006</v>
      </c>
      <c r="P22" s="98">
        <f t="shared" si="2"/>
        <v>-0.10737386804657179</v>
      </c>
      <c r="Q22" s="224">
        <f t="shared" si="3"/>
        <v>-9.1299999999999955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134.75</v>
      </c>
      <c r="D24" s="228">
        <v>154.08000000000001</v>
      </c>
      <c r="E24" s="228">
        <v>185.18</v>
      </c>
      <c r="F24" s="228">
        <v>211.21</v>
      </c>
      <c r="G24" s="228">
        <v>199.41</v>
      </c>
      <c r="H24" s="228">
        <v>220.58</v>
      </c>
      <c r="I24" s="102">
        <f t="shared" si="0"/>
        <v>0.10616318138508607</v>
      </c>
      <c r="J24" s="228">
        <f t="shared" si="1"/>
        <v>21.170000000000016</v>
      </c>
      <c r="K24" s="229">
        <v>104.86</v>
      </c>
      <c r="L24" s="229">
        <v>153.51</v>
      </c>
      <c r="M24" s="229">
        <v>130.86000000000001</v>
      </c>
      <c r="N24" s="229">
        <v>161.69999999999999</v>
      </c>
      <c r="O24" s="229">
        <v>172.54</v>
      </c>
      <c r="P24" s="102">
        <f t="shared" si="2"/>
        <v>6.7037724180581293E-2</v>
      </c>
      <c r="Q24" s="228">
        <f t="shared" si="3"/>
        <v>10.840000000000003</v>
      </c>
    </row>
    <row r="25" spans="2:17" x14ac:dyDescent="0.25">
      <c r="B25" s="96" t="s">
        <v>62</v>
      </c>
      <c r="C25" s="224">
        <v>134.66999999999999</v>
      </c>
      <c r="D25" s="224">
        <v>151.52000000000001</v>
      </c>
      <c r="E25" s="224">
        <v>180.18</v>
      </c>
      <c r="F25" s="224">
        <v>206.52</v>
      </c>
      <c r="G25" s="224">
        <v>205.17</v>
      </c>
      <c r="H25" s="224">
        <v>231.5</v>
      </c>
      <c r="I25" s="98">
        <f t="shared" si="0"/>
        <v>0.12833260223229526</v>
      </c>
      <c r="J25" s="224">
        <f t="shared" si="1"/>
        <v>26.330000000000013</v>
      </c>
      <c r="K25" s="225">
        <v>100.03</v>
      </c>
      <c r="L25" s="225">
        <v>149.26</v>
      </c>
      <c r="M25" s="225">
        <v>130.86000000000001</v>
      </c>
      <c r="N25" s="225">
        <v>167.18</v>
      </c>
      <c r="O25" s="225">
        <v>176.74</v>
      </c>
      <c r="P25" s="98">
        <f t="shared" si="2"/>
        <v>5.7183873669099272E-2</v>
      </c>
      <c r="Q25" s="224">
        <f t="shared" si="3"/>
        <v>9.5600000000000023</v>
      </c>
    </row>
    <row r="26" spans="2:17" x14ac:dyDescent="0.25">
      <c r="B26" s="99" t="s">
        <v>63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70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53.52</v>
      </c>
      <c r="D28" s="228">
        <v>51.25</v>
      </c>
      <c r="E28" s="228">
        <v>59.12</v>
      </c>
      <c r="F28" s="228">
        <v>65.930000000000007</v>
      </c>
      <c r="G28" s="228">
        <v>74.61</v>
      </c>
      <c r="H28" s="228">
        <v>82.59</v>
      </c>
      <c r="I28" s="102">
        <f t="shared" si="0"/>
        <v>0.1069561720948935</v>
      </c>
      <c r="J28" s="228">
        <f t="shared" si="1"/>
        <v>7.980000000000004</v>
      </c>
      <c r="K28" s="229">
        <v>46.88</v>
      </c>
      <c r="L28" s="229">
        <v>54.44</v>
      </c>
      <c r="M28" s="229">
        <v>58.54</v>
      </c>
      <c r="N28" s="229">
        <v>66.95</v>
      </c>
      <c r="O28" s="229">
        <v>78.36</v>
      </c>
      <c r="P28" s="102">
        <f t="shared" si="2"/>
        <v>0.17042569081404024</v>
      </c>
      <c r="Q28" s="228">
        <f t="shared" si="3"/>
        <v>11.409999999999997</v>
      </c>
    </row>
    <row r="29" spans="2:17" x14ac:dyDescent="0.25">
      <c r="B29" s="96" t="s">
        <v>62</v>
      </c>
      <c r="C29" s="224">
        <v>56.97</v>
      </c>
      <c r="D29" s="224">
        <v>54.03</v>
      </c>
      <c r="E29" s="224">
        <v>62.9</v>
      </c>
      <c r="F29" s="224">
        <v>70.19</v>
      </c>
      <c r="G29" s="224">
        <v>78.77</v>
      </c>
      <c r="H29" s="224">
        <v>88.12</v>
      </c>
      <c r="I29" s="98">
        <f t="shared" si="0"/>
        <v>0.11870001269518871</v>
      </c>
      <c r="J29" s="224">
        <f t="shared" si="1"/>
        <v>9.3500000000000085</v>
      </c>
      <c r="K29" s="225">
        <v>49.86</v>
      </c>
      <c r="L29" s="225">
        <v>58.2</v>
      </c>
      <c r="M29" s="225">
        <v>61.51</v>
      </c>
      <c r="N29" s="225">
        <v>71.97</v>
      </c>
      <c r="O29" s="225">
        <v>83.64</v>
      </c>
      <c r="P29" s="98">
        <f t="shared" si="2"/>
        <v>0.16215089620675283</v>
      </c>
      <c r="Q29" s="224">
        <f t="shared" si="3"/>
        <v>11.670000000000002</v>
      </c>
    </row>
    <row r="30" spans="2:17" x14ac:dyDescent="0.25">
      <c r="B30" s="99" t="s">
        <v>63</v>
      </c>
      <c r="C30" s="226">
        <v>59.93</v>
      </c>
      <c r="D30" s="226">
        <v>57.07</v>
      </c>
      <c r="E30" s="226">
        <v>65.52</v>
      </c>
      <c r="F30" s="226">
        <v>73.069999999999993</v>
      </c>
      <c r="G30" s="226">
        <v>81.81</v>
      </c>
      <c r="H30" s="226">
        <v>92.23</v>
      </c>
      <c r="I30" s="100">
        <f t="shared" si="0"/>
        <v>0.12736829238479408</v>
      </c>
      <c r="J30" s="226">
        <f t="shared" si="1"/>
        <v>10.420000000000002</v>
      </c>
      <c r="K30" s="227">
        <v>51.38</v>
      </c>
      <c r="L30" s="227">
        <v>60.53</v>
      </c>
      <c r="M30" s="227">
        <v>63.9</v>
      </c>
      <c r="N30" s="227">
        <v>75.59</v>
      </c>
      <c r="O30" s="227">
        <v>89.54</v>
      </c>
      <c r="P30" s="100">
        <f t="shared" si="2"/>
        <v>0.18454822066410914</v>
      </c>
      <c r="Q30" s="226">
        <f t="shared" si="3"/>
        <v>13.950000000000003</v>
      </c>
    </row>
    <row r="31" spans="2:17" x14ac:dyDescent="0.25">
      <c r="B31" s="99" t="s">
        <v>70</v>
      </c>
      <c r="C31" s="226">
        <v>42.61</v>
      </c>
      <c r="D31" s="226">
        <v>41.43</v>
      </c>
      <c r="E31" s="226">
        <v>46.25</v>
      </c>
      <c r="F31" s="226">
        <v>50.85</v>
      </c>
      <c r="G31" s="226">
        <v>58.4</v>
      </c>
      <c r="H31" s="226">
        <v>61.07</v>
      </c>
      <c r="I31" s="100">
        <f t="shared" si="0"/>
        <v>4.5719178082191725E-2</v>
      </c>
      <c r="J31" s="226">
        <f t="shared" si="1"/>
        <v>2.6700000000000017</v>
      </c>
      <c r="K31" s="227">
        <v>38.99</v>
      </c>
      <c r="L31" s="227">
        <v>43.24</v>
      </c>
      <c r="M31" s="227">
        <v>45.79</v>
      </c>
      <c r="N31" s="227">
        <v>49.31</v>
      </c>
      <c r="O31" s="227">
        <v>46.93</v>
      </c>
      <c r="P31" s="100">
        <f t="shared" si="2"/>
        <v>-4.8266071790711851E-2</v>
      </c>
      <c r="Q31" s="226">
        <f t="shared" si="3"/>
        <v>-2.3800000000000026</v>
      </c>
    </row>
    <row r="32" spans="2:17" x14ac:dyDescent="0.25">
      <c r="B32" s="96" t="s">
        <v>65</v>
      </c>
      <c r="C32" s="224">
        <v>43.27</v>
      </c>
      <c r="D32" s="224">
        <v>41.41</v>
      </c>
      <c r="E32" s="224">
        <v>43.49</v>
      </c>
      <c r="F32" s="224">
        <v>48.39</v>
      </c>
      <c r="G32" s="224">
        <v>55.81</v>
      </c>
      <c r="H32" s="224">
        <v>59.46</v>
      </c>
      <c r="I32" s="98">
        <f t="shared" si="0"/>
        <v>6.540046586633208E-2</v>
      </c>
      <c r="J32" s="224">
        <f t="shared" si="1"/>
        <v>3.6499999999999986</v>
      </c>
      <c r="K32" s="225">
        <v>33.19</v>
      </c>
      <c r="L32" s="225">
        <v>37.479999999999997</v>
      </c>
      <c r="M32" s="225">
        <v>43.95</v>
      </c>
      <c r="N32" s="225">
        <v>46.29</v>
      </c>
      <c r="O32" s="225">
        <v>54.29</v>
      </c>
      <c r="P32" s="98">
        <f t="shared" si="2"/>
        <v>0.17282350399654356</v>
      </c>
      <c r="Q32" s="224">
        <f t="shared" si="3"/>
        <v>8</v>
      </c>
    </row>
    <row r="33" spans="2:17" x14ac:dyDescent="0.25">
      <c r="B33" s="93" t="s">
        <v>51</v>
      </c>
      <c r="C33" s="228">
        <v>86.79</v>
      </c>
      <c r="D33" s="228">
        <v>84.44</v>
      </c>
      <c r="E33" s="228">
        <v>89.45</v>
      </c>
      <c r="F33" s="228">
        <v>98.5</v>
      </c>
      <c r="G33" s="228">
        <v>108.5</v>
      </c>
      <c r="H33" s="228">
        <v>115.69</v>
      </c>
      <c r="I33" s="102">
        <f t="shared" si="0"/>
        <v>6.6267281105990783E-2</v>
      </c>
      <c r="J33" s="228">
        <f t="shared" si="1"/>
        <v>7.1899999999999977</v>
      </c>
      <c r="K33" s="229">
        <v>82.54</v>
      </c>
      <c r="L33" s="229">
        <v>86.96</v>
      </c>
      <c r="M33" s="229">
        <v>99.78</v>
      </c>
      <c r="N33" s="229">
        <v>106.08</v>
      </c>
      <c r="O33" s="229">
        <v>106.92</v>
      </c>
      <c r="P33" s="102">
        <f t="shared" si="2"/>
        <v>7.9185520361990669E-3</v>
      </c>
      <c r="Q33" s="228">
        <f t="shared" si="3"/>
        <v>0.84000000000000341</v>
      </c>
    </row>
    <row r="34" spans="2:17" x14ac:dyDescent="0.25">
      <c r="B34" s="96" t="s">
        <v>62</v>
      </c>
      <c r="C34" s="224">
        <v>86.79</v>
      </c>
      <c r="D34" s="224">
        <v>84.44</v>
      </c>
      <c r="E34" s="224">
        <v>89.45</v>
      </c>
      <c r="F34" s="224">
        <v>97.58</v>
      </c>
      <c r="G34" s="224">
        <v>108.5</v>
      </c>
      <c r="H34" s="224">
        <v>115.69</v>
      </c>
      <c r="I34" s="98">
        <f t="shared" si="0"/>
        <v>6.6267281105990783E-2</v>
      </c>
      <c r="J34" s="224">
        <f t="shared" si="1"/>
        <v>7.1899999999999977</v>
      </c>
      <c r="K34" s="225">
        <v>82.54</v>
      </c>
      <c r="L34" s="225">
        <v>86.96</v>
      </c>
      <c r="M34" s="225">
        <v>99.78</v>
      </c>
      <c r="N34" s="225">
        <v>106.08</v>
      </c>
      <c r="O34" s="225">
        <v>106.92</v>
      </c>
      <c r="P34" s="98">
        <f t="shared" si="2"/>
        <v>7.9185520361990669E-3</v>
      </c>
      <c r="Q34" s="224">
        <f t="shared" si="3"/>
        <v>0.84000000000000341</v>
      </c>
    </row>
    <row r="35" spans="2:17" x14ac:dyDescent="0.25">
      <c r="B35" s="93" t="s">
        <v>52</v>
      </c>
      <c r="C35" s="228">
        <v>106.13</v>
      </c>
      <c r="D35" s="228">
        <v>125.31</v>
      </c>
      <c r="E35" s="228">
        <v>128.21</v>
      </c>
      <c r="F35" s="228">
        <v>149.08000000000001</v>
      </c>
      <c r="G35" s="228">
        <v>167.62</v>
      </c>
      <c r="H35" s="228">
        <v>191.89</v>
      </c>
      <c r="I35" s="102">
        <f t="shared" si="0"/>
        <v>0.14479179095573302</v>
      </c>
      <c r="J35" s="228">
        <f t="shared" si="1"/>
        <v>24.269999999999982</v>
      </c>
      <c r="K35" s="229">
        <v>110.06</v>
      </c>
      <c r="L35" s="229">
        <v>137.72</v>
      </c>
      <c r="M35" s="229">
        <v>134.81</v>
      </c>
      <c r="N35" s="229">
        <v>156.78</v>
      </c>
      <c r="O35" s="229">
        <v>185.71</v>
      </c>
      <c r="P35" s="102">
        <f t="shared" si="2"/>
        <v>0.18452608751116228</v>
      </c>
      <c r="Q35" s="228">
        <f t="shared" si="3"/>
        <v>28.930000000000007</v>
      </c>
    </row>
    <row r="36" spans="2:17" x14ac:dyDescent="0.25">
      <c r="B36" s="96" t="s">
        <v>62</v>
      </c>
      <c r="C36" s="224">
        <v>133.72</v>
      </c>
      <c r="D36" s="224">
        <v>131.41999999999999</v>
      </c>
      <c r="E36" s="224">
        <v>137.6</v>
      </c>
      <c r="F36" s="224">
        <v>157.52000000000001</v>
      </c>
      <c r="G36" s="224">
        <v>177.79</v>
      </c>
      <c r="H36" s="224">
        <v>204.84</v>
      </c>
      <c r="I36" s="98">
        <f t="shared" si="0"/>
        <v>0.15214578997693917</v>
      </c>
      <c r="J36" s="224">
        <f t="shared" si="1"/>
        <v>27.050000000000011</v>
      </c>
      <c r="K36" s="225">
        <v>121.74</v>
      </c>
      <c r="L36" s="225">
        <v>147.33000000000001</v>
      </c>
      <c r="M36" s="225">
        <v>145.06</v>
      </c>
      <c r="N36" s="225">
        <v>171.52</v>
      </c>
      <c r="O36" s="225">
        <v>209.31</v>
      </c>
      <c r="P36" s="98">
        <f t="shared" si="2"/>
        <v>0.22032416044776104</v>
      </c>
      <c r="Q36" s="224">
        <f t="shared" si="3"/>
        <v>37.789999999999992</v>
      </c>
    </row>
    <row r="37" spans="2:17" x14ac:dyDescent="0.25">
      <c r="B37" s="96" t="s">
        <v>65</v>
      </c>
      <c r="C37" s="224">
        <v>41.89</v>
      </c>
      <c r="D37" s="224">
        <v>74.180000000000007</v>
      </c>
      <c r="E37" s="224">
        <v>79.56</v>
      </c>
      <c r="F37" s="224">
        <v>104.15</v>
      </c>
      <c r="G37" s="224">
        <v>109.88</v>
      </c>
      <c r="H37" s="224">
        <v>124.4</v>
      </c>
      <c r="I37" s="98">
        <f t="shared" si="0"/>
        <v>0.1321441572624682</v>
      </c>
      <c r="J37" s="224">
        <f t="shared" si="1"/>
        <v>14.52000000000001</v>
      </c>
      <c r="K37" s="225">
        <v>51.26</v>
      </c>
      <c r="L37" s="225">
        <v>89.3</v>
      </c>
      <c r="M37" s="225">
        <v>73.790000000000006</v>
      </c>
      <c r="N37" s="225">
        <v>80.510000000000005</v>
      </c>
      <c r="O37" s="225">
        <v>74.17</v>
      </c>
      <c r="P37" s="98">
        <f t="shared" si="2"/>
        <v>-7.8747981617190432E-2</v>
      </c>
      <c r="Q37" s="224">
        <f t="shared" si="3"/>
        <v>-6.3400000000000034</v>
      </c>
    </row>
    <row r="38" spans="2:17" x14ac:dyDescent="0.25">
      <c r="B38" s="93" t="s">
        <v>53</v>
      </c>
      <c r="C38" s="228">
        <v>64.19</v>
      </c>
      <c r="D38" s="228">
        <v>68.989999999999995</v>
      </c>
      <c r="E38" s="228">
        <v>76.34</v>
      </c>
      <c r="F38" s="228">
        <v>86.56</v>
      </c>
      <c r="G38" s="228">
        <v>96.87</v>
      </c>
      <c r="H38" s="228">
        <v>102.34</v>
      </c>
      <c r="I38" s="102">
        <f t="shared" si="0"/>
        <v>5.646743057706205E-2</v>
      </c>
      <c r="J38" s="228">
        <f t="shared" si="1"/>
        <v>5.4699999999999989</v>
      </c>
      <c r="K38" s="229">
        <v>71.44</v>
      </c>
      <c r="L38" s="229">
        <v>78.97</v>
      </c>
      <c r="M38" s="229">
        <v>79.5</v>
      </c>
      <c r="N38" s="229">
        <v>90.02</v>
      </c>
      <c r="O38" s="229">
        <v>93.22</v>
      </c>
      <c r="P38" s="102">
        <f t="shared" si="2"/>
        <v>3.5547656076427403E-2</v>
      </c>
      <c r="Q38" s="228">
        <f t="shared" si="3"/>
        <v>3.2000000000000028</v>
      </c>
    </row>
    <row r="39" spans="2:17" x14ac:dyDescent="0.25">
      <c r="B39" s="96" t="s">
        <v>62</v>
      </c>
      <c r="C39" s="224">
        <v>64.19</v>
      </c>
      <c r="D39" s="224">
        <v>68.989999999999995</v>
      </c>
      <c r="E39" s="224">
        <v>76.34</v>
      </c>
      <c r="F39" s="224">
        <v>85.99</v>
      </c>
      <c r="G39" s="224">
        <v>96.87</v>
      </c>
      <c r="H39" s="224">
        <v>102.34</v>
      </c>
      <c r="I39" s="98">
        <f t="shared" si="0"/>
        <v>5.646743057706205E-2</v>
      </c>
      <c r="J39" s="224">
        <f t="shared" si="1"/>
        <v>5.4699999999999989</v>
      </c>
      <c r="K39" s="225">
        <v>71.44</v>
      </c>
      <c r="L39" s="225">
        <v>78.97</v>
      </c>
      <c r="M39" s="225">
        <v>79.5</v>
      </c>
      <c r="N39" s="225">
        <v>90.02</v>
      </c>
      <c r="O39" s="225">
        <v>93.22</v>
      </c>
      <c r="P39" s="98">
        <f t="shared" si="2"/>
        <v>3.5547656076427403E-2</v>
      </c>
      <c r="Q39" s="224">
        <f t="shared" si="3"/>
        <v>3.2000000000000028</v>
      </c>
    </row>
    <row r="40" spans="2:17" x14ac:dyDescent="0.25">
      <c r="B40" s="99" t="s">
        <v>63</v>
      </c>
      <c r="C40" s="226">
        <v>76.319999999999993</v>
      </c>
      <c r="D40" s="226">
        <v>76.47</v>
      </c>
      <c r="E40" s="226">
        <v>90.03</v>
      </c>
      <c r="F40" s="226">
        <v>100.71</v>
      </c>
      <c r="G40" s="226">
        <v>115.08</v>
      </c>
      <c r="H40" s="226">
        <v>119.72</v>
      </c>
      <c r="I40" s="100">
        <f t="shared" si="0"/>
        <v>4.0319777546054869E-2</v>
      </c>
      <c r="J40" s="226">
        <f t="shared" si="1"/>
        <v>4.6400000000000006</v>
      </c>
      <c r="K40" s="227">
        <v>84.79</v>
      </c>
      <c r="L40" s="227">
        <v>93.22</v>
      </c>
      <c r="M40" s="227">
        <v>93.48</v>
      </c>
      <c r="N40" s="227">
        <v>102.66</v>
      </c>
      <c r="O40" s="227">
        <v>104.41</v>
      </c>
      <c r="P40" s="100">
        <f t="shared" si="2"/>
        <v>1.7046561465030141E-2</v>
      </c>
      <c r="Q40" s="226">
        <f t="shared" si="3"/>
        <v>1.75</v>
      </c>
    </row>
    <row r="41" spans="2:17" x14ac:dyDescent="0.25">
      <c r="B41" s="99" t="s">
        <v>70</v>
      </c>
      <c r="C41" s="226">
        <v>52.19</v>
      </c>
      <c r="D41" s="226">
        <v>57.98</v>
      </c>
      <c r="E41" s="226">
        <v>57.94</v>
      </c>
      <c r="F41" s="226">
        <v>66.849999999999994</v>
      </c>
      <c r="G41" s="226">
        <v>70.069999999999993</v>
      </c>
      <c r="H41" s="226">
        <v>70.59</v>
      </c>
      <c r="I41" s="100">
        <f t="shared" si="0"/>
        <v>7.4211502782932648E-3</v>
      </c>
      <c r="J41" s="226">
        <f t="shared" si="1"/>
        <v>0.52000000000001023</v>
      </c>
      <c r="K41" s="227">
        <v>54.77</v>
      </c>
      <c r="L41" s="227">
        <v>60.7</v>
      </c>
      <c r="M41" s="227">
        <v>62.18</v>
      </c>
      <c r="N41" s="227">
        <v>67.88</v>
      </c>
      <c r="O41" s="227">
        <v>68.16</v>
      </c>
      <c r="P41" s="100">
        <f t="shared" si="2"/>
        <v>4.1249263406011316E-3</v>
      </c>
      <c r="Q41" s="226">
        <f t="shared" si="3"/>
        <v>0.28000000000000114</v>
      </c>
    </row>
    <row r="42" spans="2:17" x14ac:dyDescent="0.25">
      <c r="B42" s="93" t="s">
        <v>54</v>
      </c>
      <c r="C42" s="228">
        <v>102.24</v>
      </c>
      <c r="D42" s="228">
        <v>98.71</v>
      </c>
      <c r="E42" s="228">
        <v>114.5</v>
      </c>
      <c r="F42" s="228">
        <v>129.22</v>
      </c>
      <c r="G42" s="228">
        <v>138.65</v>
      </c>
      <c r="H42" s="228">
        <v>118.46</v>
      </c>
      <c r="I42" s="102">
        <f t="shared" si="0"/>
        <v>-0.1456184637576633</v>
      </c>
      <c r="J42" s="228">
        <f t="shared" si="1"/>
        <v>-20.190000000000012</v>
      </c>
      <c r="K42" s="229">
        <v>95.86</v>
      </c>
      <c r="L42" s="229">
        <v>113.97</v>
      </c>
      <c r="M42" s="229">
        <v>122.94</v>
      </c>
      <c r="N42" s="229">
        <v>91.08</v>
      </c>
      <c r="O42" s="229">
        <v>119.27</v>
      </c>
      <c r="P42" s="102">
        <f t="shared" si="2"/>
        <v>0.30950812472551603</v>
      </c>
      <c r="Q42" s="228">
        <f t="shared" si="3"/>
        <v>28.189999999999998</v>
      </c>
    </row>
    <row r="43" spans="2:17" x14ac:dyDescent="0.25">
      <c r="B43" s="96" t="s">
        <v>62</v>
      </c>
      <c r="C43" s="224">
        <v>108.14</v>
      </c>
      <c r="D43" s="224">
        <v>104.52</v>
      </c>
      <c r="E43" s="224">
        <v>121.1</v>
      </c>
      <c r="F43" s="224">
        <v>138.26</v>
      </c>
      <c r="G43" s="224">
        <v>145.62</v>
      </c>
      <c r="H43" s="224">
        <v>121.32</v>
      </c>
      <c r="I43" s="98">
        <f t="shared" si="0"/>
        <v>-0.16687268232385666</v>
      </c>
      <c r="J43" s="224">
        <f t="shared" si="1"/>
        <v>-24.300000000000011</v>
      </c>
      <c r="K43" s="225">
        <v>101.74</v>
      </c>
      <c r="L43" s="225">
        <v>120.85</v>
      </c>
      <c r="M43" s="225">
        <v>130.04</v>
      </c>
      <c r="N43" s="225">
        <v>93.36</v>
      </c>
      <c r="O43" s="225">
        <v>125.7</v>
      </c>
      <c r="P43" s="98">
        <f t="shared" si="2"/>
        <v>0.34640102827763508</v>
      </c>
      <c r="Q43" s="224">
        <f t="shared" si="3"/>
        <v>32.340000000000003</v>
      </c>
    </row>
    <row r="44" spans="2:17" x14ac:dyDescent="0.25">
      <c r="B44" s="99" t="s">
        <v>63</v>
      </c>
      <c r="C44" s="226">
        <v>0</v>
      </c>
      <c r="D44" s="226">
        <v>111.35</v>
      </c>
      <c r="E44" s="226">
        <v>128.75</v>
      </c>
      <c r="F44" s="226">
        <v>147.52000000000001</v>
      </c>
      <c r="G44" s="226">
        <v>153.44</v>
      </c>
      <c r="H44" s="226">
        <v>124</v>
      </c>
      <c r="I44" s="100">
        <f t="shared" si="0"/>
        <v>-0.19186652763295098</v>
      </c>
      <c r="J44" s="226">
        <f t="shared" si="1"/>
        <v>-29.439999999999998</v>
      </c>
      <c r="K44" s="227">
        <v>109.9</v>
      </c>
      <c r="L44" s="227">
        <v>126.67</v>
      </c>
      <c r="M44" s="227">
        <v>137.72</v>
      </c>
      <c r="N44" s="227">
        <v>90.94</v>
      </c>
      <c r="O44" s="227">
        <v>131.97</v>
      </c>
      <c r="P44" s="100">
        <f t="shared" si="2"/>
        <v>0.45117659995601489</v>
      </c>
      <c r="Q44" s="226">
        <f t="shared" si="3"/>
        <v>41.03</v>
      </c>
    </row>
    <row r="45" spans="2:17" x14ac:dyDescent="0.25">
      <c r="B45" s="99" t="s">
        <v>70</v>
      </c>
      <c r="C45" s="226">
        <v>0</v>
      </c>
      <c r="D45" s="226">
        <v>79.67</v>
      </c>
      <c r="E45" s="226">
        <v>92.67</v>
      </c>
      <c r="F45" s="226">
        <v>101.68</v>
      </c>
      <c r="G45" s="226">
        <v>114.46</v>
      </c>
      <c r="H45" s="226">
        <v>110.64</v>
      </c>
      <c r="I45" s="100">
        <f t="shared" si="0"/>
        <v>-3.3374104490651701E-2</v>
      </c>
      <c r="J45" s="226">
        <f t="shared" si="1"/>
        <v>-3.8199999999999932</v>
      </c>
      <c r="K45" s="227">
        <v>74.56</v>
      </c>
      <c r="L45" s="227">
        <v>99.77</v>
      </c>
      <c r="M45" s="227">
        <v>99.71</v>
      </c>
      <c r="N45" s="227">
        <v>103.12</v>
      </c>
      <c r="O45" s="227">
        <v>100.6</v>
      </c>
      <c r="P45" s="100">
        <f t="shared" si="2"/>
        <v>-2.4437548487199479E-2</v>
      </c>
      <c r="Q45" s="226">
        <f t="shared" si="3"/>
        <v>-2.5200000000000102</v>
      </c>
    </row>
    <row r="46" spans="2:17" x14ac:dyDescent="0.25">
      <c r="B46" s="96" t="s">
        <v>65</v>
      </c>
      <c r="C46" s="224">
        <v>76.39</v>
      </c>
      <c r="D46" s="224">
        <v>66.930000000000007</v>
      </c>
      <c r="E46" s="224">
        <v>72.900000000000006</v>
      </c>
      <c r="F46" s="224">
        <v>77.459999999999994</v>
      </c>
      <c r="G46" s="224">
        <v>94.86</v>
      </c>
      <c r="H46" s="224">
        <v>101.95</v>
      </c>
      <c r="I46" s="98">
        <f t="shared" si="0"/>
        <v>7.4741724646848029E-2</v>
      </c>
      <c r="J46" s="224">
        <f t="shared" si="1"/>
        <v>7.0900000000000034</v>
      </c>
      <c r="K46" s="225">
        <v>42.61</v>
      </c>
      <c r="L46" s="225">
        <v>59.51</v>
      </c>
      <c r="M46" s="225">
        <v>68.319999999999993</v>
      </c>
      <c r="N46" s="225">
        <v>74.400000000000006</v>
      </c>
      <c r="O46" s="225">
        <v>68.33</v>
      </c>
      <c r="P46" s="98">
        <f t="shared" si="2"/>
        <v>-8.1586021505376416E-2</v>
      </c>
      <c r="Q46" s="224">
        <f t="shared" si="3"/>
        <v>-6.0700000000000074</v>
      </c>
    </row>
    <row r="47" spans="2:17" x14ac:dyDescent="0.25">
      <c r="B47" s="93" t="s">
        <v>55</v>
      </c>
      <c r="C47" s="228">
        <v>58.1</v>
      </c>
      <c r="D47" s="228">
        <v>74.28</v>
      </c>
      <c r="E47" s="228">
        <v>64.23</v>
      </c>
      <c r="F47" s="228">
        <v>69.86</v>
      </c>
      <c r="G47" s="228">
        <v>72.73</v>
      </c>
      <c r="H47" s="228">
        <v>77.06</v>
      </c>
      <c r="I47" s="102">
        <f t="shared" si="0"/>
        <v>5.9535267427471394E-2</v>
      </c>
      <c r="J47" s="228">
        <f t="shared" si="1"/>
        <v>4.3299999999999983</v>
      </c>
      <c r="K47" s="229">
        <v>51.13</v>
      </c>
      <c r="L47" s="229">
        <v>53.39</v>
      </c>
      <c r="M47" s="229">
        <v>54.91</v>
      </c>
      <c r="N47" s="229">
        <v>77.97</v>
      </c>
      <c r="O47" s="229">
        <v>81.260000000000005</v>
      </c>
      <c r="P47" s="102">
        <f t="shared" si="2"/>
        <v>4.2195716301141495E-2</v>
      </c>
      <c r="Q47" s="228">
        <f t="shared" si="3"/>
        <v>3.2900000000000063</v>
      </c>
    </row>
    <row r="48" spans="2:17" x14ac:dyDescent="0.25">
      <c r="B48" s="96" t="s">
        <v>62</v>
      </c>
      <c r="C48" s="224">
        <v>57.83</v>
      </c>
      <c r="D48" s="224">
        <v>74.63</v>
      </c>
      <c r="E48" s="224">
        <v>64.650000000000006</v>
      </c>
      <c r="F48" s="224">
        <v>69.67</v>
      </c>
      <c r="G48" s="224">
        <v>73.94</v>
      </c>
      <c r="H48" s="224">
        <v>78.400000000000006</v>
      </c>
      <c r="I48" s="98">
        <f t="shared" si="0"/>
        <v>6.0319177711658289E-2</v>
      </c>
      <c r="J48" s="224">
        <f t="shared" si="1"/>
        <v>4.460000000000008</v>
      </c>
      <c r="K48" s="225">
        <v>51.4</v>
      </c>
      <c r="L48" s="225">
        <v>52.45</v>
      </c>
      <c r="M48" s="225">
        <v>55.89</v>
      </c>
      <c r="N48" s="225">
        <v>80.12</v>
      </c>
      <c r="O48" s="225">
        <v>83.31</v>
      </c>
      <c r="P48" s="98">
        <f t="shared" si="2"/>
        <v>3.9815277084373379E-2</v>
      </c>
      <c r="Q48" s="224">
        <f t="shared" si="3"/>
        <v>3.1899999999999977</v>
      </c>
    </row>
    <row r="49" spans="2:17" x14ac:dyDescent="0.25">
      <c r="B49" s="99" t="s">
        <v>63</v>
      </c>
      <c r="C49" s="226">
        <v>59.72</v>
      </c>
      <c r="D49" s="226">
        <v>75.540000000000006</v>
      </c>
      <c r="E49" s="226">
        <v>69.69</v>
      </c>
      <c r="F49" s="226">
        <v>75.87</v>
      </c>
      <c r="G49" s="226">
        <v>79.3</v>
      </c>
      <c r="H49" s="226">
        <v>83.59</v>
      </c>
      <c r="I49" s="100">
        <f t="shared" si="0"/>
        <v>5.4098360655737698E-2</v>
      </c>
      <c r="J49" s="226">
        <f t="shared" si="1"/>
        <v>4.2900000000000063</v>
      </c>
      <c r="K49" s="227">
        <v>56.79</v>
      </c>
      <c r="L49" s="227">
        <v>57.55</v>
      </c>
      <c r="M49" s="227">
        <v>58.48</v>
      </c>
      <c r="N49" s="227">
        <v>91.49</v>
      </c>
      <c r="O49" s="227">
        <v>93.07</v>
      </c>
      <c r="P49" s="100">
        <f t="shared" si="2"/>
        <v>1.7269646955951456E-2</v>
      </c>
      <c r="Q49" s="226">
        <f t="shared" si="3"/>
        <v>1.5799999999999983</v>
      </c>
    </row>
    <row r="50" spans="2:17" x14ac:dyDescent="0.25">
      <c r="B50" s="99" t="s">
        <v>70</v>
      </c>
      <c r="C50" s="226">
        <v>52.07</v>
      </c>
      <c r="D50" s="226">
        <v>70.77</v>
      </c>
      <c r="E50" s="226">
        <v>51.36</v>
      </c>
      <c r="F50" s="226">
        <v>51.62</v>
      </c>
      <c r="G50" s="226">
        <v>60.16</v>
      </c>
      <c r="H50" s="226">
        <v>64.61</v>
      </c>
      <c r="I50" s="100">
        <f t="shared" si="0"/>
        <v>7.3969414893616969E-2</v>
      </c>
      <c r="J50" s="226">
        <f t="shared" si="1"/>
        <v>4.4500000000000028</v>
      </c>
      <c r="K50" s="227">
        <v>40.46</v>
      </c>
      <c r="L50" s="227">
        <v>40.31</v>
      </c>
      <c r="M50" s="227">
        <v>49.95</v>
      </c>
      <c r="N50" s="227">
        <v>53</v>
      </c>
      <c r="O50" s="227">
        <v>60.63</v>
      </c>
      <c r="P50" s="100">
        <f t="shared" si="2"/>
        <v>0.14396226415094349</v>
      </c>
      <c r="Q50" s="226">
        <f t="shared" si="3"/>
        <v>7.6300000000000026</v>
      </c>
    </row>
    <row r="51" spans="2:17" x14ac:dyDescent="0.25">
      <c r="B51" s="96" t="s">
        <v>65</v>
      </c>
      <c r="C51" s="224">
        <v>83.93</v>
      </c>
      <c r="D51" s="224">
        <v>154.72</v>
      </c>
      <c r="E51" s="224">
        <v>187.76</v>
      </c>
      <c r="F51" s="224">
        <v>163.5</v>
      </c>
      <c r="G51" s="224">
        <v>90.36</v>
      </c>
      <c r="H51" s="224">
        <v>97.54</v>
      </c>
      <c r="I51" s="98">
        <f t="shared" si="0"/>
        <v>7.9459938025675081E-2</v>
      </c>
      <c r="J51" s="224">
        <f t="shared" si="1"/>
        <v>7.1800000000000068</v>
      </c>
      <c r="K51" s="225">
        <v>132.30000000000001</v>
      </c>
      <c r="L51" s="225">
        <v>118.26</v>
      </c>
      <c r="M51" s="225">
        <v>45.82</v>
      </c>
      <c r="N51" s="225">
        <v>84.07</v>
      </c>
      <c r="O51" s="225">
        <v>94.67</v>
      </c>
      <c r="P51" s="98">
        <f t="shared" si="2"/>
        <v>0.12608540501962651</v>
      </c>
      <c r="Q51" s="224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4A78-2590-4A9D-950A-D0D7AE74FB3E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48.13</v>
      </c>
      <c r="D6" s="222">
        <v>53</v>
      </c>
      <c r="E6" s="222">
        <v>80.58</v>
      </c>
      <c r="F6" s="222">
        <v>93.36</v>
      </c>
      <c r="G6" s="222">
        <v>104.71</v>
      </c>
      <c r="H6" s="222">
        <v>109.92</v>
      </c>
      <c r="I6" s="95">
        <f t="shared" ref="I6:I51" si="0">IFERROR(H6/G6-1,"-")</f>
        <v>4.9756470251169915E-2</v>
      </c>
      <c r="J6" s="222">
        <f t="shared" ref="J6:J51" si="1">IFERROR(H6-G6,"-")</f>
        <v>5.210000000000008</v>
      </c>
      <c r="K6" s="223">
        <v>1342.3</v>
      </c>
      <c r="L6" s="223">
        <v>1583.2599999999995</v>
      </c>
      <c r="M6" s="223">
        <v>1768.2800000000002</v>
      </c>
      <c r="N6" s="223">
        <v>1869.3099999999997</v>
      </c>
      <c r="O6" s="223">
        <v>1995.3399999999997</v>
      </c>
      <c r="P6" s="95">
        <f t="shared" ref="P6:P51" si="2">IFERROR(O6/N6-1,"-")</f>
        <v>6.742059904456732E-2</v>
      </c>
      <c r="Q6" s="222">
        <f t="shared" ref="Q6:Q51" si="3">IFERROR(O6-N6,"-")</f>
        <v>126.02999999999997</v>
      </c>
    </row>
    <row r="7" spans="2:17" x14ac:dyDescent="0.25">
      <c r="B7" s="96" t="s">
        <v>62</v>
      </c>
      <c r="C7" s="224">
        <v>53.19</v>
      </c>
      <c r="D7" s="224">
        <v>60.01</v>
      </c>
      <c r="E7" s="224">
        <v>88.2</v>
      </c>
      <c r="F7" s="224">
        <v>102.78</v>
      </c>
      <c r="G7" s="224">
        <v>114.6</v>
      </c>
      <c r="H7" s="224">
        <v>119.42</v>
      </c>
      <c r="I7" s="98">
        <f t="shared" si="0"/>
        <v>4.205933682373475E-2</v>
      </c>
      <c r="J7" s="224">
        <f t="shared" si="1"/>
        <v>4.8200000000000074</v>
      </c>
      <c r="K7" s="225">
        <v>67.489999999999995</v>
      </c>
      <c r="L7" s="225">
        <v>77.17</v>
      </c>
      <c r="M7" s="225">
        <v>85.04</v>
      </c>
      <c r="N7" s="225">
        <v>88.82</v>
      </c>
      <c r="O7" s="225">
        <v>94.11</v>
      </c>
      <c r="P7" s="98">
        <f t="shared" si="2"/>
        <v>5.9558657959918992E-2</v>
      </c>
      <c r="Q7" s="224">
        <f t="shared" si="3"/>
        <v>5.2900000000000063</v>
      </c>
    </row>
    <row r="8" spans="2:17" x14ac:dyDescent="0.25">
      <c r="B8" s="99" t="s">
        <v>63</v>
      </c>
      <c r="C8" s="226">
        <v>58.8</v>
      </c>
      <c r="D8" s="226">
        <v>66.349999999999994</v>
      </c>
      <c r="E8" s="226">
        <v>96.91</v>
      </c>
      <c r="F8" s="226">
        <v>111.51</v>
      </c>
      <c r="G8" s="226">
        <v>124.22</v>
      </c>
      <c r="H8" s="226">
        <v>128.75</v>
      </c>
      <c r="I8" s="100">
        <f t="shared" si="0"/>
        <v>3.6467557559169306E-2</v>
      </c>
      <c r="J8" s="226">
        <f t="shared" si="1"/>
        <v>4.5300000000000011</v>
      </c>
      <c r="K8" s="227">
        <v>74.41</v>
      </c>
      <c r="L8" s="227">
        <v>84.42</v>
      </c>
      <c r="M8" s="227">
        <v>92.88</v>
      </c>
      <c r="N8" s="227">
        <v>96.25</v>
      </c>
      <c r="O8" s="227">
        <v>102.36</v>
      </c>
      <c r="P8" s="100">
        <f t="shared" si="2"/>
        <v>6.3480519480519471E-2</v>
      </c>
      <c r="Q8" s="226">
        <f t="shared" si="3"/>
        <v>6.1099999999999994</v>
      </c>
    </row>
    <row r="9" spans="2:17" x14ac:dyDescent="0.25">
      <c r="B9" s="99" t="s">
        <v>70</v>
      </c>
      <c r="C9" s="226">
        <v>29.69</v>
      </c>
      <c r="D9" s="226">
        <v>31.06</v>
      </c>
      <c r="E9" s="226">
        <v>47.58</v>
      </c>
      <c r="F9" s="226">
        <v>58.53</v>
      </c>
      <c r="G9" s="226">
        <v>65.06</v>
      </c>
      <c r="H9" s="226">
        <v>70</v>
      </c>
      <c r="I9" s="100">
        <f t="shared" si="0"/>
        <v>7.5929910851521676E-2</v>
      </c>
      <c r="J9" s="226">
        <f t="shared" si="1"/>
        <v>4.9399999999999977</v>
      </c>
      <c r="K9" s="227">
        <v>34.58</v>
      </c>
      <c r="L9" s="227">
        <v>40.07</v>
      </c>
      <c r="M9" s="227">
        <v>44.77</v>
      </c>
      <c r="N9" s="227">
        <v>49.74</v>
      </c>
      <c r="O9" s="227">
        <v>49.95</v>
      </c>
      <c r="P9" s="100">
        <f t="shared" si="2"/>
        <v>4.2219541616406175E-3</v>
      </c>
      <c r="Q9" s="226">
        <f t="shared" si="3"/>
        <v>0.21000000000000085</v>
      </c>
    </row>
    <row r="10" spans="2:17" x14ac:dyDescent="0.25">
      <c r="B10" s="96" t="s">
        <v>65</v>
      </c>
      <c r="C10" s="224">
        <v>33.86</v>
      </c>
      <c r="D10" s="224">
        <v>30.93</v>
      </c>
      <c r="E10" s="224">
        <v>53.27</v>
      </c>
      <c r="F10" s="224">
        <v>60.79</v>
      </c>
      <c r="G10" s="224">
        <v>70.34</v>
      </c>
      <c r="H10" s="224">
        <v>77.86</v>
      </c>
      <c r="I10" s="98">
        <f t="shared" si="0"/>
        <v>0.10690929769690061</v>
      </c>
      <c r="J10" s="224">
        <f t="shared" si="1"/>
        <v>7.519999999999996</v>
      </c>
      <c r="K10" s="225">
        <v>38.340000000000003</v>
      </c>
      <c r="L10" s="225">
        <v>38.380000000000003</v>
      </c>
      <c r="M10" s="225">
        <v>52.34</v>
      </c>
      <c r="N10" s="225">
        <v>55.16</v>
      </c>
      <c r="O10" s="225">
        <v>52.7</v>
      </c>
      <c r="P10" s="98">
        <f t="shared" si="2"/>
        <v>-4.4597534445250053E-2</v>
      </c>
      <c r="Q10" s="224">
        <f t="shared" si="3"/>
        <v>-2.4599999999999937</v>
      </c>
    </row>
    <row r="11" spans="2:17" x14ac:dyDescent="0.25">
      <c r="B11" s="93" t="s">
        <v>46</v>
      </c>
      <c r="C11" s="228">
        <v>61.17</v>
      </c>
      <c r="D11" s="228">
        <v>72.88</v>
      </c>
      <c r="E11" s="228">
        <v>107.72</v>
      </c>
      <c r="F11" s="228">
        <v>119.28</v>
      </c>
      <c r="G11" s="228">
        <v>131.19999999999999</v>
      </c>
      <c r="H11" s="228">
        <v>135.62</v>
      </c>
      <c r="I11" s="102">
        <f t="shared" si="0"/>
        <v>3.3689024390244127E-2</v>
      </c>
      <c r="J11" s="228">
        <f t="shared" si="1"/>
        <v>4.4200000000000159</v>
      </c>
      <c r="K11" s="229">
        <v>83.6</v>
      </c>
      <c r="L11" s="229">
        <v>89.91</v>
      </c>
      <c r="M11" s="229">
        <v>99.56</v>
      </c>
      <c r="N11" s="229">
        <v>98.01</v>
      </c>
      <c r="O11" s="229">
        <v>104.45</v>
      </c>
      <c r="P11" s="102">
        <f t="shared" si="2"/>
        <v>6.5707580859095893E-2</v>
      </c>
      <c r="Q11" s="228">
        <f t="shared" si="3"/>
        <v>6.4399999999999977</v>
      </c>
    </row>
    <row r="12" spans="2:17" x14ac:dyDescent="0.25">
      <c r="B12" s="96" t="s">
        <v>62</v>
      </c>
      <c r="C12" s="224">
        <v>66.36</v>
      </c>
      <c r="D12" s="224">
        <v>79.650000000000006</v>
      </c>
      <c r="E12" s="224">
        <v>116.54</v>
      </c>
      <c r="F12" s="224">
        <v>130.32</v>
      </c>
      <c r="G12" s="224">
        <v>144.96</v>
      </c>
      <c r="H12" s="224">
        <v>149.71</v>
      </c>
      <c r="I12" s="98">
        <f t="shared" si="0"/>
        <v>3.2767660044150215E-2</v>
      </c>
      <c r="J12" s="224">
        <f t="shared" si="1"/>
        <v>4.75</v>
      </c>
      <c r="K12" s="225">
        <v>90.64</v>
      </c>
      <c r="L12" s="225">
        <v>100.62</v>
      </c>
      <c r="M12" s="225">
        <v>109.83</v>
      </c>
      <c r="N12" s="225">
        <v>109.22</v>
      </c>
      <c r="O12" s="225">
        <v>116.59</v>
      </c>
      <c r="P12" s="98">
        <f t="shared" si="2"/>
        <v>6.7478483794176869E-2</v>
      </c>
      <c r="Q12" s="224">
        <f t="shared" si="3"/>
        <v>7.3700000000000045</v>
      </c>
    </row>
    <row r="13" spans="2:17" x14ac:dyDescent="0.25">
      <c r="B13" s="99" t="s">
        <v>63</v>
      </c>
      <c r="C13" s="226">
        <v>71.150000000000006</v>
      </c>
      <c r="D13" s="226">
        <v>85.14</v>
      </c>
      <c r="E13" s="226">
        <v>125.38</v>
      </c>
      <c r="F13" s="226">
        <v>139.61000000000001</v>
      </c>
      <c r="G13" s="226">
        <v>154.63999999999999</v>
      </c>
      <c r="H13" s="226">
        <v>159.75</v>
      </c>
      <c r="I13" s="100">
        <f t="shared" si="0"/>
        <v>3.304449042938451E-2</v>
      </c>
      <c r="J13" s="226">
        <f t="shared" si="1"/>
        <v>5.1100000000000136</v>
      </c>
      <c r="K13" s="227">
        <v>98.47</v>
      </c>
      <c r="L13" s="227">
        <v>108.06</v>
      </c>
      <c r="M13" s="227">
        <v>117.13</v>
      </c>
      <c r="N13" s="227">
        <v>116.81</v>
      </c>
      <c r="O13" s="227">
        <v>123.07</v>
      </c>
      <c r="P13" s="100">
        <f t="shared" si="2"/>
        <v>5.3591302114544881E-2</v>
      </c>
      <c r="Q13" s="226">
        <f t="shared" si="3"/>
        <v>6.2599999999999909</v>
      </c>
    </row>
    <row r="14" spans="2:17" x14ac:dyDescent="0.25">
      <c r="B14" s="99" t="s">
        <v>70</v>
      </c>
      <c r="C14" s="226">
        <v>31.55</v>
      </c>
      <c r="D14" s="226">
        <v>34.18</v>
      </c>
      <c r="E14" s="226">
        <v>49.88</v>
      </c>
      <c r="F14" s="226">
        <v>53.68</v>
      </c>
      <c r="G14" s="226">
        <v>55.19</v>
      </c>
      <c r="H14" s="226">
        <v>61.52</v>
      </c>
      <c r="I14" s="100">
        <f t="shared" si="0"/>
        <v>0.11469469106722241</v>
      </c>
      <c r="J14" s="226">
        <f t="shared" si="1"/>
        <v>6.3300000000000054</v>
      </c>
      <c r="K14" s="227">
        <v>31.71</v>
      </c>
      <c r="L14" s="227">
        <v>38.020000000000003</v>
      </c>
      <c r="M14" s="227">
        <v>41.42</v>
      </c>
      <c r="N14" s="227">
        <v>44.68</v>
      </c>
      <c r="O14" s="227">
        <v>57.74</v>
      </c>
      <c r="P14" s="100">
        <f t="shared" si="2"/>
        <v>0.29230080572963302</v>
      </c>
      <c r="Q14" s="226">
        <f t="shared" si="3"/>
        <v>13.060000000000002</v>
      </c>
    </row>
    <row r="15" spans="2:17" x14ac:dyDescent="0.25">
      <c r="B15" s="96" t="s">
        <v>65</v>
      </c>
      <c r="C15" s="224">
        <v>40.36</v>
      </c>
      <c r="D15" s="224">
        <v>37.26</v>
      </c>
      <c r="E15" s="224">
        <v>61.52</v>
      </c>
      <c r="F15" s="224">
        <v>67.89</v>
      </c>
      <c r="G15" s="224">
        <v>72.16</v>
      </c>
      <c r="H15" s="224">
        <v>79.77</v>
      </c>
      <c r="I15" s="98">
        <f t="shared" si="0"/>
        <v>0.10546008869179602</v>
      </c>
      <c r="J15" s="224">
        <f t="shared" si="1"/>
        <v>7.6099999999999994</v>
      </c>
      <c r="K15" s="225">
        <v>48.39</v>
      </c>
      <c r="L15" s="225">
        <v>42.53</v>
      </c>
      <c r="M15" s="225">
        <v>55.08</v>
      </c>
      <c r="N15" s="225">
        <v>53.58</v>
      </c>
      <c r="O15" s="225">
        <v>54.26</v>
      </c>
      <c r="P15" s="98">
        <f t="shared" si="2"/>
        <v>1.269130272489738E-2</v>
      </c>
      <c r="Q15" s="224">
        <f t="shared" si="3"/>
        <v>0.67999999999999972</v>
      </c>
    </row>
    <row r="16" spans="2:17" x14ac:dyDescent="0.25">
      <c r="B16" s="93" t="s">
        <v>47</v>
      </c>
      <c r="C16" s="228">
        <v>44.55</v>
      </c>
      <c r="D16" s="228">
        <v>43.14</v>
      </c>
      <c r="E16" s="228">
        <v>71.260000000000005</v>
      </c>
      <c r="F16" s="228">
        <v>83.79</v>
      </c>
      <c r="G16" s="228">
        <v>97.15</v>
      </c>
      <c r="H16" s="228">
        <v>103.05</v>
      </c>
      <c r="I16" s="102">
        <f t="shared" si="0"/>
        <v>6.0730828615542798E-2</v>
      </c>
      <c r="J16" s="228">
        <f t="shared" si="1"/>
        <v>5.8999999999999915</v>
      </c>
      <c r="K16" s="229">
        <v>53.96</v>
      </c>
      <c r="L16" s="229">
        <v>58.56</v>
      </c>
      <c r="M16" s="229">
        <v>74.69</v>
      </c>
      <c r="N16" s="229">
        <v>79.97</v>
      </c>
      <c r="O16" s="229">
        <v>79.099999999999994</v>
      </c>
      <c r="P16" s="102">
        <f t="shared" si="2"/>
        <v>-1.0879079654870671E-2</v>
      </c>
      <c r="Q16" s="228">
        <f t="shared" si="3"/>
        <v>-0.87000000000000455</v>
      </c>
    </row>
    <row r="17" spans="2:17" x14ac:dyDescent="0.25">
      <c r="B17" s="96" t="s">
        <v>62</v>
      </c>
      <c r="C17" s="224">
        <v>52.7</v>
      </c>
      <c r="D17" s="224">
        <v>55.02</v>
      </c>
      <c r="E17" s="224">
        <v>81.069999999999993</v>
      </c>
      <c r="F17" s="224">
        <v>97.44</v>
      </c>
      <c r="G17" s="224">
        <v>109.1</v>
      </c>
      <c r="H17" s="224">
        <v>113.45</v>
      </c>
      <c r="I17" s="98">
        <f t="shared" si="0"/>
        <v>3.9871677360220126E-2</v>
      </c>
      <c r="J17" s="224">
        <f t="shared" si="1"/>
        <v>4.3500000000000085</v>
      </c>
      <c r="K17" s="225">
        <v>62.3</v>
      </c>
      <c r="L17" s="225">
        <v>71.08</v>
      </c>
      <c r="M17" s="225">
        <v>82.66</v>
      </c>
      <c r="N17" s="225">
        <v>88.84</v>
      </c>
      <c r="O17" s="225">
        <v>90</v>
      </c>
      <c r="P17" s="98">
        <f t="shared" si="2"/>
        <v>1.3057181449797284E-2</v>
      </c>
      <c r="Q17" s="224">
        <f t="shared" si="3"/>
        <v>1.1599999999999966</v>
      </c>
    </row>
    <row r="18" spans="2:17" x14ac:dyDescent="0.25">
      <c r="B18" s="99" t="s">
        <v>63</v>
      </c>
      <c r="C18" s="226">
        <v>60.22</v>
      </c>
      <c r="D18" s="226">
        <v>64.260000000000005</v>
      </c>
      <c r="E18" s="226">
        <v>90.5</v>
      </c>
      <c r="F18" s="226">
        <v>104.46</v>
      </c>
      <c r="G18" s="226">
        <v>119.27</v>
      </c>
      <c r="H18" s="226">
        <v>120.08</v>
      </c>
      <c r="I18" s="100">
        <f t="shared" si="0"/>
        <v>6.7913138257735817E-3</v>
      </c>
      <c r="J18" s="226">
        <f t="shared" si="1"/>
        <v>0.81000000000000227</v>
      </c>
      <c r="K18" s="227">
        <v>69.8</v>
      </c>
      <c r="L18" s="227">
        <v>78.55</v>
      </c>
      <c r="M18" s="227">
        <v>93.59</v>
      </c>
      <c r="N18" s="227">
        <v>97.12</v>
      </c>
      <c r="O18" s="227">
        <v>98.29</v>
      </c>
      <c r="P18" s="100">
        <f t="shared" si="2"/>
        <v>1.204695222405272E-2</v>
      </c>
      <c r="Q18" s="226">
        <f t="shared" si="3"/>
        <v>1.1700000000000017</v>
      </c>
    </row>
    <row r="19" spans="2:17" x14ac:dyDescent="0.25">
      <c r="B19" s="99" t="s">
        <v>70</v>
      </c>
      <c r="C19" s="226">
        <v>32.700000000000003</v>
      </c>
      <c r="D19" s="226">
        <v>28.09</v>
      </c>
      <c r="E19" s="226">
        <v>51.65</v>
      </c>
      <c r="F19" s="226">
        <v>73.22</v>
      </c>
      <c r="G19" s="226">
        <v>75.819999999999993</v>
      </c>
      <c r="H19" s="226">
        <v>87.03</v>
      </c>
      <c r="I19" s="100">
        <f t="shared" si="0"/>
        <v>0.14785017145871815</v>
      </c>
      <c r="J19" s="226">
        <f t="shared" si="1"/>
        <v>11.210000000000008</v>
      </c>
      <c r="K19" s="227">
        <v>36.979999999999997</v>
      </c>
      <c r="L19" s="227">
        <v>44.02</v>
      </c>
      <c r="M19" s="227">
        <v>48.28</v>
      </c>
      <c r="N19" s="227">
        <v>54.93</v>
      </c>
      <c r="O19" s="227">
        <v>55.15</v>
      </c>
      <c r="P19" s="100">
        <f t="shared" si="2"/>
        <v>4.005097396686752E-3</v>
      </c>
      <c r="Q19" s="226">
        <f t="shared" si="3"/>
        <v>0.21999999999999886</v>
      </c>
    </row>
    <row r="20" spans="2:17" x14ac:dyDescent="0.25">
      <c r="B20" s="96" t="s">
        <v>65</v>
      </c>
      <c r="C20" s="224">
        <v>34.54</v>
      </c>
      <c r="D20" s="224">
        <v>30.84</v>
      </c>
      <c r="E20" s="224">
        <v>55.57</v>
      </c>
      <c r="F20" s="224">
        <v>62.32</v>
      </c>
      <c r="G20" s="224">
        <v>77.14</v>
      </c>
      <c r="H20" s="224">
        <v>85.43</v>
      </c>
      <c r="I20" s="98">
        <f t="shared" si="0"/>
        <v>0.1074669432201194</v>
      </c>
      <c r="J20" s="224">
        <f t="shared" si="1"/>
        <v>8.2900000000000063</v>
      </c>
      <c r="K20" s="225">
        <v>40.6</v>
      </c>
      <c r="L20" s="225">
        <v>39.65</v>
      </c>
      <c r="M20" s="225">
        <v>61.23</v>
      </c>
      <c r="N20" s="225">
        <v>65</v>
      </c>
      <c r="O20" s="225">
        <v>60.23</v>
      </c>
      <c r="P20" s="98">
        <f t="shared" si="2"/>
        <v>-7.3384615384615381E-2</v>
      </c>
      <c r="Q20" s="224">
        <f t="shared" si="3"/>
        <v>-4.7700000000000031</v>
      </c>
    </row>
    <row r="21" spans="2:17" x14ac:dyDescent="0.25">
      <c r="B21" s="93" t="s">
        <v>48</v>
      </c>
      <c r="C21" s="228">
        <v>38.090000000000003</v>
      </c>
      <c r="D21" s="228">
        <v>36.92</v>
      </c>
      <c r="E21" s="228">
        <v>53.92</v>
      </c>
      <c r="F21" s="228">
        <v>54.7</v>
      </c>
      <c r="G21" s="228">
        <v>63.16</v>
      </c>
      <c r="H21" s="228">
        <v>68.97</v>
      </c>
      <c r="I21" s="102">
        <f t="shared" si="0"/>
        <v>9.1988600379987462E-2</v>
      </c>
      <c r="J21" s="228">
        <f t="shared" si="1"/>
        <v>5.8100000000000023</v>
      </c>
      <c r="K21" s="229">
        <v>35.21</v>
      </c>
      <c r="L21" s="229">
        <v>27.56</v>
      </c>
      <c r="M21" s="229">
        <v>28.5</v>
      </c>
      <c r="N21" s="229">
        <v>40.020000000000003</v>
      </c>
      <c r="O21" s="229">
        <v>38.86</v>
      </c>
      <c r="P21" s="102">
        <f t="shared" si="2"/>
        <v>-2.898550724637694E-2</v>
      </c>
      <c r="Q21" s="228">
        <f t="shared" si="3"/>
        <v>-1.1600000000000037</v>
      </c>
    </row>
    <row r="22" spans="2:17" x14ac:dyDescent="0.25">
      <c r="B22" s="96" t="s">
        <v>62</v>
      </c>
      <c r="C22" s="224">
        <v>35.92</v>
      </c>
      <c r="D22" s="224">
        <v>36.92</v>
      </c>
      <c r="E22" s="224">
        <v>53.99</v>
      </c>
      <c r="F22" s="224">
        <v>54.07</v>
      </c>
      <c r="G22" s="224">
        <v>63.29</v>
      </c>
      <c r="H22" s="224">
        <v>69.45</v>
      </c>
      <c r="I22" s="98">
        <f t="shared" si="0"/>
        <v>9.7329751935534947E-2</v>
      </c>
      <c r="J22" s="224">
        <f t="shared" si="1"/>
        <v>6.1600000000000037</v>
      </c>
      <c r="K22" s="225">
        <v>35.21</v>
      </c>
      <c r="L22" s="225">
        <v>27.47</v>
      </c>
      <c r="M22" s="225">
        <v>28.43</v>
      </c>
      <c r="N22" s="225">
        <v>40.43</v>
      </c>
      <c r="O22" s="225">
        <v>39.4</v>
      </c>
      <c r="P22" s="98">
        <f t="shared" si="2"/>
        <v>-2.5476131585456363E-2</v>
      </c>
      <c r="Q22" s="224">
        <f t="shared" si="3"/>
        <v>-1.0300000000000011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52.22</v>
      </c>
      <c r="D24" s="228">
        <v>46.13</v>
      </c>
      <c r="E24" s="228">
        <v>94.38</v>
      </c>
      <c r="F24" s="228">
        <v>117.35</v>
      </c>
      <c r="G24" s="228">
        <v>126.66</v>
      </c>
      <c r="H24" s="228">
        <v>163.08000000000001</v>
      </c>
      <c r="I24" s="102">
        <f t="shared" si="0"/>
        <v>0.2875414495499764</v>
      </c>
      <c r="J24" s="228">
        <f t="shared" si="1"/>
        <v>36.420000000000016</v>
      </c>
      <c r="K24" s="229">
        <v>40.42</v>
      </c>
      <c r="L24" s="229">
        <v>53.45</v>
      </c>
      <c r="M24" s="229">
        <v>80.97</v>
      </c>
      <c r="N24" s="229">
        <v>109.85</v>
      </c>
      <c r="O24" s="229">
        <v>116.42</v>
      </c>
      <c r="P24" s="102">
        <f t="shared" si="2"/>
        <v>5.9808830223031517E-2</v>
      </c>
      <c r="Q24" s="228">
        <f t="shared" si="3"/>
        <v>6.5700000000000074</v>
      </c>
    </row>
    <row r="25" spans="2:17" x14ac:dyDescent="0.25">
      <c r="B25" s="96" t="s">
        <v>62</v>
      </c>
      <c r="C25" s="224">
        <v>55.84</v>
      </c>
      <c r="D25" s="224">
        <v>48.11</v>
      </c>
      <c r="E25" s="224">
        <v>95.49</v>
      </c>
      <c r="F25" s="224">
        <v>120.23</v>
      </c>
      <c r="G25" s="224">
        <v>126.93</v>
      </c>
      <c r="H25" s="224">
        <v>168.8</v>
      </c>
      <c r="I25" s="98">
        <f t="shared" si="0"/>
        <v>0.32986685574726238</v>
      </c>
      <c r="J25" s="224">
        <f t="shared" si="1"/>
        <v>41.870000000000005</v>
      </c>
      <c r="K25" s="225">
        <v>40.369999999999997</v>
      </c>
      <c r="L25" s="225">
        <v>53.19</v>
      </c>
      <c r="M25" s="225">
        <v>80.97</v>
      </c>
      <c r="N25" s="225">
        <v>113.58</v>
      </c>
      <c r="O25" s="225">
        <v>120.81</v>
      </c>
      <c r="P25" s="98">
        <f t="shared" si="2"/>
        <v>6.3655573164289603E-2</v>
      </c>
      <c r="Q25" s="224">
        <f t="shared" si="3"/>
        <v>7.230000000000004</v>
      </c>
    </row>
    <row r="26" spans="2:17" x14ac:dyDescent="0.25">
      <c r="B26" s="99" t="s">
        <v>68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179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28.76</v>
      </c>
      <c r="D28" s="228">
        <v>28.24</v>
      </c>
      <c r="E28" s="228">
        <v>42.01</v>
      </c>
      <c r="F28" s="228">
        <v>52.07</v>
      </c>
      <c r="G28" s="228">
        <v>61.37</v>
      </c>
      <c r="H28" s="228">
        <v>67.099999999999994</v>
      </c>
      <c r="I28" s="102">
        <f t="shared" si="0"/>
        <v>9.3368095160501818E-2</v>
      </c>
      <c r="J28" s="228">
        <f t="shared" si="1"/>
        <v>5.7299999999999969</v>
      </c>
      <c r="K28" s="229">
        <v>30.01</v>
      </c>
      <c r="L28" s="229">
        <v>36.36</v>
      </c>
      <c r="M28" s="229">
        <v>39.32</v>
      </c>
      <c r="N28" s="229">
        <v>47.74</v>
      </c>
      <c r="O28" s="229">
        <v>49.1</v>
      </c>
      <c r="P28" s="102">
        <f t="shared" si="2"/>
        <v>2.8487641390867235E-2</v>
      </c>
      <c r="Q28" s="228">
        <f t="shared" si="3"/>
        <v>1.3599999999999994</v>
      </c>
    </row>
    <row r="29" spans="2:17" x14ac:dyDescent="0.25">
      <c r="B29" s="96" t="s">
        <v>62</v>
      </c>
      <c r="C29" s="224">
        <v>30.7</v>
      </c>
      <c r="D29" s="224">
        <v>30.01</v>
      </c>
      <c r="E29" s="224">
        <v>44.97</v>
      </c>
      <c r="F29" s="224">
        <v>56.03</v>
      </c>
      <c r="G29" s="224">
        <v>65.56</v>
      </c>
      <c r="H29" s="224">
        <v>71.599999999999994</v>
      </c>
      <c r="I29" s="98">
        <f t="shared" si="0"/>
        <v>9.2129347162904107E-2</v>
      </c>
      <c r="J29" s="224">
        <f t="shared" si="1"/>
        <v>6.039999999999992</v>
      </c>
      <c r="K29" s="225">
        <v>32.770000000000003</v>
      </c>
      <c r="L29" s="225">
        <v>40.01</v>
      </c>
      <c r="M29" s="225">
        <v>42.37</v>
      </c>
      <c r="N29" s="225">
        <v>51.46</v>
      </c>
      <c r="O29" s="225">
        <v>52.78</v>
      </c>
      <c r="P29" s="98">
        <f t="shared" si="2"/>
        <v>2.5650991061018313E-2</v>
      </c>
      <c r="Q29" s="224">
        <f t="shared" si="3"/>
        <v>1.3200000000000003</v>
      </c>
    </row>
    <row r="30" spans="2:17" x14ac:dyDescent="0.25">
      <c r="B30" s="99" t="s">
        <v>63</v>
      </c>
      <c r="C30" s="226">
        <v>32.35</v>
      </c>
      <c r="D30" s="226">
        <v>31.51</v>
      </c>
      <c r="E30" s="226">
        <v>47.15</v>
      </c>
      <c r="F30" s="226">
        <v>58.72</v>
      </c>
      <c r="G30" s="226">
        <v>68.16</v>
      </c>
      <c r="H30" s="226">
        <v>75.09</v>
      </c>
      <c r="I30" s="100">
        <f t="shared" si="0"/>
        <v>0.10167253521126773</v>
      </c>
      <c r="J30" s="226">
        <f t="shared" si="1"/>
        <v>6.9300000000000068</v>
      </c>
      <c r="K30" s="227">
        <v>34.24</v>
      </c>
      <c r="L30" s="227">
        <v>41.71</v>
      </c>
      <c r="M30" s="227">
        <v>43.9</v>
      </c>
      <c r="N30" s="227">
        <v>53.95</v>
      </c>
      <c r="O30" s="227">
        <v>56.95</v>
      </c>
      <c r="P30" s="100">
        <f t="shared" si="2"/>
        <v>5.5607043558850711E-2</v>
      </c>
      <c r="Q30" s="226">
        <f t="shared" si="3"/>
        <v>3</v>
      </c>
    </row>
    <row r="31" spans="2:17" x14ac:dyDescent="0.25">
      <c r="B31" s="99" t="s">
        <v>70</v>
      </c>
      <c r="C31" s="226">
        <v>22.76</v>
      </c>
      <c r="D31" s="226">
        <v>23.58</v>
      </c>
      <c r="E31" s="226">
        <v>31.76</v>
      </c>
      <c r="F31" s="226">
        <v>38.83</v>
      </c>
      <c r="G31" s="226">
        <v>48.3</v>
      </c>
      <c r="H31" s="226">
        <v>48.98</v>
      </c>
      <c r="I31" s="100">
        <f t="shared" si="0"/>
        <v>1.4078674948240222E-2</v>
      </c>
      <c r="J31" s="226">
        <f t="shared" si="1"/>
        <v>0.67999999999999972</v>
      </c>
      <c r="K31" s="227">
        <v>23.36</v>
      </c>
      <c r="L31" s="227">
        <v>29.28</v>
      </c>
      <c r="M31" s="227">
        <v>32.090000000000003</v>
      </c>
      <c r="N31" s="227">
        <v>35.700000000000003</v>
      </c>
      <c r="O31" s="227">
        <v>28.24</v>
      </c>
      <c r="P31" s="100">
        <f t="shared" si="2"/>
        <v>-0.20896358543417382</v>
      </c>
      <c r="Q31" s="226">
        <f t="shared" si="3"/>
        <v>-7.4600000000000044</v>
      </c>
    </row>
    <row r="32" spans="2:17" x14ac:dyDescent="0.25">
      <c r="B32" s="96" t="s">
        <v>65</v>
      </c>
      <c r="C32" s="224">
        <v>23.06</v>
      </c>
      <c r="D32" s="224">
        <v>22.18</v>
      </c>
      <c r="E32" s="224">
        <v>30.16</v>
      </c>
      <c r="F32" s="224">
        <v>36.21</v>
      </c>
      <c r="G32" s="224">
        <v>43.58</v>
      </c>
      <c r="H32" s="224">
        <v>48.3</v>
      </c>
      <c r="I32" s="98">
        <f t="shared" si="0"/>
        <v>0.10830656264341432</v>
      </c>
      <c r="J32" s="224">
        <f t="shared" si="1"/>
        <v>4.7199999999999989</v>
      </c>
      <c r="K32" s="225">
        <v>18.98</v>
      </c>
      <c r="L32" s="225">
        <v>22.18</v>
      </c>
      <c r="M32" s="225">
        <v>26.33</v>
      </c>
      <c r="N32" s="225">
        <v>32.619999999999997</v>
      </c>
      <c r="O32" s="225">
        <v>32.950000000000003</v>
      </c>
      <c r="P32" s="98">
        <f t="shared" si="2"/>
        <v>1.01164929491111E-2</v>
      </c>
      <c r="Q32" s="224">
        <f t="shared" si="3"/>
        <v>0.3300000000000054</v>
      </c>
    </row>
    <row r="33" spans="2:17" x14ac:dyDescent="0.25">
      <c r="B33" s="93" t="s">
        <v>51</v>
      </c>
      <c r="C33" s="228">
        <v>49.1</v>
      </c>
      <c r="D33" s="228">
        <v>45.63</v>
      </c>
      <c r="E33" s="228">
        <v>64.64</v>
      </c>
      <c r="F33" s="228">
        <v>73.62</v>
      </c>
      <c r="G33" s="228">
        <v>81.849999999999994</v>
      </c>
      <c r="H33" s="228">
        <v>88.52</v>
      </c>
      <c r="I33" s="102">
        <f t="shared" si="0"/>
        <v>8.1490531459987858E-2</v>
      </c>
      <c r="J33" s="228">
        <f t="shared" si="1"/>
        <v>6.6700000000000017</v>
      </c>
      <c r="K33" s="229">
        <v>59.7</v>
      </c>
      <c r="L33" s="229">
        <v>60.27</v>
      </c>
      <c r="M33" s="229">
        <v>69.36</v>
      </c>
      <c r="N33" s="229">
        <v>82.85</v>
      </c>
      <c r="O33" s="229">
        <v>70.760000000000005</v>
      </c>
      <c r="P33" s="102">
        <f t="shared" si="2"/>
        <v>-0.14592637296318633</v>
      </c>
      <c r="Q33" s="228">
        <f t="shared" si="3"/>
        <v>-12.089999999999989</v>
      </c>
    </row>
    <row r="34" spans="2:17" x14ac:dyDescent="0.25">
      <c r="B34" s="96" t="s">
        <v>62</v>
      </c>
      <c r="C34" s="224">
        <v>49.1</v>
      </c>
      <c r="D34" s="224">
        <v>45.63</v>
      </c>
      <c r="E34" s="224">
        <v>64.64</v>
      </c>
      <c r="F34" s="224">
        <v>71.349999999999994</v>
      </c>
      <c r="G34" s="224">
        <v>81.849999999999994</v>
      </c>
      <c r="H34" s="224">
        <v>88.52</v>
      </c>
      <c r="I34" s="98">
        <f t="shared" si="0"/>
        <v>8.1490531459987858E-2</v>
      </c>
      <c r="J34" s="224">
        <f t="shared" si="1"/>
        <v>6.6700000000000017</v>
      </c>
      <c r="K34" s="225">
        <v>59.7</v>
      </c>
      <c r="L34" s="225">
        <v>60.27</v>
      </c>
      <c r="M34" s="225">
        <v>69.36</v>
      </c>
      <c r="N34" s="225">
        <v>82.85</v>
      </c>
      <c r="O34" s="225">
        <v>70.760000000000005</v>
      </c>
      <c r="P34" s="98">
        <f t="shared" si="2"/>
        <v>-0.14592637296318633</v>
      </c>
      <c r="Q34" s="224">
        <f t="shared" si="3"/>
        <v>-12.089999999999989</v>
      </c>
    </row>
    <row r="35" spans="2:17" x14ac:dyDescent="0.25">
      <c r="B35" s="93" t="s">
        <v>52</v>
      </c>
      <c r="C35" s="228">
        <v>64.31</v>
      </c>
      <c r="D35" s="228">
        <v>82.55</v>
      </c>
      <c r="E35" s="228">
        <v>96.82</v>
      </c>
      <c r="F35" s="228">
        <v>122.12</v>
      </c>
      <c r="G35" s="228">
        <v>143.97</v>
      </c>
      <c r="H35" s="228">
        <v>163.12</v>
      </c>
      <c r="I35" s="102">
        <f t="shared" si="0"/>
        <v>0.13301382232409531</v>
      </c>
      <c r="J35" s="228">
        <f t="shared" si="1"/>
        <v>19.150000000000006</v>
      </c>
      <c r="K35" s="229">
        <v>74.209999999999994</v>
      </c>
      <c r="L35" s="229">
        <v>101.32</v>
      </c>
      <c r="M35" s="229">
        <v>107.84</v>
      </c>
      <c r="N35" s="229">
        <v>121.14</v>
      </c>
      <c r="O35" s="229">
        <v>145.19999999999999</v>
      </c>
      <c r="P35" s="102">
        <f t="shared" si="2"/>
        <v>0.19861317483902918</v>
      </c>
      <c r="Q35" s="228">
        <f t="shared" si="3"/>
        <v>24.059999999999988</v>
      </c>
    </row>
    <row r="36" spans="2:17" x14ac:dyDescent="0.25">
      <c r="B36" s="96" t="s">
        <v>62</v>
      </c>
      <c r="C36" s="224">
        <v>75.77</v>
      </c>
      <c r="D36" s="224">
        <v>86.58</v>
      </c>
      <c r="E36" s="224">
        <v>103.27</v>
      </c>
      <c r="F36" s="224">
        <v>127.35</v>
      </c>
      <c r="G36" s="224">
        <v>152.83000000000001</v>
      </c>
      <c r="H36" s="224">
        <v>172.79</v>
      </c>
      <c r="I36" s="98">
        <f t="shared" si="0"/>
        <v>0.13060263037361763</v>
      </c>
      <c r="J36" s="224">
        <f t="shared" si="1"/>
        <v>19.95999999999998</v>
      </c>
      <c r="K36" s="225">
        <v>83.18</v>
      </c>
      <c r="L36" s="225">
        <v>106.29</v>
      </c>
      <c r="M36" s="225">
        <v>116.94</v>
      </c>
      <c r="N36" s="225">
        <v>130.44</v>
      </c>
      <c r="O36" s="225">
        <v>160.54</v>
      </c>
      <c r="P36" s="98">
        <f t="shared" si="2"/>
        <v>0.23075743636921175</v>
      </c>
      <c r="Q36" s="224">
        <f t="shared" si="3"/>
        <v>30.099999999999994</v>
      </c>
    </row>
    <row r="37" spans="2:17" x14ac:dyDescent="0.25">
      <c r="B37" s="96" t="s">
        <v>65</v>
      </c>
      <c r="C37" s="224">
        <v>30.29</v>
      </c>
      <c r="D37" s="224">
        <v>48.86</v>
      </c>
      <c r="E37" s="224">
        <v>62.08</v>
      </c>
      <c r="F37" s="224">
        <v>90.45</v>
      </c>
      <c r="G37" s="224">
        <v>93.94</v>
      </c>
      <c r="H37" s="224">
        <v>110.2</v>
      </c>
      <c r="I37" s="98">
        <f t="shared" si="0"/>
        <v>0.17308920587609111</v>
      </c>
      <c r="J37" s="224">
        <f t="shared" si="1"/>
        <v>16.260000000000005</v>
      </c>
      <c r="K37" s="225">
        <v>32.43</v>
      </c>
      <c r="L37" s="225">
        <v>72.94</v>
      </c>
      <c r="M37" s="225">
        <v>56.4</v>
      </c>
      <c r="N37" s="225">
        <v>67.84</v>
      </c>
      <c r="O37" s="225">
        <v>63.85</v>
      </c>
      <c r="P37" s="98">
        <f t="shared" si="2"/>
        <v>-5.8814858490566113E-2</v>
      </c>
      <c r="Q37" s="224">
        <f t="shared" si="3"/>
        <v>-3.990000000000002</v>
      </c>
    </row>
    <row r="38" spans="2:17" x14ac:dyDescent="0.25">
      <c r="B38" s="93" t="s">
        <v>53</v>
      </c>
      <c r="C38" s="228">
        <v>33.54</v>
      </c>
      <c r="D38" s="228">
        <v>37.840000000000003</v>
      </c>
      <c r="E38" s="228">
        <v>53.16</v>
      </c>
      <c r="F38" s="228">
        <v>62.01</v>
      </c>
      <c r="G38" s="228">
        <v>69.75</v>
      </c>
      <c r="H38" s="228">
        <v>76.260000000000005</v>
      </c>
      <c r="I38" s="102">
        <f t="shared" si="0"/>
        <v>9.333333333333349E-2</v>
      </c>
      <c r="J38" s="228">
        <f t="shared" si="1"/>
        <v>6.5100000000000051</v>
      </c>
      <c r="K38" s="229">
        <v>52.03</v>
      </c>
      <c r="L38" s="229">
        <v>48.39</v>
      </c>
      <c r="M38" s="229">
        <v>46.6</v>
      </c>
      <c r="N38" s="229">
        <v>60.98</v>
      </c>
      <c r="O38" s="229">
        <v>60.94</v>
      </c>
      <c r="P38" s="102">
        <f t="shared" si="2"/>
        <v>-6.559527714004032E-4</v>
      </c>
      <c r="Q38" s="228">
        <f t="shared" si="3"/>
        <v>-3.9999999999999147E-2</v>
      </c>
    </row>
    <row r="39" spans="2:17" x14ac:dyDescent="0.25">
      <c r="B39" s="96" t="s">
        <v>62</v>
      </c>
      <c r="C39" s="224">
        <v>33.54</v>
      </c>
      <c r="D39" s="224">
        <v>37.840000000000003</v>
      </c>
      <c r="E39" s="224">
        <v>53.16</v>
      </c>
      <c r="F39" s="224">
        <v>61.03</v>
      </c>
      <c r="G39" s="224">
        <v>69.75</v>
      </c>
      <c r="H39" s="224">
        <v>76.260000000000005</v>
      </c>
      <c r="I39" s="98">
        <f t="shared" si="0"/>
        <v>9.333333333333349E-2</v>
      </c>
      <c r="J39" s="224">
        <f t="shared" si="1"/>
        <v>6.5100000000000051</v>
      </c>
      <c r="K39" s="225">
        <v>52.03</v>
      </c>
      <c r="L39" s="225">
        <v>48.39</v>
      </c>
      <c r="M39" s="225">
        <v>46.6</v>
      </c>
      <c r="N39" s="225">
        <v>60.98</v>
      </c>
      <c r="O39" s="225">
        <v>60.94</v>
      </c>
      <c r="P39" s="98">
        <f t="shared" si="2"/>
        <v>-6.559527714004032E-4</v>
      </c>
      <c r="Q39" s="224">
        <f t="shared" si="3"/>
        <v>-3.9999999999999147E-2</v>
      </c>
    </row>
    <row r="40" spans="2:17" x14ac:dyDescent="0.25">
      <c r="B40" s="99" t="s">
        <v>63</v>
      </c>
      <c r="C40" s="226">
        <v>39.090000000000003</v>
      </c>
      <c r="D40" s="226">
        <v>40.1</v>
      </c>
      <c r="E40" s="226">
        <v>62.85</v>
      </c>
      <c r="F40" s="226">
        <v>72.180000000000007</v>
      </c>
      <c r="G40" s="226">
        <v>84.16</v>
      </c>
      <c r="H40" s="226">
        <v>89.79</v>
      </c>
      <c r="I40" s="100">
        <f t="shared" si="0"/>
        <v>6.68963878326998E-2</v>
      </c>
      <c r="J40" s="226">
        <f t="shared" si="1"/>
        <v>5.6300000000000097</v>
      </c>
      <c r="K40" s="227">
        <v>59.98</v>
      </c>
      <c r="L40" s="227">
        <v>59.48</v>
      </c>
      <c r="M40" s="227">
        <v>53.97</v>
      </c>
      <c r="N40" s="227">
        <v>68.59</v>
      </c>
      <c r="O40" s="227">
        <v>70.739999999999995</v>
      </c>
      <c r="P40" s="100">
        <f t="shared" si="2"/>
        <v>3.134567721242143E-2</v>
      </c>
      <c r="Q40" s="226">
        <f t="shared" si="3"/>
        <v>2.1499999999999915</v>
      </c>
    </row>
    <row r="41" spans="2:17" x14ac:dyDescent="0.25">
      <c r="B41" s="99" t="s">
        <v>70</v>
      </c>
      <c r="C41" s="226">
        <v>27.82</v>
      </c>
      <c r="D41" s="226">
        <v>34.1</v>
      </c>
      <c r="E41" s="226">
        <v>40.229999999999997</v>
      </c>
      <c r="F41" s="226">
        <v>46.85</v>
      </c>
      <c r="G41" s="226">
        <v>49.34</v>
      </c>
      <c r="H41" s="226">
        <v>51.98</v>
      </c>
      <c r="I41" s="100">
        <f t="shared" si="0"/>
        <v>5.3506282934738358E-2</v>
      </c>
      <c r="J41" s="226">
        <f t="shared" si="1"/>
        <v>2.6399999999999935</v>
      </c>
      <c r="K41" s="227">
        <v>41.41</v>
      </c>
      <c r="L41" s="227">
        <v>35.39</v>
      </c>
      <c r="M41" s="227">
        <v>37.15</v>
      </c>
      <c r="N41" s="227">
        <v>47.12</v>
      </c>
      <c r="O41" s="227">
        <v>41.28</v>
      </c>
      <c r="P41" s="100">
        <f t="shared" si="2"/>
        <v>-0.12393887945670623</v>
      </c>
      <c r="Q41" s="226">
        <f t="shared" si="3"/>
        <v>-5.8399999999999963</v>
      </c>
    </row>
    <row r="42" spans="2:17" x14ac:dyDescent="0.25">
      <c r="B42" s="93" t="s">
        <v>54</v>
      </c>
      <c r="C42" s="228">
        <v>50.94</v>
      </c>
      <c r="D42" s="228">
        <v>53.72</v>
      </c>
      <c r="E42" s="228">
        <v>88.72</v>
      </c>
      <c r="F42" s="228">
        <v>109.01</v>
      </c>
      <c r="G42" s="228">
        <v>119.74</v>
      </c>
      <c r="H42" s="228">
        <v>101.6</v>
      </c>
      <c r="I42" s="102">
        <f t="shared" si="0"/>
        <v>-0.15149490562886259</v>
      </c>
      <c r="J42" s="228">
        <f t="shared" si="1"/>
        <v>-18.14</v>
      </c>
      <c r="K42" s="229">
        <v>65.599999999999994</v>
      </c>
      <c r="L42" s="229">
        <v>86.93</v>
      </c>
      <c r="M42" s="229">
        <v>98.95</v>
      </c>
      <c r="N42" s="229">
        <v>72.53</v>
      </c>
      <c r="O42" s="229">
        <v>84.89</v>
      </c>
      <c r="P42" s="102">
        <f t="shared" si="2"/>
        <v>0.17041224320970638</v>
      </c>
      <c r="Q42" s="228">
        <f t="shared" si="3"/>
        <v>12.36</v>
      </c>
    </row>
    <row r="43" spans="2:17" x14ac:dyDescent="0.25">
      <c r="B43" s="96" t="s">
        <v>62</v>
      </c>
      <c r="C43" s="224">
        <v>56.41</v>
      </c>
      <c r="D43" s="224">
        <v>62.75</v>
      </c>
      <c r="E43" s="224">
        <v>96.52</v>
      </c>
      <c r="F43" s="224">
        <v>120.21</v>
      </c>
      <c r="G43" s="224">
        <v>129.44</v>
      </c>
      <c r="H43" s="224">
        <v>106.42</v>
      </c>
      <c r="I43" s="98">
        <f t="shared" si="0"/>
        <v>-0.17784301606922126</v>
      </c>
      <c r="J43" s="224">
        <f t="shared" si="1"/>
        <v>-23.019999999999996</v>
      </c>
      <c r="K43" s="225">
        <v>74.73</v>
      </c>
      <c r="L43" s="225">
        <v>98.38</v>
      </c>
      <c r="M43" s="225">
        <v>110.38</v>
      </c>
      <c r="N43" s="225">
        <v>78.489999999999995</v>
      </c>
      <c r="O43" s="225">
        <v>96</v>
      </c>
      <c r="P43" s="98">
        <f t="shared" si="2"/>
        <v>0.22308574340680343</v>
      </c>
      <c r="Q43" s="224">
        <f t="shared" si="3"/>
        <v>17.510000000000005</v>
      </c>
    </row>
    <row r="44" spans="2:17" x14ac:dyDescent="0.25">
      <c r="B44" s="99" t="s">
        <v>63</v>
      </c>
      <c r="C44" s="226">
        <v>0</v>
      </c>
      <c r="D44" s="226">
        <v>65.540000000000006</v>
      </c>
      <c r="E44" s="226">
        <v>100.75</v>
      </c>
      <c r="F44" s="226">
        <v>127.89</v>
      </c>
      <c r="G44" s="226">
        <v>135.86000000000001</v>
      </c>
      <c r="H44" s="226">
        <v>108.32</v>
      </c>
      <c r="I44" s="100">
        <f t="shared" si="0"/>
        <v>-0.20270867069041676</v>
      </c>
      <c r="J44" s="226">
        <f t="shared" si="1"/>
        <v>-27.54000000000002</v>
      </c>
      <c r="K44" s="227">
        <v>77.349999999999994</v>
      </c>
      <c r="L44" s="227">
        <v>102.01</v>
      </c>
      <c r="M44" s="227">
        <v>116.24</v>
      </c>
      <c r="N44" s="227">
        <v>76.28</v>
      </c>
      <c r="O44" s="227">
        <v>100.48</v>
      </c>
      <c r="P44" s="100">
        <f t="shared" si="2"/>
        <v>0.31725222863135816</v>
      </c>
      <c r="Q44" s="226">
        <f t="shared" si="3"/>
        <v>24.200000000000003</v>
      </c>
    </row>
    <row r="45" spans="2:17" x14ac:dyDescent="0.25">
      <c r="B45" s="99" t="s">
        <v>70</v>
      </c>
      <c r="C45" s="226">
        <v>0</v>
      </c>
      <c r="D45" s="226">
        <v>51.57</v>
      </c>
      <c r="E45" s="226">
        <v>79.3</v>
      </c>
      <c r="F45" s="226">
        <v>89.45</v>
      </c>
      <c r="G45" s="226">
        <v>103.35</v>
      </c>
      <c r="H45" s="226">
        <v>98.71</v>
      </c>
      <c r="I45" s="100">
        <f t="shared" si="0"/>
        <v>-4.4895984518626086E-2</v>
      </c>
      <c r="J45" s="226">
        <f t="shared" si="1"/>
        <v>-4.6400000000000006</v>
      </c>
      <c r="K45" s="227">
        <v>64.069999999999993</v>
      </c>
      <c r="L45" s="227">
        <v>84.56</v>
      </c>
      <c r="M45" s="227">
        <v>86.59</v>
      </c>
      <c r="N45" s="227">
        <v>87.47</v>
      </c>
      <c r="O45" s="227">
        <v>77.78</v>
      </c>
      <c r="P45" s="100">
        <f t="shared" si="2"/>
        <v>-0.1107808391448496</v>
      </c>
      <c r="Q45" s="226">
        <f t="shared" si="3"/>
        <v>-9.6899999999999977</v>
      </c>
    </row>
    <row r="46" spans="2:17" x14ac:dyDescent="0.25">
      <c r="B46" s="96" t="s">
        <v>65</v>
      </c>
      <c r="C46" s="224">
        <v>31.82</v>
      </c>
      <c r="D46" s="224">
        <v>24.11</v>
      </c>
      <c r="E46" s="224">
        <v>48.07</v>
      </c>
      <c r="F46" s="224">
        <v>55.12</v>
      </c>
      <c r="G46" s="224">
        <v>69.489999999999995</v>
      </c>
      <c r="H46" s="224">
        <v>77.48</v>
      </c>
      <c r="I46" s="98">
        <f t="shared" si="0"/>
        <v>0.11498057274427986</v>
      </c>
      <c r="J46" s="224">
        <f t="shared" si="1"/>
        <v>7.9900000000000091</v>
      </c>
      <c r="K46" s="225">
        <v>18</v>
      </c>
      <c r="L46" s="225">
        <v>30.27</v>
      </c>
      <c r="M46" s="225">
        <v>39.299999999999997</v>
      </c>
      <c r="N46" s="225">
        <v>42.76</v>
      </c>
      <c r="O46" s="225">
        <v>31.62</v>
      </c>
      <c r="P46" s="98">
        <f t="shared" si="2"/>
        <v>-0.26052385406922351</v>
      </c>
      <c r="Q46" s="224">
        <f t="shared" si="3"/>
        <v>-11.139999999999997</v>
      </c>
    </row>
    <row r="47" spans="2:17" x14ac:dyDescent="0.25">
      <c r="B47" s="93" t="s">
        <v>55</v>
      </c>
      <c r="C47" s="228">
        <v>22.7</v>
      </c>
      <c r="D47" s="228">
        <v>29.35</v>
      </c>
      <c r="E47" s="228">
        <v>43.18</v>
      </c>
      <c r="F47" s="228">
        <v>54</v>
      </c>
      <c r="G47" s="228">
        <v>56.56</v>
      </c>
      <c r="H47" s="228">
        <v>58.49</v>
      </c>
      <c r="I47" s="102">
        <f t="shared" si="0"/>
        <v>3.4123055162659011E-2</v>
      </c>
      <c r="J47" s="228">
        <f t="shared" si="1"/>
        <v>1.9299999999999997</v>
      </c>
      <c r="K47" s="229">
        <v>34.869999999999997</v>
      </c>
      <c r="L47" s="229">
        <v>38.43</v>
      </c>
      <c r="M47" s="229">
        <v>39.17</v>
      </c>
      <c r="N47" s="229">
        <v>55.49</v>
      </c>
      <c r="O47" s="229">
        <v>55.99</v>
      </c>
      <c r="P47" s="102">
        <f t="shared" si="2"/>
        <v>9.0106325464047732E-3</v>
      </c>
      <c r="Q47" s="228">
        <f t="shared" si="3"/>
        <v>0.5</v>
      </c>
    </row>
    <row r="48" spans="2:17" x14ac:dyDescent="0.25">
      <c r="B48" s="96" t="s">
        <v>62</v>
      </c>
      <c r="C48" s="224">
        <v>22.26</v>
      </c>
      <c r="D48" s="224">
        <v>29.29</v>
      </c>
      <c r="E48" s="224">
        <v>43.74</v>
      </c>
      <c r="F48" s="224">
        <v>53.7</v>
      </c>
      <c r="G48" s="224">
        <v>58.12</v>
      </c>
      <c r="H48" s="224">
        <v>60.3</v>
      </c>
      <c r="I48" s="98">
        <f t="shared" si="0"/>
        <v>3.7508602890571119E-2</v>
      </c>
      <c r="J48" s="224">
        <f t="shared" si="1"/>
        <v>2.1799999999999997</v>
      </c>
      <c r="K48" s="225">
        <v>35.54</v>
      </c>
      <c r="L48" s="225">
        <v>38.700000000000003</v>
      </c>
      <c r="M48" s="225">
        <v>40.549999999999997</v>
      </c>
      <c r="N48" s="225">
        <v>59.35</v>
      </c>
      <c r="O48" s="225">
        <v>60.34</v>
      </c>
      <c r="P48" s="98">
        <f t="shared" si="2"/>
        <v>1.6680707666385963E-2</v>
      </c>
      <c r="Q48" s="224">
        <f t="shared" si="3"/>
        <v>0.99000000000000199</v>
      </c>
    </row>
    <row r="49" spans="2:17" x14ac:dyDescent="0.25">
      <c r="B49" s="99" t="s">
        <v>63</v>
      </c>
      <c r="C49" s="226">
        <v>22.57</v>
      </c>
      <c r="D49" s="226">
        <v>31.13</v>
      </c>
      <c r="E49" s="226">
        <v>47.77</v>
      </c>
      <c r="F49" s="226">
        <v>58.76</v>
      </c>
      <c r="G49" s="226">
        <v>61.8</v>
      </c>
      <c r="H49" s="226">
        <v>64.489999999999995</v>
      </c>
      <c r="I49" s="100">
        <f t="shared" si="0"/>
        <v>4.3527508090614786E-2</v>
      </c>
      <c r="J49" s="226">
        <f t="shared" si="1"/>
        <v>2.6899999999999977</v>
      </c>
      <c r="K49" s="227">
        <v>37.799999999999997</v>
      </c>
      <c r="L49" s="227">
        <v>40.369999999999997</v>
      </c>
      <c r="M49" s="227">
        <v>40.380000000000003</v>
      </c>
      <c r="N49" s="227">
        <v>66.17</v>
      </c>
      <c r="O49" s="227">
        <v>65.3</v>
      </c>
      <c r="P49" s="100">
        <f t="shared" si="2"/>
        <v>-1.3147952244219496E-2</v>
      </c>
      <c r="Q49" s="226">
        <f t="shared" si="3"/>
        <v>-0.87000000000000455</v>
      </c>
    </row>
    <row r="50" spans="2:17" x14ac:dyDescent="0.25">
      <c r="B50" s="99" t="s">
        <v>70</v>
      </c>
      <c r="C50" s="226">
        <v>21.23</v>
      </c>
      <c r="D50" s="226">
        <v>23.12</v>
      </c>
      <c r="E50" s="226">
        <v>33.61</v>
      </c>
      <c r="F50" s="226">
        <v>39.25</v>
      </c>
      <c r="G50" s="226">
        <v>48.36</v>
      </c>
      <c r="H50" s="226">
        <v>49.31</v>
      </c>
      <c r="I50" s="100">
        <f t="shared" si="0"/>
        <v>1.9644334160463295E-2</v>
      </c>
      <c r="J50" s="226">
        <f t="shared" si="1"/>
        <v>0.95000000000000284</v>
      </c>
      <c r="K50" s="227">
        <v>30.37</v>
      </c>
      <c r="L50" s="227">
        <v>33.94</v>
      </c>
      <c r="M50" s="227">
        <v>41</v>
      </c>
      <c r="N50" s="227">
        <v>41.66</v>
      </c>
      <c r="O50" s="227">
        <v>47.47</v>
      </c>
      <c r="P50" s="100">
        <f t="shared" si="2"/>
        <v>0.13946231397023534</v>
      </c>
      <c r="Q50" s="226">
        <f t="shared" si="3"/>
        <v>5.8100000000000023</v>
      </c>
    </row>
    <row r="51" spans="2:17" x14ac:dyDescent="0.25">
      <c r="B51" s="96" t="s">
        <v>65</v>
      </c>
      <c r="C51" s="224">
        <v>16.5</v>
      </c>
      <c r="D51" s="224">
        <v>23.32</v>
      </c>
      <c r="E51" s="224">
        <v>69.849999999999994</v>
      </c>
      <c r="F51" s="224">
        <v>82.76</v>
      </c>
      <c r="G51" s="224">
        <v>71.290000000000006</v>
      </c>
      <c r="H51" s="224">
        <v>74.64</v>
      </c>
      <c r="I51" s="98">
        <f t="shared" si="0"/>
        <v>4.6991162855940516E-2</v>
      </c>
      <c r="J51" s="224">
        <f t="shared" si="1"/>
        <v>3.3499999999999943</v>
      </c>
      <c r="K51" s="225">
        <v>35.5</v>
      </c>
      <c r="L51" s="225">
        <v>47.03</v>
      </c>
      <c r="M51" s="225">
        <v>28.3</v>
      </c>
      <c r="N51" s="225">
        <v>48.96</v>
      </c>
      <c r="O51" s="225">
        <v>47.21</v>
      </c>
      <c r="P51" s="98">
        <f t="shared" si="2"/>
        <v>-3.5743464052287566E-2</v>
      </c>
      <c r="Q51" s="224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4E27-9B98-4E3C-BA33-AEFE31C3EEB1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DD8B3-033E-4C35-92D3-0EB595625AE3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321</v>
      </c>
      <c r="C1" s="1"/>
      <c r="D1" s="1"/>
      <c r="F1" s="230"/>
      <c r="G1" s="230"/>
      <c r="H1" s="230"/>
      <c r="J1" s="230"/>
    </row>
    <row r="3" spans="1:31" s="4" customFormat="1" ht="25.5" customHeight="1" thickBot="1" x14ac:dyDescent="0.3">
      <c r="B3" s="66" t="s">
        <v>322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274</v>
      </c>
      <c r="D5" s="172" t="s">
        <v>275</v>
      </c>
      <c r="E5" s="172" t="s">
        <v>276</v>
      </c>
      <c r="F5" s="172" t="s">
        <v>277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278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279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1" t="s">
        <v>180</v>
      </c>
      <c r="C6" s="232">
        <v>60212</v>
      </c>
      <c r="D6" s="232">
        <v>473974</v>
      </c>
      <c r="E6" s="232">
        <v>528116</v>
      </c>
      <c r="F6" s="232">
        <v>561480</v>
      </c>
      <c r="G6" s="233">
        <f t="shared" ref="G6:G11" si="0">F6/E6-1</f>
        <v>6.3175514470305671E-2</v>
      </c>
      <c r="H6" s="232">
        <f t="shared" ref="H6:H11" si="1">F6-E6</f>
        <v>33364</v>
      </c>
      <c r="I6" s="233"/>
      <c r="J6" s="232">
        <v>579080</v>
      </c>
      <c r="K6" s="233">
        <f t="shared" ref="K6:K11" si="2">J6/F6-1</f>
        <v>3.1345729144404144E-2</v>
      </c>
      <c r="L6" s="232">
        <f t="shared" ref="L6:L11" si="3">J6-F6</f>
        <v>17600</v>
      </c>
      <c r="M6" s="233"/>
      <c r="N6" s="232">
        <v>594690</v>
      </c>
      <c r="O6" s="233">
        <f t="shared" ref="O6:O11" si="4">N6/J6-1</f>
        <v>2.6956551771776027E-2</v>
      </c>
      <c r="P6" s="232">
        <f t="shared" ref="P6:P11" si="5">N6-J6</f>
        <v>15610</v>
      </c>
      <c r="Q6" s="233">
        <f>N6/C6-1</f>
        <v>8.876602670564008</v>
      </c>
      <c r="R6" s="232">
        <f>N6-C6</f>
        <v>534478</v>
      </c>
      <c r="S6" s="233"/>
      <c r="T6" s="233"/>
      <c r="V6" s="29"/>
      <c r="AE6" s="1"/>
    </row>
    <row r="7" spans="1:31" ht="18.75" x14ac:dyDescent="0.3">
      <c r="A7" s="4"/>
      <c r="B7" s="231" t="s">
        <v>181</v>
      </c>
      <c r="C7" s="232">
        <v>20214</v>
      </c>
      <c r="D7" s="232">
        <v>39365</v>
      </c>
      <c r="E7" s="232">
        <v>36909</v>
      </c>
      <c r="F7" s="232">
        <v>35877</v>
      </c>
      <c r="G7" s="233">
        <f t="shared" si="0"/>
        <v>-2.796066000162567E-2</v>
      </c>
      <c r="H7" s="232">
        <f t="shared" si="1"/>
        <v>-1032</v>
      </c>
      <c r="I7" s="233">
        <f>F7/$F$7</f>
        <v>1</v>
      </c>
      <c r="J7" s="232">
        <v>39006</v>
      </c>
      <c r="K7" s="233">
        <f t="shared" si="2"/>
        <v>8.7214650054352472E-2</v>
      </c>
      <c r="L7" s="232">
        <f t="shared" si="3"/>
        <v>3129</v>
      </c>
      <c r="M7" s="233">
        <f>J7/$J$7</f>
        <v>1</v>
      </c>
      <c r="N7" s="232">
        <v>44114</v>
      </c>
      <c r="O7" s="233">
        <f t="shared" si="4"/>
        <v>0.13095421217248626</v>
      </c>
      <c r="P7" s="232">
        <f t="shared" si="5"/>
        <v>5108</v>
      </c>
      <c r="Q7" s="233">
        <f t="shared" ref="Q7:Q11" si="6">N7/C7-1</f>
        <v>1.1823488671217968</v>
      </c>
      <c r="R7" s="232">
        <f t="shared" ref="R7:R11" si="7">N7-C7</f>
        <v>23900</v>
      </c>
      <c r="S7" s="233">
        <f>N7/$N$7</f>
        <v>1</v>
      </c>
      <c r="T7" s="233">
        <f>N7/$N$6</f>
        <v>7.4179824782659873E-2</v>
      </c>
      <c r="V7" s="29"/>
      <c r="W7" s="81"/>
      <c r="AE7" s="1" t="s">
        <v>182</v>
      </c>
    </row>
    <row r="8" spans="1:31" ht="15.75" x14ac:dyDescent="0.25">
      <c r="A8" s="4"/>
      <c r="B8" s="234" t="s">
        <v>105</v>
      </c>
      <c r="C8" s="235">
        <v>3806</v>
      </c>
      <c r="D8" s="235">
        <v>23004</v>
      </c>
      <c r="E8" s="235">
        <v>22463</v>
      </c>
      <c r="F8" s="235">
        <v>20968</v>
      </c>
      <c r="G8" s="236">
        <f t="shared" si="0"/>
        <v>-6.6553888616836532E-2</v>
      </c>
      <c r="H8" s="235">
        <f t="shared" si="1"/>
        <v>-1495</v>
      </c>
      <c r="I8" s="236">
        <f>F8/$F$7</f>
        <v>0.58444128550324725</v>
      </c>
      <c r="J8" s="235">
        <v>23308</v>
      </c>
      <c r="K8" s="236">
        <f t="shared" si="2"/>
        <v>0.11159862647844343</v>
      </c>
      <c r="L8" s="235">
        <f t="shared" si="3"/>
        <v>2340</v>
      </c>
      <c r="M8" s="236">
        <f>J8/$J$7</f>
        <v>0.59754909501102393</v>
      </c>
      <c r="N8" s="235">
        <v>23867</v>
      </c>
      <c r="O8" s="236">
        <f t="shared" si="4"/>
        <v>2.3983181740174997E-2</v>
      </c>
      <c r="P8" s="235">
        <f t="shared" si="5"/>
        <v>559</v>
      </c>
      <c r="Q8" s="236">
        <f t="shared" si="6"/>
        <v>5.2708880714661062</v>
      </c>
      <c r="R8" s="235">
        <f t="shared" si="7"/>
        <v>20061</v>
      </c>
      <c r="S8" s="236">
        <f>N8/$N$7</f>
        <v>0.54103005848483476</v>
      </c>
      <c r="T8" s="236">
        <f>N8/$N$6</f>
        <v>4.0133514940557266E-2</v>
      </c>
      <c r="V8" s="29"/>
      <c r="W8" s="81"/>
      <c r="AE8" s="1" t="s">
        <v>183</v>
      </c>
    </row>
    <row r="9" spans="1:31" s="4" customFormat="1" x14ac:dyDescent="0.25">
      <c r="B9" s="237" t="s">
        <v>108</v>
      </c>
      <c r="C9" s="238">
        <v>16408</v>
      </c>
      <c r="D9" s="238">
        <v>16361</v>
      </c>
      <c r="E9" s="238">
        <v>14446</v>
      </c>
      <c r="F9" s="238">
        <v>14909</v>
      </c>
      <c r="G9" s="239">
        <f t="shared" si="0"/>
        <v>3.2050394572892049E-2</v>
      </c>
      <c r="H9" s="240">
        <f t="shared" si="1"/>
        <v>463</v>
      </c>
      <c r="I9" s="241">
        <f>F9/$F$7</f>
        <v>0.4155587144967528</v>
      </c>
      <c r="J9" s="238">
        <v>15698</v>
      </c>
      <c r="K9" s="239">
        <f t="shared" si="2"/>
        <v>5.2921054396673162E-2</v>
      </c>
      <c r="L9" s="240">
        <f t="shared" si="3"/>
        <v>789</v>
      </c>
      <c r="M9" s="241">
        <f>J9/$J$7</f>
        <v>0.40245090498897607</v>
      </c>
      <c r="N9" s="238">
        <v>20247</v>
      </c>
      <c r="O9" s="239">
        <f t="shared" si="4"/>
        <v>0.28978213785195561</v>
      </c>
      <c r="P9" s="240">
        <f t="shared" si="5"/>
        <v>4549</v>
      </c>
      <c r="Q9" s="239">
        <f t="shared" si="6"/>
        <v>0.23397123354461247</v>
      </c>
      <c r="R9" s="240">
        <f t="shared" si="7"/>
        <v>3839</v>
      </c>
      <c r="S9" s="241">
        <f>N9/$N$7</f>
        <v>0.45896994151516524</v>
      </c>
      <c r="T9" s="241">
        <f>N9/$N$6</f>
        <v>3.4046309842102607E-2</v>
      </c>
      <c r="V9" s="29"/>
      <c r="W9" s="81"/>
      <c r="AE9" s="1" t="s">
        <v>184</v>
      </c>
    </row>
    <row r="10" spans="1:31" s="4" customFormat="1" x14ac:dyDescent="0.25">
      <c r="B10" s="242" t="s">
        <v>185</v>
      </c>
      <c r="C10" s="29">
        <v>15575</v>
      </c>
      <c r="D10" s="29">
        <v>14546</v>
      </c>
      <c r="E10" s="29">
        <v>12630</v>
      </c>
      <c r="F10" s="29">
        <v>10361</v>
      </c>
      <c r="G10" s="22">
        <f t="shared" si="0"/>
        <v>-0.17965162311955662</v>
      </c>
      <c r="H10" s="20">
        <f t="shared" si="1"/>
        <v>-2269</v>
      </c>
      <c r="I10" s="31">
        <f>F10/$F$7</f>
        <v>0.28879226245226747</v>
      </c>
      <c r="J10" s="29">
        <v>9606</v>
      </c>
      <c r="K10" s="22">
        <f t="shared" si="2"/>
        <v>-7.2869414149213441E-2</v>
      </c>
      <c r="L10" s="20">
        <f t="shared" si="3"/>
        <v>-755</v>
      </c>
      <c r="M10" s="31">
        <f>J10/$J$7</f>
        <v>0.24626980464543916</v>
      </c>
      <c r="N10" s="29">
        <v>12381</v>
      </c>
      <c r="O10" s="22">
        <f t="shared" si="4"/>
        <v>0.28888194878201134</v>
      </c>
      <c r="P10" s="20">
        <f t="shared" si="5"/>
        <v>2775</v>
      </c>
      <c r="Q10" s="22">
        <f t="shared" si="6"/>
        <v>-0.2050722311396469</v>
      </c>
      <c r="R10" s="20">
        <f t="shared" si="7"/>
        <v>-3194</v>
      </c>
      <c r="S10" s="31">
        <f>N10/$N$7</f>
        <v>0.28065920116062926</v>
      </c>
      <c r="T10" s="31">
        <f>N10/$N$6</f>
        <v>2.0819250365736772E-2</v>
      </c>
      <c r="V10" s="29"/>
      <c r="W10" s="81"/>
      <c r="AE10" s="1" t="s">
        <v>186</v>
      </c>
    </row>
    <row r="11" spans="1:31" s="4" customFormat="1" x14ac:dyDescent="0.25">
      <c r="B11" s="242" t="s">
        <v>187</v>
      </c>
      <c r="C11" s="29">
        <f>C9-C10</f>
        <v>833</v>
      </c>
      <c r="D11" s="29">
        <f>D9-D10</f>
        <v>1815</v>
      </c>
      <c r="E11" s="29">
        <f>E9-E10</f>
        <v>1816</v>
      </c>
      <c r="F11" s="29">
        <f>F9-F10</f>
        <v>4548</v>
      </c>
      <c r="G11" s="22">
        <f t="shared" si="0"/>
        <v>1.5044052863436121</v>
      </c>
      <c r="H11" s="20">
        <f t="shared" si="1"/>
        <v>2732</v>
      </c>
      <c r="I11" s="31">
        <f>F11/$F$7</f>
        <v>0.12676645204448533</v>
      </c>
      <c r="J11" s="29">
        <f>J9-J10</f>
        <v>6092</v>
      </c>
      <c r="K11" s="22">
        <f t="shared" si="2"/>
        <v>0.33948988566402805</v>
      </c>
      <c r="L11" s="20">
        <f t="shared" si="3"/>
        <v>1544</v>
      </c>
      <c r="M11" s="31">
        <f>J11/$J$7</f>
        <v>0.15618110034353688</v>
      </c>
      <c r="N11" s="29">
        <f>N9-N10</f>
        <v>7866</v>
      </c>
      <c r="O11" s="22">
        <f t="shared" si="4"/>
        <v>0.29120157583716355</v>
      </c>
      <c r="P11" s="20">
        <f t="shared" si="5"/>
        <v>1774</v>
      </c>
      <c r="Q11" s="22">
        <f t="shared" si="6"/>
        <v>8.4429771908763502</v>
      </c>
      <c r="R11" s="20">
        <f t="shared" si="7"/>
        <v>7033</v>
      </c>
      <c r="S11" s="31">
        <f>N11/$N$7</f>
        <v>0.17831074035453598</v>
      </c>
      <c r="T11" s="31">
        <f>N11/$N$6</f>
        <v>1.3227059476365838E-2</v>
      </c>
      <c r="V11" s="29"/>
      <c r="W11" s="81"/>
      <c r="AE11" s="1" t="s">
        <v>188</v>
      </c>
    </row>
    <row r="12" spans="1:31" s="4" customFormat="1" ht="7.5" customHeight="1" x14ac:dyDescent="0.25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AE12" s="1" t="s">
        <v>189</v>
      </c>
    </row>
    <row r="13" spans="1:31" s="4" customFormat="1" x14ac:dyDescent="0.25">
      <c r="B13" s="171" t="s">
        <v>190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7" t="s">
        <v>192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1" t="s">
        <v>180</v>
      </c>
      <c r="C40" s="231"/>
      <c r="D40" s="231"/>
      <c r="E40" s="232"/>
      <c r="F40" s="232"/>
      <c r="G40" s="232"/>
      <c r="H40" s="232"/>
      <c r="I40" s="232"/>
      <c r="J40" s="232">
        <v>1824653</v>
      </c>
      <c r="K40" s="232"/>
      <c r="L40" s="232"/>
      <c r="M40" s="233"/>
      <c r="N40" s="232">
        <v>2354005</v>
      </c>
      <c r="O40" s="233"/>
      <c r="P40" s="233">
        <v>1</v>
      </c>
      <c r="Q40" s="233">
        <v>0.2901110512519367</v>
      </c>
      <c r="R40" s="232">
        <v>529352</v>
      </c>
      <c r="S40" s="244"/>
      <c r="T40" s="244"/>
      <c r="AE40" s="1"/>
    </row>
    <row r="41" spans="2:31" ht="18.75" hidden="1" x14ac:dyDescent="0.3">
      <c r="B41" s="231" t="s">
        <v>181</v>
      </c>
      <c r="C41" s="231"/>
      <c r="D41" s="231"/>
      <c r="E41" s="232"/>
      <c r="F41" s="232"/>
      <c r="G41" s="232"/>
      <c r="H41" s="232"/>
      <c r="I41" s="232"/>
      <c r="J41" s="232">
        <v>603938</v>
      </c>
      <c r="K41" s="232"/>
      <c r="L41" s="232"/>
      <c r="M41" s="233">
        <v>1</v>
      </c>
      <c r="N41" s="232">
        <v>936181</v>
      </c>
      <c r="O41" s="233">
        <v>1</v>
      </c>
      <c r="P41" s="233">
        <v>0.39769711619134201</v>
      </c>
      <c r="Q41" s="233">
        <v>0.55012766211101138</v>
      </c>
      <c r="R41" s="232">
        <v>332243</v>
      </c>
      <c r="S41" s="244"/>
      <c r="T41" s="244"/>
      <c r="AE41" s="1" t="s">
        <v>182</v>
      </c>
    </row>
    <row r="42" spans="2:31" ht="15.75" hidden="1" x14ac:dyDescent="0.25">
      <c r="B42" s="234" t="s">
        <v>105</v>
      </c>
      <c r="C42" s="234"/>
      <c r="D42" s="234"/>
      <c r="E42" s="235"/>
      <c r="F42" s="235"/>
      <c r="G42" s="235"/>
      <c r="H42" s="235"/>
      <c r="I42" s="235"/>
      <c r="J42" s="235">
        <v>276550.36166633503</v>
      </c>
      <c r="K42" s="235"/>
      <c r="L42" s="235"/>
      <c r="M42" s="236">
        <v>0.45791184139155844</v>
      </c>
      <c r="N42" s="235">
        <v>430252.45635520399</v>
      </c>
      <c r="O42" s="236">
        <v>0.4595825554622493</v>
      </c>
      <c r="P42" s="236">
        <v>0.18277465695918402</v>
      </c>
      <c r="Q42" s="236">
        <v>0.55578337978930015</v>
      </c>
      <c r="R42" s="235">
        <v>153702.09468886897</v>
      </c>
      <c r="S42" s="245"/>
      <c r="T42" s="245"/>
      <c r="AE42" s="1" t="s">
        <v>183</v>
      </c>
    </row>
    <row r="43" spans="2:31" s="4" customFormat="1" hidden="1" x14ac:dyDescent="0.25">
      <c r="B43" s="237" t="s">
        <v>108</v>
      </c>
      <c r="C43" s="246"/>
      <c r="D43" s="246"/>
      <c r="E43" s="238"/>
      <c r="F43" s="238"/>
      <c r="G43" s="238"/>
      <c r="H43" s="238"/>
      <c r="I43" s="238"/>
      <c r="J43" s="238">
        <v>327387.63833385095</v>
      </c>
      <c r="K43" s="238"/>
      <c r="L43" s="238"/>
      <c r="M43" s="241">
        <v>0.54208815860874948</v>
      </c>
      <c r="N43" s="238">
        <v>505927.5436448183</v>
      </c>
      <c r="O43" s="241">
        <v>0.54041637636826456</v>
      </c>
      <c r="P43" s="241">
        <v>0.21492203442423372</v>
      </c>
      <c r="Q43" s="239">
        <v>0.54534711884540576</v>
      </c>
      <c r="R43" s="240">
        <v>178539.90531096736</v>
      </c>
      <c r="S43" s="247"/>
      <c r="T43" s="247"/>
      <c r="AE43" s="1" t="s">
        <v>184</v>
      </c>
    </row>
    <row r="44" spans="2:31" s="4" customFormat="1" hidden="1" x14ac:dyDescent="0.25">
      <c r="B44" s="242" t="s">
        <v>185</v>
      </c>
      <c r="C44" s="242"/>
      <c r="D44" s="242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2" t="s">
        <v>187</v>
      </c>
      <c r="C45" s="242"/>
      <c r="D45" s="242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AE46" s="1" t="s">
        <v>189</v>
      </c>
    </row>
    <row r="47" spans="2:31" s="4" customFormat="1" hidden="1" x14ac:dyDescent="0.25">
      <c r="B47" s="276" t="s">
        <v>190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49"/>
      <c r="T47" s="49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322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1" t="s">
        <v>180</v>
      </c>
      <c r="C124" s="232">
        <v>492258</v>
      </c>
      <c r="D124" s="232">
        <v>1245331</v>
      </c>
      <c r="E124" s="232">
        <v>1320376</v>
      </c>
      <c r="F124" s="232">
        <v>1387795</v>
      </c>
      <c r="G124" s="233">
        <f t="shared" ref="G124:G129" si="8">F124/E124-1</f>
        <v>5.10604555066132E-2</v>
      </c>
      <c r="H124" s="232">
        <f t="shared" ref="H124:H129" si="9">F124-E124</f>
        <v>67419</v>
      </c>
      <c r="I124" s="233"/>
      <c r="J124" s="232">
        <v>1421549</v>
      </c>
      <c r="K124" s="233"/>
      <c r="L124" s="233">
        <f t="shared" ref="L124:L129" si="10">J124/F124-1</f>
        <v>2.4322036035581585E-2</v>
      </c>
      <c r="M124" s="232">
        <f t="shared" ref="M124:M129" si="11">J124-F124</f>
        <v>33754</v>
      </c>
      <c r="N124" s="233">
        <f t="shared" ref="N124:N129" si="12">J124/D124-1</f>
        <v>0.14150294178816725</v>
      </c>
      <c r="O124" s="232">
        <f t="shared" ref="O124:O129" si="13">J124-D124</f>
        <v>176218</v>
      </c>
      <c r="Z124" s="1"/>
      <c r="AE124"/>
    </row>
    <row r="125" spans="2:31" ht="18.75" x14ac:dyDescent="0.3">
      <c r="B125" s="231" t="s">
        <v>181</v>
      </c>
      <c r="C125" s="232">
        <v>83468</v>
      </c>
      <c r="D125" s="232">
        <v>124091</v>
      </c>
      <c r="E125" s="232">
        <v>119487</v>
      </c>
      <c r="F125" s="232">
        <v>114632</v>
      </c>
      <c r="G125" s="233">
        <f t="shared" si="8"/>
        <v>-4.063203528417314E-2</v>
      </c>
      <c r="H125" s="232">
        <f t="shared" si="9"/>
        <v>-4855</v>
      </c>
      <c r="I125" s="233">
        <f>F125/$F$7</f>
        <v>3.1951389469576608</v>
      </c>
      <c r="J125" s="232">
        <v>118257</v>
      </c>
      <c r="K125" s="233">
        <f>J125/$J$125</f>
        <v>1</v>
      </c>
      <c r="L125" s="233">
        <f t="shared" si="10"/>
        <v>3.1622932514481228E-2</v>
      </c>
      <c r="M125" s="232">
        <f t="shared" si="11"/>
        <v>3625</v>
      </c>
      <c r="N125" s="233">
        <f t="shared" si="12"/>
        <v>-4.701388497151282E-2</v>
      </c>
      <c r="O125" s="232">
        <f t="shared" si="13"/>
        <v>-5834</v>
      </c>
      <c r="Z125" s="1"/>
      <c r="AE125"/>
    </row>
    <row r="126" spans="2:31" ht="15.75" x14ac:dyDescent="0.25">
      <c r="B126" s="234" t="s">
        <v>105</v>
      </c>
      <c r="C126" s="235">
        <v>39986</v>
      </c>
      <c r="D126" s="235">
        <v>75857</v>
      </c>
      <c r="E126" s="235">
        <v>66877</v>
      </c>
      <c r="F126" s="235">
        <v>64410</v>
      </c>
      <c r="G126" s="236">
        <f t="shared" si="8"/>
        <v>-3.6888616415210018E-2</v>
      </c>
      <c r="H126" s="235">
        <f t="shared" si="9"/>
        <v>-2467</v>
      </c>
      <c r="I126" s="236">
        <f>F126/$F$7</f>
        <v>1.7953006104189313</v>
      </c>
      <c r="J126" s="235">
        <v>66849</v>
      </c>
      <c r="K126" s="236">
        <f>J126/$J$125</f>
        <v>0.56528577589487305</v>
      </c>
      <c r="L126" s="236">
        <f t="shared" si="10"/>
        <v>3.7866790870982658E-2</v>
      </c>
      <c r="M126" s="235">
        <f t="shared" si="11"/>
        <v>2439</v>
      </c>
      <c r="N126" s="236">
        <f t="shared" si="12"/>
        <v>-0.11874975282439326</v>
      </c>
      <c r="O126" s="235">
        <f t="shared" si="13"/>
        <v>-9008</v>
      </c>
      <c r="Z126" s="1"/>
      <c r="AE126"/>
    </row>
    <row r="127" spans="2:31" x14ac:dyDescent="0.25">
      <c r="B127" s="237" t="s">
        <v>108</v>
      </c>
      <c r="C127" s="238">
        <v>43482</v>
      </c>
      <c r="D127" s="238">
        <v>48234</v>
      </c>
      <c r="E127" s="238">
        <v>52610</v>
      </c>
      <c r="F127" s="238">
        <v>50222</v>
      </c>
      <c r="G127" s="239">
        <f t="shared" si="8"/>
        <v>-4.5390610150161548E-2</v>
      </c>
      <c r="H127" s="240">
        <f t="shared" si="9"/>
        <v>-2388</v>
      </c>
      <c r="I127" s="241">
        <f>F127/$F$7</f>
        <v>1.3998383365387295</v>
      </c>
      <c r="J127" s="238">
        <v>51408</v>
      </c>
      <c r="K127" s="241">
        <f>J127/$J$125</f>
        <v>0.43471422410512695</v>
      </c>
      <c r="L127" s="239">
        <f t="shared" si="10"/>
        <v>2.3615148739596137E-2</v>
      </c>
      <c r="M127" s="240">
        <f t="shared" si="11"/>
        <v>1186</v>
      </c>
      <c r="N127" s="239">
        <f t="shared" si="12"/>
        <v>6.5804204503047581E-2</v>
      </c>
      <c r="O127" s="240">
        <f t="shared" si="13"/>
        <v>3174</v>
      </c>
      <c r="Z127" s="1"/>
      <c r="AE127"/>
    </row>
    <row r="128" spans="2:31" x14ac:dyDescent="0.25">
      <c r="B128" s="242" t="s">
        <v>185</v>
      </c>
      <c r="C128" s="29">
        <v>38551</v>
      </c>
      <c r="D128" s="29">
        <v>38226</v>
      </c>
      <c r="E128" s="29">
        <v>39274</v>
      </c>
      <c r="F128" s="29">
        <v>34697</v>
      </c>
      <c r="G128" s="22">
        <f t="shared" si="8"/>
        <v>-0.1165402047155879</v>
      </c>
      <c r="H128" s="20">
        <f t="shared" si="9"/>
        <v>-4577</v>
      </c>
      <c r="I128" s="31">
        <f>F128/$F$7</f>
        <v>0.96710984753463225</v>
      </c>
      <c r="J128" s="29">
        <v>30960</v>
      </c>
      <c r="K128" s="31">
        <f>J128/$J$125</f>
        <v>0.26180268398488038</v>
      </c>
      <c r="L128" s="22">
        <f t="shared" si="10"/>
        <v>-0.10770383606651868</v>
      </c>
      <c r="M128" s="20">
        <f t="shared" si="11"/>
        <v>-3737</v>
      </c>
      <c r="N128" s="22">
        <f t="shared" si="12"/>
        <v>-0.19008005022759378</v>
      </c>
      <c r="O128" s="20">
        <f t="shared" si="13"/>
        <v>-7266</v>
      </c>
      <c r="Z128" s="1"/>
      <c r="AE128"/>
    </row>
    <row r="129" spans="2:31" x14ac:dyDescent="0.25">
      <c r="B129" s="242" t="s">
        <v>187</v>
      </c>
      <c r="C129" s="29">
        <f>C127-C128</f>
        <v>4931</v>
      </c>
      <c r="D129" s="29">
        <f>D127-D128</f>
        <v>10008</v>
      </c>
      <c r="E129" s="29">
        <f>E127-E128</f>
        <v>13336</v>
      </c>
      <c r="F129" s="29">
        <f>F127-F128</f>
        <v>15525</v>
      </c>
      <c r="G129" s="22">
        <f t="shared" si="8"/>
        <v>0.16414217156568678</v>
      </c>
      <c r="H129" s="20">
        <f t="shared" si="9"/>
        <v>2189</v>
      </c>
      <c r="I129" s="31">
        <f>F129/$F$7</f>
        <v>0.43272848900409733</v>
      </c>
      <c r="J129" s="29">
        <f>J127-J128</f>
        <v>20448</v>
      </c>
      <c r="K129" s="31">
        <f>J129/$J$125</f>
        <v>0.17291154012024659</v>
      </c>
      <c r="L129" s="22">
        <f t="shared" si="10"/>
        <v>0.31710144927536232</v>
      </c>
      <c r="M129" s="20">
        <f t="shared" si="11"/>
        <v>4923</v>
      </c>
      <c r="N129" s="22">
        <f t="shared" si="12"/>
        <v>1.0431654676258995</v>
      </c>
      <c r="O129" s="20">
        <f t="shared" si="13"/>
        <v>10440</v>
      </c>
      <c r="Z129" s="1"/>
      <c r="AE129"/>
    </row>
    <row r="130" spans="2:31" x14ac:dyDescent="0.25"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Z130" s="1"/>
      <c r="AE130"/>
    </row>
    <row r="131" spans="2:31" x14ac:dyDescent="0.25">
      <c r="B131" s="171" t="s">
        <v>190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CA4F-DC37-4A25-B363-DC4FF850F806}">
  <sheetPr>
    <tabColor rgb="FF336600"/>
  </sheetPr>
  <dimension ref="A3:A23"/>
  <sheetViews>
    <sheetView showGridLines="0" workbookViewId="0"/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A0B64-33F2-41D2-AA18-DD430EE1D07D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198</v>
      </c>
      <c r="C6" s="250">
        <v>20214</v>
      </c>
      <c r="D6" s="250">
        <v>39365</v>
      </c>
      <c r="E6" s="250">
        <v>36909</v>
      </c>
      <c r="F6" s="251">
        <f>E6/$E$6</f>
        <v>1</v>
      </c>
      <c r="G6" s="250">
        <v>35877</v>
      </c>
      <c r="H6" s="251">
        <f>G6/E6-1</f>
        <v>-2.796066000162567E-2</v>
      </c>
      <c r="I6" s="250">
        <f>G6-E6</f>
        <v>-1032</v>
      </c>
      <c r="J6" s="251">
        <f>G6/$G$6</f>
        <v>1</v>
      </c>
      <c r="K6" s="250">
        <v>39006</v>
      </c>
      <c r="L6" s="251">
        <f t="shared" ref="L6:L12" si="0">K6/G6-1</f>
        <v>8.7214650054352472E-2</v>
      </c>
      <c r="M6" s="250">
        <f t="shared" ref="M6:M12" si="1">K6-G6</f>
        <v>3129</v>
      </c>
      <c r="N6" s="251">
        <f>K6/$K$6</f>
        <v>1</v>
      </c>
      <c r="O6" s="250">
        <v>44114</v>
      </c>
      <c r="P6" s="251">
        <f t="shared" ref="P6:P11" si="2">O6/K6-1</f>
        <v>0.13095421217248626</v>
      </c>
      <c r="Q6" s="250">
        <f t="shared" ref="Q6:Q12" si="3">O6-K6</f>
        <v>5108</v>
      </c>
      <c r="R6" s="251">
        <f>O6/C6-1</f>
        <v>1.1823488671217968</v>
      </c>
      <c r="S6" s="250">
        <f>O6-C6</f>
        <v>23900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199</v>
      </c>
      <c r="C7" s="253">
        <v>4529</v>
      </c>
      <c r="D7" s="253">
        <v>26756</v>
      </c>
      <c r="E7" s="253">
        <v>26266</v>
      </c>
      <c r="F7" s="254">
        <f t="shared" ref="F7:F12" si="4">E7/$E$6</f>
        <v>0.71164214690183969</v>
      </c>
      <c r="G7" s="253">
        <v>25366</v>
      </c>
      <c r="H7" s="255">
        <f>G7/E7-1</f>
        <v>-3.4264829056575019E-2</v>
      </c>
      <c r="I7" s="256">
        <f>G7-E7</f>
        <v>-900</v>
      </c>
      <c r="J7" s="254">
        <f>G7/$G$6</f>
        <v>0.70702678596315183</v>
      </c>
      <c r="K7" s="253">
        <v>27546</v>
      </c>
      <c r="L7" s="257">
        <f t="shared" si="0"/>
        <v>8.5941811874162166E-2</v>
      </c>
      <c r="M7" s="258">
        <f t="shared" si="1"/>
        <v>2180</v>
      </c>
      <c r="N7" s="254">
        <f>K7/$K$6</f>
        <v>0.70619904630056918</v>
      </c>
      <c r="O7" s="253">
        <v>29397</v>
      </c>
      <c r="P7" s="255">
        <f t="shared" si="2"/>
        <v>6.7196689174471746E-2</v>
      </c>
      <c r="Q7" s="256">
        <f t="shared" si="3"/>
        <v>1851</v>
      </c>
      <c r="R7" s="255">
        <f t="shared" ref="R7:R10" si="5">O7/C7-1</f>
        <v>5.4908368293221459</v>
      </c>
      <c r="S7" s="256">
        <f t="shared" ref="S7:S10" si="6">O7-C7</f>
        <v>24868</v>
      </c>
      <c r="T7" s="254">
        <f>O7/$O$6</f>
        <v>0.6663870879992746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1152</v>
      </c>
      <c r="D8" s="259">
        <v>7973</v>
      </c>
      <c r="E8" s="259">
        <v>10447</v>
      </c>
      <c r="F8" s="260">
        <f t="shared" si="4"/>
        <v>0.28304749519087485</v>
      </c>
      <c r="G8" s="259">
        <v>9822</v>
      </c>
      <c r="H8" s="261">
        <f>IFERROR(G8/E8-1,"-")</f>
        <v>-5.9825787307360989E-2</v>
      </c>
      <c r="I8" s="262">
        <f t="shared" ref="I8:I12" si="7">G8-E8</f>
        <v>-625</v>
      </c>
      <c r="J8" s="260">
        <f t="shared" ref="J8:J12" si="8">G8/$G$6</f>
        <v>0.273768709758341</v>
      </c>
      <c r="K8" s="259">
        <v>8006</v>
      </c>
      <c r="L8" s="263">
        <f>IFERROR(K8/G8-1,"-")</f>
        <v>-0.18489106088373042</v>
      </c>
      <c r="M8" s="264">
        <f>IF(G8=0,"nd",K8-G8)</f>
        <v>-1816</v>
      </c>
      <c r="N8" s="265">
        <f t="shared" ref="N8:N12" si="9">K8/$K$6</f>
        <v>0.20525047428600729</v>
      </c>
      <c r="O8" s="259">
        <v>8284</v>
      </c>
      <c r="P8" s="263">
        <f>IFERROR(O8/K8-1,"-")</f>
        <v>3.472395703222575E-2</v>
      </c>
      <c r="Q8" s="266">
        <f t="shared" si="3"/>
        <v>278</v>
      </c>
      <c r="R8" s="263">
        <f>IFERROR(O8/C8-1,"-")</f>
        <v>6.1909722222222223</v>
      </c>
      <c r="S8" s="266">
        <f t="shared" si="6"/>
        <v>7132</v>
      </c>
      <c r="T8" s="265">
        <f t="shared" ref="T8:T12" si="10">O8/$O$6</f>
        <v>0.18778619032506688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3377</v>
      </c>
      <c r="D9" s="259">
        <v>18783</v>
      </c>
      <c r="E9" s="259">
        <v>15819</v>
      </c>
      <c r="F9" s="265">
        <f t="shared" si="4"/>
        <v>0.42859465171096478</v>
      </c>
      <c r="G9" s="259">
        <v>15544</v>
      </c>
      <c r="H9" s="261">
        <f>IFERROR(G9/E9-1,"-")</f>
        <v>-1.7384158290663088E-2</v>
      </c>
      <c r="I9" s="266">
        <f t="shared" si="7"/>
        <v>-275</v>
      </c>
      <c r="J9" s="265">
        <f t="shared" si="8"/>
        <v>0.43325807620481088</v>
      </c>
      <c r="K9" s="259">
        <v>19540</v>
      </c>
      <c r="L9" s="263">
        <f>IFERROR(K9/G9-1,"-")</f>
        <v>0.25707668553782814</v>
      </c>
      <c r="M9" s="264">
        <f>IF(G9=0,"nd",K9-G9)</f>
        <v>3996</v>
      </c>
      <c r="N9" s="265">
        <f t="shared" si="9"/>
        <v>0.50094857201456189</v>
      </c>
      <c r="O9" s="259">
        <v>21113</v>
      </c>
      <c r="P9" s="263">
        <f t="shared" si="2"/>
        <v>8.0501535312180073E-2</v>
      </c>
      <c r="Q9" s="266">
        <f t="shared" si="3"/>
        <v>1573</v>
      </c>
      <c r="R9" s="267">
        <f t="shared" si="5"/>
        <v>5.251998815516731</v>
      </c>
      <c r="S9" s="266">
        <f t="shared" si="6"/>
        <v>17736</v>
      </c>
      <c r="T9" s="265">
        <f t="shared" si="10"/>
        <v>0.47860089767420771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15685</v>
      </c>
      <c r="D10" s="268">
        <v>12609</v>
      </c>
      <c r="E10" s="268">
        <v>10643</v>
      </c>
      <c r="F10" s="269">
        <f>IFERROR(E10/$E$6,"-")</f>
        <v>0.28835785309816037</v>
      </c>
      <c r="G10" s="268">
        <v>10511</v>
      </c>
      <c r="H10" s="257">
        <f>IFERROR(G10/E10-1,"-")</f>
        <v>-1.2402518087005543E-2</v>
      </c>
      <c r="I10" s="258">
        <f>IFERROR(G10-E10,"-")</f>
        <v>-132</v>
      </c>
      <c r="J10" s="269">
        <f>IFERROR(G10/$G$6,"-")</f>
        <v>0.29297321403684812</v>
      </c>
      <c r="K10" s="268">
        <v>11460</v>
      </c>
      <c r="L10" s="257">
        <f>IFERROR(K10/G10-1,"-")</f>
        <v>9.0286366663495432E-2</v>
      </c>
      <c r="M10" s="258">
        <f>IFERROR(K10-G10,"-")</f>
        <v>949</v>
      </c>
      <c r="N10" s="269">
        <f>IFERROR(K10/$K$6,"-")</f>
        <v>0.29380095369943088</v>
      </c>
      <c r="O10" s="268">
        <v>14717</v>
      </c>
      <c r="P10" s="257">
        <f>IFERROR(O10/K10-1,"-")</f>
        <v>0.28420593368237346</v>
      </c>
      <c r="Q10" s="258">
        <f>IFERROR(O10-K10,"-")</f>
        <v>3257</v>
      </c>
      <c r="R10" s="257">
        <f t="shared" si="5"/>
        <v>-6.1715014344915553E-2</v>
      </c>
      <c r="S10" s="258">
        <f t="shared" si="6"/>
        <v>-968</v>
      </c>
      <c r="T10" s="269">
        <f>IFERROR(O10/$O$6,"-")</f>
        <v>0.3336129120007254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59">
        <v>128</v>
      </c>
      <c r="D11" s="259">
        <v>3160</v>
      </c>
      <c r="E11" s="259">
        <v>3871</v>
      </c>
      <c r="F11" s="265">
        <f t="shared" si="4"/>
        <v>0.10487956866888835</v>
      </c>
      <c r="G11" s="259">
        <v>4995</v>
      </c>
      <c r="H11" s="267">
        <f t="shared" ref="H11:H12" si="11">G11/E11-1</f>
        <v>0.29036424696460861</v>
      </c>
      <c r="I11" s="266">
        <f t="shared" si="7"/>
        <v>1124</v>
      </c>
      <c r="J11" s="265">
        <f t="shared" si="8"/>
        <v>0.13922568776653566</v>
      </c>
      <c r="K11" s="259">
        <v>4953</v>
      </c>
      <c r="L11" s="263">
        <f>K11/G11-1</f>
        <v>-8.4084084084083965E-3</v>
      </c>
      <c r="M11" s="266">
        <f t="shared" si="1"/>
        <v>-42</v>
      </c>
      <c r="N11" s="265">
        <f t="shared" si="9"/>
        <v>0.12698046454391632</v>
      </c>
      <c r="O11" s="259">
        <v>5186</v>
      </c>
      <c r="P11" s="267">
        <f t="shared" si="2"/>
        <v>4.704219664849596E-2</v>
      </c>
      <c r="Q11" s="266">
        <f t="shared" si="3"/>
        <v>233</v>
      </c>
      <c r="R11" s="267">
        <f t="shared" ref="R11:R12" si="12">O11/D11-1</f>
        <v>0.6411392405063292</v>
      </c>
      <c r="S11" s="266">
        <f t="shared" ref="S11:S12" si="13">O11-D11</f>
        <v>2026</v>
      </c>
      <c r="T11" s="265">
        <f t="shared" si="10"/>
        <v>0.11755905154826132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>
        <v>7</v>
      </c>
      <c r="D12" s="259">
        <v>268</v>
      </c>
      <c r="E12" s="259">
        <v>230</v>
      </c>
      <c r="F12" s="265">
        <f t="shared" si="4"/>
        <v>6.2315424422227641E-3</v>
      </c>
      <c r="G12" s="259">
        <v>175</v>
      </c>
      <c r="H12" s="267">
        <f t="shared" si="11"/>
        <v>-0.23913043478260865</v>
      </c>
      <c r="I12" s="266">
        <f t="shared" si="7"/>
        <v>-55</v>
      </c>
      <c r="J12" s="265">
        <f t="shared" si="8"/>
        <v>4.8777768486774255E-3</v>
      </c>
      <c r="K12" s="259">
        <v>739</v>
      </c>
      <c r="L12" s="263">
        <f t="shared" si="0"/>
        <v>3.2228571428571424</v>
      </c>
      <c r="M12" s="266">
        <f t="shared" si="1"/>
        <v>564</v>
      </c>
      <c r="N12" s="265">
        <f t="shared" si="9"/>
        <v>1.89458032097626E-2</v>
      </c>
      <c r="O12" s="259">
        <v>784</v>
      </c>
      <c r="P12" s="267">
        <f>O12/K12-1</f>
        <v>6.0893098782138111E-2</v>
      </c>
      <c r="Q12" s="266">
        <f t="shared" si="3"/>
        <v>45</v>
      </c>
      <c r="R12" s="267">
        <f t="shared" si="12"/>
        <v>1.9253731343283582</v>
      </c>
      <c r="S12" s="266">
        <f t="shared" si="13"/>
        <v>516</v>
      </c>
      <c r="T12" s="265">
        <f t="shared" si="10"/>
        <v>1.7772135829895272E-2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CONCATENATE("hotelera: 
",FIXED(O7,0)," viajeros 
cuota: ",FIXED(T7*100,1),"%")</f>
        <v>hotelera: 
29.397 viajeros 
cuota: 66,6%</v>
      </c>
    </row>
    <row r="20" spans="1:27" x14ac:dyDescent="0.25">
      <c r="AA20" t="str">
        <f>CONCATENATE("Apartamentos: 
",FIXED(O10,0)," viajeros
cuota: ",FIXED(T10*100,1),"%")</f>
        <v>Apartamentos: 
14.717 viajeros
cuota: 33,4%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202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198</v>
      </c>
      <c r="C134" s="250">
        <v>20214</v>
      </c>
      <c r="D134" s="235">
        <v>75857</v>
      </c>
      <c r="E134" s="235">
        <v>66877</v>
      </c>
      <c r="F134" s="235">
        <v>64410</v>
      </c>
      <c r="G134" s="236">
        <f>F134/E134-1</f>
        <v>-3.6888616415210018E-2</v>
      </c>
      <c r="H134" s="235">
        <f>F134-E134</f>
        <v>-2467</v>
      </c>
      <c r="I134" s="236">
        <f>F134/F$134</f>
        <v>1</v>
      </c>
      <c r="J134" s="235">
        <v>66849</v>
      </c>
      <c r="K134" s="236">
        <f>J134/J$134</f>
        <v>1</v>
      </c>
      <c r="L134" s="236">
        <f>J134/F134-1</f>
        <v>3.7866790870982658E-2</v>
      </c>
      <c r="M134" s="235">
        <f>J134-F134</f>
        <v>2439</v>
      </c>
      <c r="N134" s="236">
        <f>J134/D134-1</f>
        <v>-0.11874975282439326</v>
      </c>
      <c r="O134" s="235">
        <f>J134-D134</f>
        <v>-9008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4529</v>
      </c>
      <c r="D135" s="253">
        <v>64410</v>
      </c>
      <c r="E135" s="253">
        <v>52029</v>
      </c>
      <c r="F135" s="253">
        <v>49401</v>
      </c>
      <c r="G135" s="257">
        <f>IFERROR(F135/E135-1,"-")</f>
        <v>-5.0510292336965912E-2</v>
      </c>
      <c r="H135" s="253">
        <f t="shared" ref="H135:H138" si="14">F135-E135</f>
        <v>-2628</v>
      </c>
      <c r="I135" s="255">
        <f>F135/F$134</f>
        <v>0.76697717745691663</v>
      </c>
      <c r="J135" s="253">
        <v>50137</v>
      </c>
      <c r="K135" s="254">
        <f t="shared" ref="K135:K138" si="15">J135/J$134</f>
        <v>0.7500037397717243</v>
      </c>
      <c r="L135" s="255">
        <f t="shared" ref="L135:L138" si="16">J135/F135-1</f>
        <v>1.48984838363595E-2</v>
      </c>
      <c r="M135" s="256">
        <f t="shared" ref="M135:M138" si="17">J135-F135</f>
        <v>736</v>
      </c>
      <c r="N135" s="254">
        <f t="shared" ref="N135:N138" si="18">J135/D135-1</f>
        <v>-0.22159602546188484</v>
      </c>
      <c r="O135" s="253">
        <f t="shared" ref="O135:O138" si="19">J135-D135</f>
        <v>-14273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1152</v>
      </c>
      <c r="D136" s="259">
        <v>12871</v>
      </c>
      <c r="E136" s="259">
        <v>12582</v>
      </c>
      <c r="F136" s="259">
        <v>10231</v>
      </c>
      <c r="G136" s="263">
        <f t="shared" ref="G136:G138" si="20">IFERROR(F136/E136-1,"-")</f>
        <v>-0.18685423621045938</v>
      </c>
      <c r="H136" s="259">
        <f t="shared" si="14"/>
        <v>-2351</v>
      </c>
      <c r="I136" s="267">
        <f t="shared" ref="I136:I138" si="21">F136/F$134</f>
        <v>0.15884179475236765</v>
      </c>
      <c r="J136" s="259">
        <v>9947</v>
      </c>
      <c r="K136" s="265">
        <f t="shared" si="15"/>
        <v>0.14879803736779906</v>
      </c>
      <c r="L136" s="267">
        <f t="shared" si="16"/>
        <v>-2.7758772358518202E-2</v>
      </c>
      <c r="M136" s="266">
        <f t="shared" si="17"/>
        <v>-284</v>
      </c>
      <c r="N136" s="265">
        <f t="shared" si="18"/>
        <v>-0.22717737549529948</v>
      </c>
      <c r="O136" s="259">
        <f t="shared" si="19"/>
        <v>-2924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29046</v>
      </c>
      <c r="D137" s="259">
        <v>51539</v>
      </c>
      <c r="E137" s="259">
        <v>39447</v>
      </c>
      <c r="F137" s="259">
        <v>39170</v>
      </c>
      <c r="G137" s="261">
        <f t="shared" si="20"/>
        <v>-7.0220802595888365E-3</v>
      </c>
      <c r="H137" s="259">
        <f t="shared" si="14"/>
        <v>-277</v>
      </c>
      <c r="I137" s="271">
        <f t="shared" si="21"/>
        <v>0.60813538270454903</v>
      </c>
      <c r="J137" s="259">
        <v>40190</v>
      </c>
      <c r="K137" s="265">
        <f t="shared" si="15"/>
        <v>0.60120570240392524</v>
      </c>
      <c r="L137" s="267">
        <f t="shared" si="16"/>
        <v>2.6040336992596336E-2</v>
      </c>
      <c r="M137" s="266">
        <f t="shared" si="17"/>
        <v>1020</v>
      </c>
      <c r="N137" s="265">
        <f t="shared" si="18"/>
        <v>-0.2202021769921807</v>
      </c>
      <c r="O137" s="259">
        <f t="shared" si="19"/>
        <v>-11349</v>
      </c>
      <c r="Q137" s="29"/>
      <c r="R137" s="81"/>
      <c r="Z137" s="1"/>
    </row>
    <row r="138" spans="1:31" s="4" customFormat="1" x14ac:dyDescent="0.25">
      <c r="A138" s="1"/>
      <c r="B138" s="252" t="s">
        <v>200</v>
      </c>
      <c r="C138" s="253">
        <v>9229</v>
      </c>
      <c r="D138" s="253">
        <v>11447</v>
      </c>
      <c r="E138" s="253">
        <v>14848</v>
      </c>
      <c r="F138" s="253">
        <v>15009</v>
      </c>
      <c r="G138" s="257">
        <f t="shared" si="20"/>
        <v>1.0843211206896575E-2</v>
      </c>
      <c r="H138" s="253">
        <f t="shared" si="14"/>
        <v>161</v>
      </c>
      <c r="I138" s="255">
        <f t="shared" si="21"/>
        <v>0.23302282254308337</v>
      </c>
      <c r="J138" s="253">
        <v>16712</v>
      </c>
      <c r="K138" s="254">
        <f t="shared" si="15"/>
        <v>0.24999626022827567</v>
      </c>
      <c r="L138" s="255">
        <f t="shared" si="16"/>
        <v>0.11346525418082476</v>
      </c>
      <c r="M138" s="256">
        <f t="shared" si="17"/>
        <v>1703</v>
      </c>
      <c r="N138" s="254">
        <f t="shared" si="18"/>
        <v>0.45994583733729355</v>
      </c>
      <c r="O138" s="253">
        <f t="shared" si="19"/>
        <v>5265</v>
      </c>
      <c r="Q138" s="29"/>
      <c r="R138" s="81"/>
      <c r="Z138" s="1"/>
    </row>
    <row r="139" spans="1:31" s="4" customFormat="1" ht="7.5" customHeight="1" x14ac:dyDescent="0.25">
      <c r="A139" s="1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A140" s="1"/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70B1-9544-494C-8886-E56B7E6F77E9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204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205</v>
      </c>
      <c r="C6" s="250">
        <v>3806</v>
      </c>
      <c r="D6" s="250">
        <v>23004</v>
      </c>
      <c r="E6" s="250">
        <v>22463</v>
      </c>
      <c r="F6" s="251">
        <f>E6/$E$6</f>
        <v>1</v>
      </c>
      <c r="G6" s="250">
        <v>20968</v>
      </c>
      <c r="H6" s="251">
        <f>G6/E6-1</f>
        <v>-6.6553888616836532E-2</v>
      </c>
      <c r="I6" s="250">
        <f>G6-E6</f>
        <v>-1495</v>
      </c>
      <c r="J6" s="251">
        <f>G6/$G$6</f>
        <v>1</v>
      </c>
      <c r="K6" s="250">
        <v>23308</v>
      </c>
      <c r="L6" s="251">
        <f t="shared" ref="L6:L12" si="0">K6/G6-1</f>
        <v>0.11159862647844343</v>
      </c>
      <c r="M6" s="250">
        <f t="shared" ref="M6:M12" si="1">K6-G6</f>
        <v>2340</v>
      </c>
      <c r="N6" s="251">
        <f>K6/$K$6</f>
        <v>1</v>
      </c>
      <c r="O6" s="250">
        <v>23867</v>
      </c>
      <c r="P6" s="251">
        <f t="shared" ref="P6:P11" si="2">O6/K6-1</f>
        <v>2.3983181740174997E-2</v>
      </c>
      <c r="Q6" s="250">
        <f t="shared" ref="Q6:Q12" si="3">O6-K6</f>
        <v>559</v>
      </c>
      <c r="R6" s="251">
        <f>O6/C6-1</f>
        <v>5.2708880714661062</v>
      </c>
      <c r="S6" s="250">
        <f>O6-C6</f>
        <v>20061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199</v>
      </c>
      <c r="C7" s="253">
        <v>2281</v>
      </c>
      <c r="D7" s="253">
        <v>19576</v>
      </c>
      <c r="E7" s="253">
        <v>18362</v>
      </c>
      <c r="F7" s="254">
        <f t="shared" ref="F7:F12" si="4">E7/$E$6</f>
        <v>0.81743311222899884</v>
      </c>
      <c r="G7" s="253">
        <v>15798</v>
      </c>
      <c r="H7" s="255">
        <f>G7/E7-1</f>
        <v>-0.13963620520640452</v>
      </c>
      <c r="I7" s="256">
        <f>G7-E7</f>
        <v>-2564</v>
      </c>
      <c r="J7" s="254">
        <f>G7/$G$6</f>
        <v>0.75343380389164438</v>
      </c>
      <c r="K7" s="253">
        <v>17616</v>
      </c>
      <c r="L7" s="257">
        <f t="shared" si="0"/>
        <v>0.11507785795670333</v>
      </c>
      <c r="M7" s="258">
        <f t="shared" si="1"/>
        <v>1818</v>
      </c>
      <c r="N7" s="254">
        <f>K7/$K$6</f>
        <v>0.75579200274583835</v>
      </c>
      <c r="O7" s="253">
        <v>17897</v>
      </c>
      <c r="P7" s="255">
        <f t="shared" si="2"/>
        <v>1.5951407811080731E-2</v>
      </c>
      <c r="Q7" s="256">
        <f t="shared" si="3"/>
        <v>281</v>
      </c>
      <c r="R7" s="255">
        <f t="shared" ref="R7:R10" si="5">O7/C7-1</f>
        <v>6.8461201227531783</v>
      </c>
      <c r="S7" s="256">
        <f t="shared" ref="S7:S10" si="6">O7-C7</f>
        <v>15616</v>
      </c>
      <c r="T7" s="254">
        <f>O7/$O$6</f>
        <v>0.74986382871747603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108</v>
      </c>
      <c r="D8" s="259">
        <v>4053</v>
      </c>
      <c r="E8" s="259">
        <v>5116</v>
      </c>
      <c r="F8" s="260">
        <f t="shared" si="4"/>
        <v>0.22775230378845213</v>
      </c>
      <c r="G8" s="259">
        <v>3008</v>
      </c>
      <c r="H8" s="261">
        <f>IFERROR(G8/E8-1,"-")</f>
        <v>-0.4120406567630962</v>
      </c>
      <c r="I8" s="262">
        <f t="shared" ref="I8:I12" si="7">G8-E8</f>
        <v>-2108</v>
      </c>
      <c r="J8" s="260">
        <f t="shared" ref="J8:J12" si="8">G8/$G$6</f>
        <v>0.14345669591758869</v>
      </c>
      <c r="K8" s="259">
        <v>3394</v>
      </c>
      <c r="L8" s="263">
        <f>IFERROR(K8/G8-1,"-")</f>
        <v>0.12832446808510634</v>
      </c>
      <c r="M8" s="264">
        <f>IF(G8=0,"nd",K8-G8)</f>
        <v>386</v>
      </c>
      <c r="N8" s="265">
        <f t="shared" ref="N8:N12" si="9">K8/$K$6</f>
        <v>0.14561523940278015</v>
      </c>
      <c r="O8" s="259">
        <v>3963</v>
      </c>
      <c r="P8" s="263">
        <f>IFERROR(O8/K8-1,"-")</f>
        <v>0.16764879198585736</v>
      </c>
      <c r="Q8" s="266">
        <f t="shared" si="3"/>
        <v>569</v>
      </c>
      <c r="R8" s="263">
        <f>IFERROR(O8/C8-1,"-")</f>
        <v>35.694444444444443</v>
      </c>
      <c r="S8" s="266">
        <f t="shared" si="6"/>
        <v>3855</v>
      </c>
      <c r="T8" s="265">
        <f t="shared" ref="T8:T12" si="10">O8/$O$6</f>
        <v>0.1660451669669418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2173</v>
      </c>
      <c r="D9" s="259">
        <v>15523</v>
      </c>
      <c r="E9" s="259">
        <v>13246</v>
      </c>
      <c r="F9" s="265">
        <f t="shared" si="4"/>
        <v>0.58968080844054671</v>
      </c>
      <c r="G9" s="259">
        <v>12790</v>
      </c>
      <c r="H9" s="261">
        <f>IFERROR(G9/E9-1,"-")</f>
        <v>-3.4425486939453465E-2</v>
      </c>
      <c r="I9" s="266">
        <f t="shared" si="7"/>
        <v>-456</v>
      </c>
      <c r="J9" s="265">
        <f t="shared" si="8"/>
        <v>0.60997710797405569</v>
      </c>
      <c r="K9" s="259">
        <v>14222</v>
      </c>
      <c r="L9" s="263">
        <f>IFERROR(K9/G9-1,"-")</f>
        <v>0.11196247068021892</v>
      </c>
      <c r="M9" s="264">
        <f>IF(G9=0,"nd",K9-G9)</f>
        <v>1432</v>
      </c>
      <c r="N9" s="265">
        <f t="shared" si="9"/>
        <v>0.61017676334305815</v>
      </c>
      <c r="O9" s="259">
        <v>13934</v>
      </c>
      <c r="P9" s="263">
        <f t="shared" si="2"/>
        <v>-2.0250316411193903E-2</v>
      </c>
      <c r="Q9" s="266">
        <f t="shared" si="3"/>
        <v>-288</v>
      </c>
      <c r="R9" s="267">
        <f t="shared" si="5"/>
        <v>5.4123331799355725</v>
      </c>
      <c r="S9" s="266">
        <f t="shared" si="6"/>
        <v>11761</v>
      </c>
      <c r="T9" s="265">
        <f t="shared" si="10"/>
        <v>0.58381866175053421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1525</v>
      </c>
      <c r="D10" s="268">
        <v>3428</v>
      </c>
      <c r="E10" s="268">
        <v>4101</v>
      </c>
      <c r="F10" s="269">
        <f>IFERROR(E10/$E$6,"-")</f>
        <v>0.18256688777100119</v>
      </c>
      <c r="G10" s="268">
        <v>5170</v>
      </c>
      <c r="H10" s="257">
        <f>IFERROR(G10/E10-1,"-")</f>
        <v>0.26066812972445752</v>
      </c>
      <c r="I10" s="258">
        <f>IFERROR(G10-E10,"-")</f>
        <v>1069</v>
      </c>
      <c r="J10" s="269">
        <f>IFERROR(G10/$G$6,"-")</f>
        <v>0.24656619610835559</v>
      </c>
      <c r="K10" s="268">
        <v>5692</v>
      </c>
      <c r="L10" s="257">
        <f>IFERROR(K10/G10-1,"-")</f>
        <v>0.10096711798839464</v>
      </c>
      <c r="M10" s="258">
        <f>IFERROR(K10-G10,"-")</f>
        <v>522</v>
      </c>
      <c r="N10" s="269">
        <f>IFERROR(K10/$K$6,"-")</f>
        <v>0.24420799725416167</v>
      </c>
      <c r="O10" s="268">
        <v>5970</v>
      </c>
      <c r="P10" s="257">
        <f>IFERROR(O10/K10-1,"-")</f>
        <v>4.8840477863668408E-2</v>
      </c>
      <c r="Q10" s="258">
        <f>IFERROR(O10-K10,"-")</f>
        <v>278</v>
      </c>
      <c r="R10" s="257">
        <f t="shared" si="5"/>
        <v>2.9147540983606559</v>
      </c>
      <c r="S10" s="258">
        <f t="shared" si="6"/>
        <v>4445</v>
      </c>
      <c r="T10" s="269">
        <f>IFERROR(O10/$O$6,"-")</f>
        <v>0.25013617128252397</v>
      </c>
      <c r="V10" s="29"/>
      <c r="W10" s="81"/>
      <c r="AE10" s="1"/>
    </row>
    <row r="11" spans="1:31" s="4" customFormat="1" hidden="1" x14ac:dyDescent="0.25">
      <c r="B11" s="99" t="s">
        <v>179</v>
      </c>
      <c r="C11" s="259">
        <v>128</v>
      </c>
      <c r="D11" s="259">
        <v>3160</v>
      </c>
      <c r="E11" s="259">
        <v>3871</v>
      </c>
      <c r="F11" s="265">
        <f t="shared" si="4"/>
        <v>0.17232782798379556</v>
      </c>
      <c r="G11" s="259">
        <v>4995</v>
      </c>
      <c r="H11" s="267">
        <f t="shared" ref="H11:H12" si="11">G11/E11-1</f>
        <v>0.29036424696460861</v>
      </c>
      <c r="I11" s="266">
        <f t="shared" si="7"/>
        <v>1124</v>
      </c>
      <c r="J11" s="265">
        <f t="shared" si="8"/>
        <v>0.23822014498283098</v>
      </c>
      <c r="K11" s="259">
        <v>4953</v>
      </c>
      <c r="L11" s="263">
        <f>K11/G11-1</f>
        <v>-8.4084084084083965E-3</v>
      </c>
      <c r="M11" s="266">
        <f t="shared" si="1"/>
        <v>-42</v>
      </c>
      <c r="N11" s="265">
        <f t="shared" si="9"/>
        <v>0.21250214518620217</v>
      </c>
      <c r="O11" s="259">
        <v>5186</v>
      </c>
      <c r="P11" s="267">
        <f t="shared" si="2"/>
        <v>4.704219664849596E-2</v>
      </c>
      <c r="Q11" s="266">
        <f t="shared" si="3"/>
        <v>233</v>
      </c>
      <c r="R11" s="267">
        <f t="shared" ref="R11:R12" si="12">O11/D11-1</f>
        <v>0.6411392405063292</v>
      </c>
      <c r="S11" s="266">
        <f t="shared" ref="S11:S12" si="13">O11-D11</f>
        <v>2026</v>
      </c>
      <c r="T11" s="265">
        <f t="shared" si="10"/>
        <v>0.21728746805212218</v>
      </c>
      <c r="V11" s="29"/>
      <c r="W11" s="81"/>
      <c r="AE11" s="1"/>
    </row>
    <row r="12" spans="1:31" s="4" customFormat="1" hidden="1" x14ac:dyDescent="0.25">
      <c r="B12" s="99" t="s">
        <v>68</v>
      </c>
      <c r="C12" s="259">
        <v>7</v>
      </c>
      <c r="D12" s="259">
        <v>268</v>
      </c>
      <c r="E12" s="259">
        <v>230</v>
      </c>
      <c r="F12" s="265">
        <f t="shared" si="4"/>
        <v>1.0239059787205627E-2</v>
      </c>
      <c r="G12" s="259">
        <v>175</v>
      </c>
      <c r="H12" s="267">
        <f t="shared" si="11"/>
        <v>-0.23913043478260865</v>
      </c>
      <c r="I12" s="266">
        <f t="shared" si="7"/>
        <v>-55</v>
      </c>
      <c r="J12" s="265">
        <f t="shared" si="8"/>
        <v>8.3460511255246082E-3</v>
      </c>
      <c r="K12" s="259">
        <v>739</v>
      </c>
      <c r="L12" s="263">
        <f t="shared" si="0"/>
        <v>3.2228571428571424</v>
      </c>
      <c r="M12" s="266">
        <f t="shared" si="1"/>
        <v>564</v>
      </c>
      <c r="N12" s="265">
        <f t="shared" si="9"/>
        <v>3.1705852067959499E-2</v>
      </c>
      <c r="O12" s="259">
        <v>784</v>
      </c>
      <c r="P12" s="267">
        <f>O12/K12-1</f>
        <v>6.0893098782138111E-2</v>
      </c>
      <c r="Q12" s="266">
        <f t="shared" si="3"/>
        <v>45</v>
      </c>
      <c r="R12" s="267">
        <f t="shared" si="12"/>
        <v>1.9253731343283582</v>
      </c>
      <c r="S12" s="266">
        <f t="shared" si="13"/>
        <v>516</v>
      </c>
      <c r="T12" s="265">
        <f t="shared" si="10"/>
        <v>3.2848703230401809E-2</v>
      </c>
      <c r="V12" s="29"/>
      <c r="W12" s="81"/>
      <c r="AE12" s="1"/>
    </row>
    <row r="13" spans="1:31" s="4" customFormat="1" ht="7.5" customHeight="1" x14ac:dyDescent="0.25"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17.897 viajeros 
cuota: 75,0%</v>
      </c>
    </row>
    <row r="20" spans="27:27" x14ac:dyDescent="0.25">
      <c r="AA20" t="str">
        <f>CONCATENATE("Apartamentos: 
",FIXED(O10,0)," viajeros
cuota: ",FIXED(T10*100,1),"%")</f>
        <v>Apartamentos: 
5.970 viajeros
cuota: 25,0%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206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205</v>
      </c>
      <c r="C134" s="235">
        <v>39986</v>
      </c>
      <c r="D134" s="235">
        <v>75857</v>
      </c>
      <c r="E134" s="235">
        <v>66877</v>
      </c>
      <c r="F134" s="235">
        <v>64410</v>
      </c>
      <c r="G134" s="236">
        <f>F134/E134-1</f>
        <v>-3.6888616415210018E-2</v>
      </c>
      <c r="H134" s="235">
        <f>F134-E134</f>
        <v>-2467</v>
      </c>
      <c r="I134" s="236">
        <f>F134/F$134</f>
        <v>1</v>
      </c>
      <c r="J134" s="235">
        <v>66849</v>
      </c>
      <c r="K134" s="236">
        <f>J134/J$134</f>
        <v>1</v>
      </c>
      <c r="L134" s="236">
        <f>J134/F134-1</f>
        <v>3.7866790870982658E-2</v>
      </c>
      <c r="M134" s="235">
        <f>J134-F134</f>
        <v>2439</v>
      </c>
      <c r="N134" s="236">
        <f>J134/D134-1</f>
        <v>-0.11874975282439326</v>
      </c>
      <c r="O134" s="235">
        <f>J134-D134</f>
        <v>-9008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30757</v>
      </c>
      <c r="D135" s="253">
        <v>64410</v>
      </c>
      <c r="E135" s="253">
        <v>52029</v>
      </c>
      <c r="F135" s="253">
        <v>49401</v>
      </c>
      <c r="G135" s="257">
        <f>IFERROR(F135/E135-1,"-")</f>
        <v>-5.0510292336965912E-2</v>
      </c>
      <c r="H135" s="253">
        <f t="shared" ref="H135:H138" si="14">F135-E135</f>
        <v>-2628</v>
      </c>
      <c r="I135" s="255">
        <f>F135/F$134</f>
        <v>0.76697717745691663</v>
      </c>
      <c r="J135" s="253">
        <v>50137</v>
      </c>
      <c r="K135" s="254">
        <f t="shared" ref="K135:K138" si="15">J135/J$134</f>
        <v>0.7500037397717243</v>
      </c>
      <c r="L135" s="255">
        <f t="shared" ref="L135:L138" si="16">J135/F135-1</f>
        <v>1.48984838363595E-2</v>
      </c>
      <c r="M135" s="256">
        <f t="shared" ref="M135:M138" si="17">J135-F135</f>
        <v>736</v>
      </c>
      <c r="N135" s="254">
        <f t="shared" ref="N135:N138" si="18">J135/D135-1</f>
        <v>-0.22159602546188484</v>
      </c>
      <c r="O135" s="253">
        <f t="shared" ref="O135:O138" si="19">J135-D135</f>
        <v>-14273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1711</v>
      </c>
      <c r="D136" s="259">
        <v>12871</v>
      </c>
      <c r="E136" s="259">
        <v>12582</v>
      </c>
      <c r="F136" s="259">
        <v>10231</v>
      </c>
      <c r="G136" s="263">
        <f t="shared" ref="G136:G138" si="20">IFERROR(F136/E136-1,"-")</f>
        <v>-0.18685423621045938</v>
      </c>
      <c r="H136" s="259">
        <f t="shared" si="14"/>
        <v>-2351</v>
      </c>
      <c r="I136" s="267">
        <f t="shared" ref="I136:I138" si="21">F136/F$134</f>
        <v>0.15884179475236765</v>
      </c>
      <c r="J136" s="259">
        <v>9947</v>
      </c>
      <c r="K136" s="265">
        <f t="shared" si="15"/>
        <v>0.14879803736779906</v>
      </c>
      <c r="L136" s="267">
        <f t="shared" si="16"/>
        <v>-2.7758772358518202E-2</v>
      </c>
      <c r="M136" s="266">
        <f t="shared" si="17"/>
        <v>-284</v>
      </c>
      <c r="N136" s="265">
        <f t="shared" si="18"/>
        <v>-0.22717737549529948</v>
      </c>
      <c r="O136" s="259">
        <f t="shared" si="19"/>
        <v>-2924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29046</v>
      </c>
      <c r="D137" s="259">
        <v>51539</v>
      </c>
      <c r="E137" s="259">
        <v>39447</v>
      </c>
      <c r="F137" s="259">
        <v>39170</v>
      </c>
      <c r="G137" s="261">
        <f t="shared" si="20"/>
        <v>-7.0220802595888365E-3</v>
      </c>
      <c r="H137" s="259">
        <f t="shared" si="14"/>
        <v>-277</v>
      </c>
      <c r="I137" s="271">
        <f t="shared" si="21"/>
        <v>0.60813538270454903</v>
      </c>
      <c r="J137" s="259">
        <v>40190</v>
      </c>
      <c r="K137" s="265">
        <f t="shared" si="15"/>
        <v>0.60120570240392524</v>
      </c>
      <c r="L137" s="267">
        <f t="shared" si="16"/>
        <v>2.6040336992596336E-2</v>
      </c>
      <c r="M137" s="266">
        <f t="shared" si="17"/>
        <v>1020</v>
      </c>
      <c r="N137" s="265">
        <f t="shared" si="18"/>
        <v>-0.2202021769921807</v>
      </c>
      <c r="O137" s="259">
        <f t="shared" si="19"/>
        <v>-11349</v>
      </c>
      <c r="Q137" s="29"/>
      <c r="R137" s="81"/>
      <c r="Z137" s="1"/>
    </row>
    <row r="138" spans="1:31" s="4" customFormat="1" x14ac:dyDescent="0.25">
      <c r="A138" s="1"/>
      <c r="B138" s="252" t="s">
        <v>200</v>
      </c>
      <c r="C138" s="253">
        <v>9229</v>
      </c>
      <c r="D138" s="253">
        <v>11447</v>
      </c>
      <c r="E138" s="253">
        <v>14848</v>
      </c>
      <c r="F138" s="253">
        <v>15009</v>
      </c>
      <c r="G138" s="257">
        <f t="shared" si="20"/>
        <v>1.0843211206896575E-2</v>
      </c>
      <c r="H138" s="253">
        <f t="shared" si="14"/>
        <v>161</v>
      </c>
      <c r="I138" s="255">
        <f t="shared" si="21"/>
        <v>0.23302282254308337</v>
      </c>
      <c r="J138" s="253">
        <v>16712</v>
      </c>
      <c r="K138" s="254">
        <f t="shared" si="15"/>
        <v>0.24999626022827567</v>
      </c>
      <c r="L138" s="255">
        <f t="shared" si="16"/>
        <v>0.11346525418082476</v>
      </c>
      <c r="M138" s="256">
        <f t="shared" si="17"/>
        <v>1703</v>
      </c>
      <c r="N138" s="254">
        <f t="shared" si="18"/>
        <v>0.45994583733729355</v>
      </c>
      <c r="O138" s="253">
        <f t="shared" si="19"/>
        <v>5265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D038-5F85-41D6-AAD4-D74C5C919D1C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207</v>
      </c>
      <c r="C6" s="250">
        <v>16408</v>
      </c>
      <c r="D6" s="250">
        <v>16361</v>
      </c>
      <c r="E6" s="250">
        <v>14446</v>
      </c>
      <c r="F6" s="251">
        <f>E6/$E$6</f>
        <v>1</v>
      </c>
      <c r="G6" s="250">
        <v>14909</v>
      </c>
      <c r="H6" s="251">
        <f>G6/E6-1</f>
        <v>3.2050394572892049E-2</v>
      </c>
      <c r="I6" s="250">
        <f>G6-E6</f>
        <v>463</v>
      </c>
      <c r="J6" s="251">
        <f>G6/$G$6</f>
        <v>1</v>
      </c>
      <c r="K6" s="250">
        <v>15698</v>
      </c>
      <c r="L6" s="251">
        <f t="shared" ref="L6:L12" si="0">K6/G6-1</f>
        <v>5.2921054396673162E-2</v>
      </c>
      <c r="M6" s="250">
        <f t="shared" ref="M6:M12" si="1">K6-G6</f>
        <v>789</v>
      </c>
      <c r="N6" s="251">
        <f>K6/$K$6</f>
        <v>1</v>
      </c>
      <c r="O6" s="250">
        <v>20247</v>
      </c>
      <c r="P6" s="251">
        <f t="shared" ref="P6:P11" si="2">O6/K6-1</f>
        <v>0.28978213785195561</v>
      </c>
      <c r="Q6" s="250">
        <f t="shared" ref="Q6:Q12" si="3">O6-K6</f>
        <v>4549</v>
      </c>
      <c r="R6" s="251">
        <f>O6/C6-1</f>
        <v>0.23397123354461247</v>
      </c>
      <c r="S6" s="250">
        <f>O6-C6</f>
        <v>3839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208</v>
      </c>
      <c r="C7" s="253">
        <v>2248</v>
      </c>
      <c r="D7" s="253">
        <v>7180</v>
      </c>
      <c r="E7" s="253">
        <v>7904</v>
      </c>
      <c r="F7" s="254">
        <f t="shared" ref="F7:F12" si="4">E7/$E$6</f>
        <v>0.54714107711477222</v>
      </c>
      <c r="G7" s="253">
        <v>9568</v>
      </c>
      <c r="H7" s="255">
        <f>G7/E7-1</f>
        <v>0.21052631578947367</v>
      </c>
      <c r="I7" s="256">
        <f>G7-E7</f>
        <v>1664</v>
      </c>
      <c r="J7" s="254">
        <f>G7/$G$6</f>
        <v>0.6417600107317728</v>
      </c>
      <c r="K7" s="253">
        <v>9930</v>
      </c>
      <c r="L7" s="257">
        <f t="shared" si="0"/>
        <v>3.783444816053505E-2</v>
      </c>
      <c r="M7" s="258">
        <f t="shared" si="1"/>
        <v>362</v>
      </c>
      <c r="N7" s="254">
        <f>K7/$K$6</f>
        <v>0.63256465791820615</v>
      </c>
      <c r="O7" s="253">
        <v>11500</v>
      </c>
      <c r="P7" s="255">
        <f t="shared" si="2"/>
        <v>0.15810674723061435</v>
      </c>
      <c r="Q7" s="256">
        <f t="shared" si="3"/>
        <v>1570</v>
      </c>
      <c r="R7" s="255">
        <f t="shared" ref="R7:R10" si="5">O7/C7-1</f>
        <v>4.1156583629893237</v>
      </c>
      <c r="S7" s="256">
        <f t="shared" ref="S7:S10" si="6">O7-C7</f>
        <v>9252</v>
      </c>
      <c r="T7" s="254">
        <f>O7/$O$6</f>
        <v>0.56798538055020498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1044</v>
      </c>
      <c r="D8" s="259">
        <v>3920</v>
      </c>
      <c r="E8" s="259">
        <v>5331</v>
      </c>
      <c r="F8" s="260">
        <f t="shared" si="4"/>
        <v>0.36902948913193961</v>
      </c>
      <c r="G8" s="259">
        <v>6814</v>
      </c>
      <c r="H8" s="261">
        <f>IFERROR(G8/E8-1,"-")</f>
        <v>0.2781842055899455</v>
      </c>
      <c r="I8" s="262">
        <f t="shared" ref="I8:I12" si="7">G8-E8</f>
        <v>1483</v>
      </c>
      <c r="J8" s="260">
        <f t="shared" ref="J8:J12" si="8">G8/$G$6</f>
        <v>0.45703937219129387</v>
      </c>
      <c r="K8" s="259">
        <v>4612</v>
      </c>
      <c r="L8" s="263">
        <f>IFERROR(K8/G8-1,"-")</f>
        <v>-0.32315820369826831</v>
      </c>
      <c r="M8" s="264">
        <f>IF(G8=0,"nd",K8-G8)</f>
        <v>-2202</v>
      </c>
      <c r="N8" s="265">
        <f t="shared" ref="N8:N12" si="9">K8/$K$6</f>
        <v>0.29379538794750926</v>
      </c>
      <c r="O8" s="259">
        <v>4321</v>
      </c>
      <c r="P8" s="263">
        <f>IFERROR(O8/K8-1,"-")</f>
        <v>-6.3096270598438808E-2</v>
      </c>
      <c r="Q8" s="266">
        <f t="shared" si="3"/>
        <v>-291</v>
      </c>
      <c r="R8" s="263">
        <f>IFERROR(O8/C8-1,"-")</f>
        <v>3.1388888888888893</v>
      </c>
      <c r="S8" s="266">
        <f t="shared" si="6"/>
        <v>3277</v>
      </c>
      <c r="T8" s="265">
        <f t="shared" ref="T8:T12" si="10">O8/$O$6</f>
        <v>0.21341433298760309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1204</v>
      </c>
      <c r="D9" s="259">
        <v>3260</v>
      </c>
      <c r="E9" s="259">
        <v>2573</v>
      </c>
      <c r="F9" s="265">
        <f t="shared" si="4"/>
        <v>0.17811158798283261</v>
      </c>
      <c r="G9" s="259">
        <v>2754</v>
      </c>
      <c r="H9" s="261">
        <f>IFERROR(G9/E9-1,"-")</f>
        <v>7.0345899727944028E-2</v>
      </c>
      <c r="I9" s="266">
        <f t="shared" si="7"/>
        <v>181</v>
      </c>
      <c r="J9" s="265">
        <f t="shared" si="8"/>
        <v>0.1847206385404789</v>
      </c>
      <c r="K9" s="259">
        <v>5318</v>
      </c>
      <c r="L9" s="263">
        <f>IFERROR(K9/G9-1,"-")</f>
        <v>0.93100944081336245</v>
      </c>
      <c r="M9" s="264">
        <f>IF(G9=0,"nd",K9-G9)</f>
        <v>2564</v>
      </c>
      <c r="N9" s="265">
        <f t="shared" si="9"/>
        <v>0.3387692699706969</v>
      </c>
      <c r="O9" s="259">
        <v>7179</v>
      </c>
      <c r="P9" s="263">
        <f t="shared" si="2"/>
        <v>0.34994358781496793</v>
      </c>
      <c r="Q9" s="266">
        <f t="shared" si="3"/>
        <v>1861</v>
      </c>
      <c r="R9" s="267">
        <f t="shared" si="5"/>
        <v>4.9626245847176076</v>
      </c>
      <c r="S9" s="266">
        <f t="shared" si="6"/>
        <v>5975</v>
      </c>
      <c r="T9" s="265">
        <f t="shared" si="10"/>
        <v>0.35457104756260188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14160</v>
      </c>
      <c r="D10" s="268">
        <v>9181</v>
      </c>
      <c r="E10" s="268">
        <v>6542</v>
      </c>
      <c r="F10" s="269">
        <f>IFERROR(E10/$E$6,"-")</f>
        <v>0.45285892288522772</v>
      </c>
      <c r="G10" s="268">
        <v>5341</v>
      </c>
      <c r="H10" s="257">
        <f>IFERROR(G10/E10-1,"-")</f>
        <v>-0.18358300214001833</v>
      </c>
      <c r="I10" s="258">
        <f>IFERROR(G10-E10,"-")</f>
        <v>-1201</v>
      </c>
      <c r="J10" s="269">
        <f>IFERROR(G10/$G$6,"-")</f>
        <v>0.35823998926822725</v>
      </c>
      <c r="K10" s="268">
        <v>5768</v>
      </c>
      <c r="L10" s="257">
        <f>IFERROR(K10/G10-1,"-")</f>
        <v>7.9947575360419298E-2</v>
      </c>
      <c r="M10" s="258">
        <f>IFERROR(K10-G10,"-")</f>
        <v>427</v>
      </c>
      <c r="N10" s="269">
        <f>IFERROR(K10/$K$6,"-")</f>
        <v>0.36743534208179385</v>
      </c>
      <c r="O10" s="268">
        <v>8747</v>
      </c>
      <c r="P10" s="257">
        <f>IFERROR(O10/K10-1,"-")</f>
        <v>0.5164701803051317</v>
      </c>
      <c r="Q10" s="258">
        <f>IFERROR(O10-K10,"-")</f>
        <v>2979</v>
      </c>
      <c r="R10" s="257">
        <f t="shared" si="5"/>
        <v>-0.38227401129943506</v>
      </c>
      <c r="S10" s="258">
        <f t="shared" si="6"/>
        <v>-5413</v>
      </c>
      <c r="T10" s="269">
        <f>IFERROR(O10/$O$6,"-")</f>
        <v>0.43201461944979502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59">
        <v>718</v>
      </c>
      <c r="D11" s="259">
        <v>7300</v>
      </c>
      <c r="E11" s="259">
        <v>5235</v>
      </c>
      <c r="F11" s="265">
        <f t="shared" si="4"/>
        <v>0.3623840509483594</v>
      </c>
      <c r="G11" s="259">
        <v>4541</v>
      </c>
      <c r="H11" s="267">
        <f t="shared" ref="H11:H12" si="11">G11/E11-1</f>
        <v>-0.13256924546322824</v>
      </c>
      <c r="I11" s="266">
        <f t="shared" si="7"/>
        <v>-694</v>
      </c>
      <c r="J11" s="265">
        <f t="shared" si="8"/>
        <v>0.30458112549466765</v>
      </c>
      <c r="K11" s="259">
        <v>5115</v>
      </c>
      <c r="L11" s="263">
        <f>K11/G11-1</f>
        <v>0.12640387579828238</v>
      </c>
      <c r="M11" s="266">
        <f t="shared" si="1"/>
        <v>574</v>
      </c>
      <c r="N11" s="265">
        <f t="shared" si="9"/>
        <v>0.32583768632946875</v>
      </c>
      <c r="O11" s="259">
        <v>7416</v>
      </c>
      <c r="P11" s="267">
        <f t="shared" si="2"/>
        <v>0.44985337243401768</v>
      </c>
      <c r="Q11" s="266">
        <f t="shared" si="3"/>
        <v>2301</v>
      </c>
      <c r="R11" s="267">
        <f t="shared" ref="R11:R12" si="12">O11/D11-1</f>
        <v>1.58904109589042E-2</v>
      </c>
      <c r="S11" s="266">
        <f t="shared" ref="S11:S12" si="13">O11-D11</f>
        <v>116</v>
      </c>
      <c r="T11" s="265">
        <f t="shared" si="10"/>
        <v>0.36627648540524521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>
        <v>742</v>
      </c>
      <c r="D12" s="259">
        <v>1881</v>
      </c>
      <c r="E12" s="259">
        <v>1307</v>
      </c>
      <c r="F12" s="265">
        <f t="shared" si="4"/>
        <v>9.0474871936868331E-2</v>
      </c>
      <c r="G12" s="259">
        <v>800</v>
      </c>
      <c r="H12" s="267">
        <f t="shared" si="11"/>
        <v>-0.38791124713083402</v>
      </c>
      <c r="I12" s="266">
        <f t="shared" si="7"/>
        <v>-507</v>
      </c>
      <c r="J12" s="265">
        <f t="shared" si="8"/>
        <v>5.3658863773559592E-2</v>
      </c>
      <c r="K12" s="259">
        <v>653</v>
      </c>
      <c r="L12" s="263">
        <f t="shared" si="0"/>
        <v>-0.18374999999999997</v>
      </c>
      <c r="M12" s="266">
        <f t="shared" si="1"/>
        <v>-147</v>
      </c>
      <c r="N12" s="265">
        <f t="shared" si="9"/>
        <v>4.1597655752325137E-2</v>
      </c>
      <c r="O12" s="259">
        <v>1331</v>
      </c>
      <c r="P12" s="267">
        <f>O12/K12-1</f>
        <v>1.0382848392036754</v>
      </c>
      <c r="Q12" s="266">
        <f t="shared" si="3"/>
        <v>678</v>
      </c>
      <c r="R12" s="267">
        <f t="shared" si="12"/>
        <v>-0.29239766081871343</v>
      </c>
      <c r="S12" s="266">
        <f t="shared" si="13"/>
        <v>-550</v>
      </c>
      <c r="T12" s="265">
        <f t="shared" si="10"/>
        <v>6.5738134044549812E-2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11.500 viajeros 
cuota: 56,8%</v>
      </c>
    </row>
    <row r="20" spans="27:27" x14ac:dyDescent="0.25">
      <c r="AA20" t="str">
        <f>CONCATENATE("Apartamentos: 
",FIXED(O10,0)," viajeros
cuota: ",FIXED(T10*100,1),"%")</f>
        <v>Apartamentos: 
8.747 viajeros
cuota: 43,2%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209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1" t="s">
        <v>207</v>
      </c>
      <c r="C134" s="235">
        <v>43482</v>
      </c>
      <c r="D134" s="235">
        <v>48234</v>
      </c>
      <c r="E134" s="235">
        <v>52610</v>
      </c>
      <c r="F134" s="235">
        <v>50222</v>
      </c>
      <c r="G134" s="236">
        <f>F134/E134-1</f>
        <v>-4.5390610150161548E-2</v>
      </c>
      <c r="H134" s="235">
        <f>F134-E134</f>
        <v>-2388</v>
      </c>
      <c r="I134" s="236">
        <f>F134/F$134</f>
        <v>1</v>
      </c>
      <c r="J134" s="235">
        <v>51408</v>
      </c>
      <c r="K134" s="236">
        <f>J134/J$134</f>
        <v>1</v>
      </c>
      <c r="L134" s="236">
        <f>J134/F134-1</f>
        <v>2.3615148739596137E-2</v>
      </c>
      <c r="M134" s="235">
        <f>J134-F134</f>
        <v>1186</v>
      </c>
      <c r="N134" s="236">
        <f>J134/D134-1</f>
        <v>6.5804204503047581E-2</v>
      </c>
      <c r="O134" s="235">
        <f>J134-D134</f>
        <v>3174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9077</v>
      </c>
      <c r="D135" s="253">
        <v>18678</v>
      </c>
      <c r="E135" s="253">
        <v>29633</v>
      </c>
      <c r="F135" s="253">
        <v>31378</v>
      </c>
      <c r="G135" s="257">
        <f>IFERROR(F135/E135-1,"-")</f>
        <v>5.8887051597880768E-2</v>
      </c>
      <c r="H135" s="253">
        <f t="shared" ref="H135:H138" si="14">F135-E135</f>
        <v>1745</v>
      </c>
      <c r="I135" s="255">
        <f>F135/F$134</f>
        <v>0.62478595038031137</v>
      </c>
      <c r="J135" s="253">
        <v>29839</v>
      </c>
      <c r="K135" s="254">
        <f t="shared" ref="K135:K138" si="15">J135/J$134</f>
        <v>0.58043495175848114</v>
      </c>
      <c r="L135" s="255">
        <f t="shared" ref="L135:L138" si="16">J135/F135-1</f>
        <v>-4.9047103065842257E-2</v>
      </c>
      <c r="M135" s="256">
        <f t="shared" ref="M135:M138" si="17">J135-F135</f>
        <v>-1539</v>
      </c>
      <c r="N135" s="254">
        <f t="shared" ref="N135:N138" si="18">J135/D135-1</f>
        <v>0.59754791733590329</v>
      </c>
      <c r="O135" s="253">
        <f t="shared" ref="O135:O138" si="19">J135-D135</f>
        <v>11161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4351</v>
      </c>
      <c r="D136" s="259">
        <v>9363</v>
      </c>
      <c r="E136" s="259">
        <v>15617</v>
      </c>
      <c r="F136" s="259">
        <v>21291</v>
      </c>
      <c r="G136" s="263">
        <f t="shared" ref="G136:G138" si="20">IFERROR(F136/E136-1,"-")</f>
        <v>0.3633220208746879</v>
      </c>
      <c r="H136" s="259">
        <f t="shared" si="14"/>
        <v>5674</v>
      </c>
      <c r="I136" s="267">
        <f t="shared" ref="I136:I138" si="21">F136/F$134</f>
        <v>0.42393771653856877</v>
      </c>
      <c r="J136" s="259">
        <v>11825</v>
      </c>
      <c r="K136" s="265">
        <f t="shared" si="15"/>
        <v>0.23002256458138812</v>
      </c>
      <c r="L136" s="267">
        <f t="shared" si="16"/>
        <v>-0.44460100511953404</v>
      </c>
      <c r="M136" s="266">
        <f t="shared" si="17"/>
        <v>-9466</v>
      </c>
      <c r="N136" s="265">
        <f t="shared" si="18"/>
        <v>0.26294990921713124</v>
      </c>
      <c r="O136" s="259">
        <f t="shared" si="19"/>
        <v>2462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4726</v>
      </c>
      <c r="D137" s="259">
        <v>9315</v>
      </c>
      <c r="E137" s="259">
        <v>14016</v>
      </c>
      <c r="F137" s="259">
        <v>10087</v>
      </c>
      <c r="G137" s="261">
        <f t="shared" si="20"/>
        <v>-0.28032248858447484</v>
      </c>
      <c r="H137" s="259">
        <f t="shared" si="14"/>
        <v>-3929</v>
      </c>
      <c r="I137" s="271">
        <f t="shared" si="21"/>
        <v>0.20084823384174266</v>
      </c>
      <c r="J137" s="259">
        <v>18014</v>
      </c>
      <c r="K137" s="265">
        <f t="shared" si="15"/>
        <v>0.35041238717709305</v>
      </c>
      <c r="L137" s="267">
        <f t="shared" si="16"/>
        <v>0.78586299196986209</v>
      </c>
      <c r="M137" s="266">
        <f t="shared" si="17"/>
        <v>7927</v>
      </c>
      <c r="N137" s="265">
        <f t="shared" si="18"/>
        <v>0.93387010198604403</v>
      </c>
      <c r="O137" s="259">
        <f t="shared" si="19"/>
        <v>8699</v>
      </c>
      <c r="Q137" s="29"/>
      <c r="R137" s="81"/>
      <c r="Z137" s="1"/>
    </row>
    <row r="138" spans="1:31" s="4" customFormat="1" x14ac:dyDescent="0.25">
      <c r="B138" s="252" t="s">
        <v>200</v>
      </c>
      <c r="C138" s="253">
        <v>34405</v>
      </c>
      <c r="D138" s="253">
        <v>29556</v>
      </c>
      <c r="E138" s="253">
        <v>22977</v>
      </c>
      <c r="F138" s="253">
        <v>18844</v>
      </c>
      <c r="G138" s="257">
        <f t="shared" si="20"/>
        <v>-0.17987552770161463</v>
      </c>
      <c r="H138" s="253">
        <f t="shared" si="14"/>
        <v>-4133</v>
      </c>
      <c r="I138" s="255">
        <f t="shared" si="21"/>
        <v>0.37521404961968857</v>
      </c>
      <c r="J138" s="253">
        <v>21569</v>
      </c>
      <c r="K138" s="254">
        <f t="shared" si="15"/>
        <v>0.41956504824151886</v>
      </c>
      <c r="L138" s="255">
        <f t="shared" si="16"/>
        <v>0.14460836340479721</v>
      </c>
      <c r="M138" s="256">
        <f t="shared" si="17"/>
        <v>2725</v>
      </c>
      <c r="N138" s="254">
        <f t="shared" si="18"/>
        <v>-0.27023277845445937</v>
      </c>
      <c r="O138" s="253">
        <f t="shared" si="19"/>
        <v>-7987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2BCB-B35E-4F12-BF98-C8FE4D728003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194447</v>
      </c>
      <c r="D6" s="250">
        <v>345836</v>
      </c>
      <c r="E6" s="250">
        <v>368879</v>
      </c>
      <c r="F6" s="251">
        <f>E6/$E$6</f>
        <v>1</v>
      </c>
      <c r="G6" s="250">
        <v>368938</v>
      </c>
      <c r="H6" s="251">
        <f>G6/E6-1</f>
        <v>1.5994404669283924E-4</v>
      </c>
      <c r="I6" s="250">
        <f>G6-E6</f>
        <v>59</v>
      </c>
      <c r="J6" s="251">
        <f>G6/$G$6</f>
        <v>1</v>
      </c>
      <c r="K6" s="250">
        <v>373306</v>
      </c>
      <c r="L6" s="251">
        <f>K6/G6-1</f>
        <v>1.1839387647789135E-2</v>
      </c>
      <c r="M6" s="250">
        <f>K6-G6</f>
        <v>4368</v>
      </c>
      <c r="N6" s="251">
        <f>K6/$K$6</f>
        <v>1</v>
      </c>
      <c r="O6" s="250">
        <v>382383</v>
      </c>
      <c r="P6" s="251">
        <f>O6/K6-1</f>
        <v>2.4315173075171614E-2</v>
      </c>
      <c r="Q6" s="250">
        <f>O6-K6</f>
        <v>9077</v>
      </c>
      <c r="R6" s="251">
        <f>IFERROR(O6/C6-1,"-")</f>
        <v>0.96651529722752216</v>
      </c>
      <c r="S6" s="250">
        <f>O6-C6</f>
        <v>187936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67859</v>
      </c>
      <c r="D7" s="259">
        <v>65893</v>
      </c>
      <c r="E7" s="259">
        <v>57104</v>
      </c>
      <c r="F7" s="265">
        <f t="shared" ref="F7:F16" si="0">E7/$E$6</f>
        <v>0.15480414987028265</v>
      </c>
      <c r="G7" s="259">
        <v>49839</v>
      </c>
      <c r="H7" s="267">
        <f>G7/E7-1</f>
        <v>-0.12722401232838332</v>
      </c>
      <c r="I7" s="266">
        <f>G7-E7</f>
        <v>-7265</v>
      </c>
      <c r="J7" s="265">
        <f>G7/$G$6</f>
        <v>0.13508773831917559</v>
      </c>
      <c r="K7" s="259">
        <v>47755</v>
      </c>
      <c r="L7" s="267">
        <f>K7/G7-1</f>
        <v>-4.1814643150946074E-2</v>
      </c>
      <c r="M7" s="266">
        <f>K7-G7</f>
        <v>-2084</v>
      </c>
      <c r="N7" s="265">
        <f>K7/$K$6</f>
        <v>0.12792454447557769</v>
      </c>
      <c r="O7" s="259">
        <v>45034</v>
      </c>
      <c r="P7" s="267">
        <f>O7/K7-1</f>
        <v>-5.6978326876766849E-2</v>
      </c>
      <c r="Q7" s="266">
        <f>O7-K7</f>
        <v>-2721</v>
      </c>
      <c r="R7" s="267">
        <f t="shared" ref="R7:R16" si="1">IFERROR(O7/C7-1,"-")</f>
        <v>-0.33635921543199865</v>
      </c>
      <c r="S7" s="266">
        <f t="shared" ref="S7:S16" si="2">O7-C7</f>
        <v>-22825</v>
      </c>
      <c r="T7" s="265">
        <f>O7/$O$6</f>
        <v>0.11777197208034876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20214</v>
      </c>
      <c r="D8" s="259">
        <v>39365</v>
      </c>
      <c r="E8" s="259">
        <v>36909</v>
      </c>
      <c r="F8" s="265">
        <f t="shared" si="0"/>
        <v>0.10005720032856302</v>
      </c>
      <c r="G8" s="259">
        <v>35877</v>
      </c>
      <c r="H8" s="267">
        <f t="shared" ref="H8:H16" si="3">G8/E8-1</f>
        <v>-2.796066000162567E-2</v>
      </c>
      <c r="I8" s="266">
        <f t="shared" ref="I8:I16" si="4">G8-E8</f>
        <v>-1032</v>
      </c>
      <c r="J8" s="265">
        <f t="shared" ref="J8:J16" si="5">G8/$G$6</f>
        <v>9.7243981373564117E-2</v>
      </c>
      <c r="K8" s="259">
        <v>39006</v>
      </c>
      <c r="L8" s="267">
        <f t="shared" ref="L8:L16" si="6">K8/G8-1</f>
        <v>8.7214650054352472E-2</v>
      </c>
      <c r="M8" s="266">
        <f t="shared" ref="M8:M16" si="7">K8-G8</f>
        <v>3129</v>
      </c>
      <c r="N8" s="265">
        <f t="shared" ref="N8:N16" si="8">K8/$K$6</f>
        <v>0.1044880071576669</v>
      </c>
      <c r="O8" s="259">
        <v>44114</v>
      </c>
      <c r="P8" s="267">
        <f t="shared" ref="P8:P16" si="9">O8/K8-1</f>
        <v>0.13095421217248626</v>
      </c>
      <c r="Q8" s="266">
        <f t="shared" ref="Q8:Q16" si="10">O8-K8</f>
        <v>5108</v>
      </c>
      <c r="R8" s="267">
        <f t="shared" si="1"/>
        <v>1.1823488671217968</v>
      </c>
      <c r="S8" s="266">
        <f t="shared" si="2"/>
        <v>23900</v>
      </c>
      <c r="T8" s="265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2" t="s">
        <v>48</v>
      </c>
      <c r="C9" s="259">
        <v>787</v>
      </c>
      <c r="D9" s="259">
        <v>1482</v>
      </c>
      <c r="E9" s="259">
        <v>10615</v>
      </c>
      <c r="F9" s="260">
        <f t="shared" si="0"/>
        <v>2.8776373824479031E-2</v>
      </c>
      <c r="G9" s="259">
        <v>6609</v>
      </c>
      <c r="H9" s="271">
        <f t="shared" si="3"/>
        <v>-0.37739048516250584</v>
      </c>
      <c r="I9" s="262">
        <f t="shared" si="4"/>
        <v>-4006</v>
      </c>
      <c r="J9" s="260">
        <f t="shared" si="5"/>
        <v>1.7913578975329188E-2</v>
      </c>
      <c r="K9" s="259">
        <v>3481</v>
      </c>
      <c r="L9" s="267">
        <f t="shared" si="6"/>
        <v>-0.47329399303979425</v>
      </c>
      <c r="M9" s="266">
        <f t="shared" si="7"/>
        <v>-3128</v>
      </c>
      <c r="N9" s="265">
        <f t="shared" si="8"/>
        <v>9.324789850685496E-3</v>
      </c>
      <c r="O9" s="259">
        <v>6620</v>
      </c>
      <c r="P9" s="267">
        <f t="shared" si="9"/>
        <v>0.9017523700086183</v>
      </c>
      <c r="Q9" s="266">
        <f t="shared" si="10"/>
        <v>3139</v>
      </c>
      <c r="R9" s="267">
        <f t="shared" si="1"/>
        <v>7.4116899618805583</v>
      </c>
      <c r="S9" s="266">
        <f t="shared" si="2"/>
        <v>5833</v>
      </c>
      <c r="T9" s="265">
        <f t="shared" si="11"/>
        <v>1.7312485126169314E-2</v>
      </c>
      <c r="V9" s="29"/>
      <c r="W9" s="81"/>
      <c r="AE9" s="1"/>
    </row>
    <row r="10" spans="1:31" s="4" customFormat="1" x14ac:dyDescent="0.25">
      <c r="B10" s="242" t="s">
        <v>50</v>
      </c>
      <c r="C10" s="259">
        <v>23087</v>
      </c>
      <c r="D10" s="259">
        <v>115113</v>
      </c>
      <c r="E10" s="259">
        <v>123715</v>
      </c>
      <c r="F10" s="265">
        <f t="shared" si="0"/>
        <v>0.33538097858647414</v>
      </c>
      <c r="G10" s="259">
        <v>132384</v>
      </c>
      <c r="H10" s="267">
        <f t="shared" si="3"/>
        <v>7.0072343693165839E-2</v>
      </c>
      <c r="I10" s="266">
        <f t="shared" si="4"/>
        <v>8669</v>
      </c>
      <c r="J10" s="265">
        <f t="shared" si="5"/>
        <v>0.35882451794068382</v>
      </c>
      <c r="K10" s="259">
        <v>139895</v>
      </c>
      <c r="L10" s="267">
        <f t="shared" si="6"/>
        <v>5.6736463620981281E-2</v>
      </c>
      <c r="M10" s="266">
        <f t="shared" si="7"/>
        <v>7511</v>
      </c>
      <c r="N10" s="265">
        <f t="shared" si="8"/>
        <v>0.37474618677438881</v>
      </c>
      <c r="O10" s="259">
        <v>141066</v>
      </c>
      <c r="P10" s="267">
        <f t="shared" si="9"/>
        <v>8.370563637013495E-3</v>
      </c>
      <c r="Q10" s="266">
        <f t="shared" si="10"/>
        <v>1171</v>
      </c>
      <c r="R10" s="267">
        <f t="shared" si="1"/>
        <v>5.1101918828778103</v>
      </c>
      <c r="S10" s="266">
        <f t="shared" si="2"/>
        <v>117979</v>
      </c>
      <c r="T10" s="265">
        <f>O10/$O$6</f>
        <v>0.36891284392873114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12072</v>
      </c>
      <c r="D11" s="259">
        <v>15168</v>
      </c>
      <c r="E11" s="259">
        <v>19220</v>
      </c>
      <c r="F11" s="260">
        <f t="shared" si="0"/>
        <v>5.2103806397219683E-2</v>
      </c>
      <c r="G11" s="259">
        <v>17517</v>
      </c>
      <c r="H11" s="271">
        <f t="shared" si="3"/>
        <v>-8.8605619146722159E-2</v>
      </c>
      <c r="I11" s="262">
        <f t="shared" si="4"/>
        <v>-1703</v>
      </c>
      <c r="J11" s="260">
        <f t="shared" si="5"/>
        <v>4.7479522304560658E-2</v>
      </c>
      <c r="K11" s="259">
        <v>19777</v>
      </c>
      <c r="L11" s="267">
        <f t="shared" si="6"/>
        <v>0.12901752583204895</v>
      </c>
      <c r="M11" s="266">
        <f t="shared" si="7"/>
        <v>2260</v>
      </c>
      <c r="N11" s="265">
        <f t="shared" si="8"/>
        <v>5.2977985888252532E-2</v>
      </c>
      <c r="O11" s="259">
        <v>15554</v>
      </c>
      <c r="P11" s="267">
        <f t="shared" si="9"/>
        <v>-0.21353086919148501</v>
      </c>
      <c r="Q11" s="266">
        <f t="shared" si="10"/>
        <v>-4223</v>
      </c>
      <c r="R11" s="267">
        <f t="shared" si="1"/>
        <v>0.28843605036447983</v>
      </c>
      <c r="S11" s="266">
        <f t="shared" si="2"/>
        <v>3482</v>
      </c>
      <c r="T11" s="265">
        <f t="shared" si="11"/>
        <v>4.0676494509431643E-2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28730</v>
      </c>
      <c r="D12" s="259">
        <v>50567</v>
      </c>
      <c r="E12" s="259">
        <v>63399</v>
      </c>
      <c r="F12" s="265">
        <f t="shared" si="0"/>
        <v>0.17186936637759265</v>
      </c>
      <c r="G12" s="259">
        <v>60484</v>
      </c>
      <c r="H12" s="267">
        <f t="shared" si="3"/>
        <v>-4.5978643196264879E-2</v>
      </c>
      <c r="I12" s="266">
        <f t="shared" si="4"/>
        <v>-2915</v>
      </c>
      <c r="J12" s="265">
        <f t="shared" si="5"/>
        <v>0.16394082474562122</v>
      </c>
      <c r="K12" s="259">
        <v>71053</v>
      </c>
      <c r="L12" s="267">
        <f t="shared" si="6"/>
        <v>0.17474042722042182</v>
      </c>
      <c r="M12" s="266">
        <f t="shared" si="7"/>
        <v>10569</v>
      </c>
      <c r="N12" s="265">
        <f t="shared" si="8"/>
        <v>0.19033447091662067</v>
      </c>
      <c r="O12" s="259">
        <v>73996</v>
      </c>
      <c r="P12" s="267">
        <f t="shared" si="9"/>
        <v>4.1419785230743189E-2</v>
      </c>
      <c r="Q12" s="266">
        <f t="shared" si="10"/>
        <v>2943</v>
      </c>
      <c r="R12" s="267">
        <f t="shared" si="1"/>
        <v>1.5755656108597287</v>
      </c>
      <c r="S12" s="266">
        <f t="shared" si="2"/>
        <v>45266</v>
      </c>
      <c r="T12" s="265">
        <f t="shared" si="11"/>
        <v>0.19351278691782847</v>
      </c>
      <c r="V12" s="29"/>
      <c r="W12" s="81"/>
      <c r="AE12" s="1"/>
    </row>
    <row r="13" spans="1:31" s="4" customFormat="1" x14ac:dyDescent="0.25">
      <c r="B13" s="242" t="s">
        <v>51</v>
      </c>
      <c r="C13" s="259">
        <v>5503</v>
      </c>
      <c r="D13" s="259">
        <v>11803</v>
      </c>
      <c r="E13" s="259">
        <v>16636</v>
      </c>
      <c r="F13" s="260">
        <f t="shared" si="0"/>
        <v>4.5098799335283386E-2</v>
      </c>
      <c r="G13" s="259">
        <v>13888</v>
      </c>
      <c r="H13" s="271">
        <f t="shared" si="3"/>
        <v>-0.16518393844674195</v>
      </c>
      <c r="I13" s="262">
        <f t="shared" si="4"/>
        <v>-2748</v>
      </c>
      <c r="J13" s="260">
        <f t="shared" si="5"/>
        <v>3.764318123912419E-2</v>
      </c>
      <c r="K13" s="259">
        <v>13527</v>
      </c>
      <c r="L13" s="267">
        <f t="shared" si="6"/>
        <v>-2.5993663594470084E-2</v>
      </c>
      <c r="M13" s="266">
        <f t="shared" si="7"/>
        <v>-361</v>
      </c>
      <c r="N13" s="265">
        <f t="shared" si="8"/>
        <v>3.6235688684350106E-2</v>
      </c>
      <c r="O13" s="259">
        <v>14719</v>
      </c>
      <c r="P13" s="267">
        <f t="shared" si="9"/>
        <v>8.8120056183928375E-2</v>
      </c>
      <c r="Q13" s="266">
        <f t="shared" si="10"/>
        <v>1192</v>
      </c>
      <c r="R13" s="267">
        <f t="shared" si="1"/>
        <v>1.6747228784299475</v>
      </c>
      <c r="S13" s="266">
        <f t="shared" si="2"/>
        <v>9216</v>
      </c>
      <c r="T13" s="265">
        <f t="shared" si="11"/>
        <v>3.8492820025994877E-2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17683</v>
      </c>
      <c r="D14" s="259">
        <v>9518</v>
      </c>
      <c r="E14" s="259">
        <v>11034</v>
      </c>
      <c r="F14" s="265">
        <f t="shared" si="0"/>
        <v>2.9912247647602603E-2</v>
      </c>
      <c r="G14" s="259">
        <v>8325</v>
      </c>
      <c r="H14" s="267">
        <f t="shared" si="3"/>
        <v>-0.24551386623164762</v>
      </c>
      <c r="I14" s="266">
        <f t="shared" si="4"/>
        <v>-2709</v>
      </c>
      <c r="J14" s="265">
        <f t="shared" si="5"/>
        <v>2.2564766979817748E-2</v>
      </c>
      <c r="K14" s="259">
        <v>6547</v>
      </c>
      <c r="L14" s="267">
        <f t="shared" si="6"/>
        <v>-0.21357357357357354</v>
      </c>
      <c r="M14" s="266">
        <f t="shared" si="7"/>
        <v>-1778</v>
      </c>
      <c r="N14" s="265">
        <f t="shared" si="8"/>
        <v>1.7537891167031871E-2</v>
      </c>
      <c r="O14" s="259">
        <v>11376</v>
      </c>
      <c r="P14" s="267">
        <f t="shared" si="9"/>
        <v>0.73758973575683529</v>
      </c>
      <c r="Q14" s="266">
        <f t="shared" si="10"/>
        <v>4829</v>
      </c>
      <c r="R14" s="267">
        <f t="shared" si="1"/>
        <v>-0.35667024826104166</v>
      </c>
      <c r="S14" s="266">
        <f t="shared" si="2"/>
        <v>-6307</v>
      </c>
      <c r="T14" s="265">
        <f t="shared" si="11"/>
        <v>2.9750276555181584E-2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6965</v>
      </c>
      <c r="D15" s="259">
        <v>12964</v>
      </c>
      <c r="E15" s="259">
        <v>7172</v>
      </c>
      <c r="F15" s="260">
        <f t="shared" si="0"/>
        <v>1.9442689879337127E-2</v>
      </c>
      <c r="G15" s="259">
        <v>21594</v>
      </c>
      <c r="H15" s="271">
        <f t="shared" si="3"/>
        <v>2.0108756274400448</v>
      </c>
      <c r="I15" s="262">
        <f t="shared" si="4"/>
        <v>14422</v>
      </c>
      <c r="J15" s="260">
        <f t="shared" si="5"/>
        <v>5.8530159539001134E-2</v>
      </c>
      <c r="K15" s="259">
        <v>13320</v>
      </c>
      <c r="L15" s="267">
        <f t="shared" si="6"/>
        <v>-0.38316198944151159</v>
      </c>
      <c r="M15" s="266">
        <f t="shared" si="7"/>
        <v>-8274</v>
      </c>
      <c r="N15" s="265">
        <f t="shared" si="8"/>
        <v>3.5681183800956855E-2</v>
      </c>
      <c r="O15" s="259">
        <v>16788</v>
      </c>
      <c r="P15" s="267">
        <f t="shared" si="9"/>
        <v>0.26036036036036037</v>
      </c>
      <c r="Q15" s="266">
        <f t="shared" si="10"/>
        <v>3468</v>
      </c>
      <c r="R15" s="267">
        <f t="shared" si="1"/>
        <v>1.4103374012921752</v>
      </c>
      <c r="S15" s="266">
        <f t="shared" si="2"/>
        <v>9823</v>
      </c>
      <c r="T15" s="265">
        <f t="shared" si="11"/>
        <v>4.3903625422678311E-2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11547</v>
      </c>
      <c r="D16" s="259">
        <f>D6-SUM(D7:D15)</f>
        <v>23963</v>
      </c>
      <c r="E16" s="259">
        <f>E6-SUM(E7:E15)</f>
        <v>23075</v>
      </c>
      <c r="F16" s="265">
        <f t="shared" si="0"/>
        <v>6.2554387753165672E-2</v>
      </c>
      <c r="G16" s="259">
        <f>G6-SUM(G7:G15)</f>
        <v>22421</v>
      </c>
      <c r="H16" s="267">
        <f t="shared" si="3"/>
        <v>-2.8342361863488597E-2</v>
      </c>
      <c r="I16" s="266">
        <f t="shared" si="4"/>
        <v>-654</v>
      </c>
      <c r="J16" s="265">
        <f t="shared" si="5"/>
        <v>6.0771728583122367E-2</v>
      </c>
      <c r="K16" s="259">
        <f>K6-SUM(K7:K15)</f>
        <v>18945</v>
      </c>
      <c r="L16" s="267">
        <f t="shared" si="6"/>
        <v>-0.15503322777753004</v>
      </c>
      <c r="M16" s="266">
        <f t="shared" si="7"/>
        <v>-3476</v>
      </c>
      <c r="N16" s="265">
        <f t="shared" si="8"/>
        <v>5.0749251284469041E-2</v>
      </c>
      <c r="O16" s="259">
        <f>O6-SUM(O7:O15)</f>
        <v>13116</v>
      </c>
      <c r="P16" s="267">
        <f t="shared" si="9"/>
        <v>-0.307680126682502</v>
      </c>
      <c r="Q16" s="266">
        <f t="shared" si="10"/>
        <v>-5829</v>
      </c>
      <c r="R16" s="267">
        <f t="shared" si="1"/>
        <v>0.13587944920758632</v>
      </c>
      <c r="S16" s="266">
        <f t="shared" si="2"/>
        <v>1569</v>
      </c>
      <c r="T16" s="265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211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800301</v>
      </c>
      <c r="D136" s="235">
        <v>1017559</v>
      </c>
      <c r="E136" s="235">
        <v>1042721</v>
      </c>
      <c r="F136" s="235">
        <v>1059034</v>
      </c>
      <c r="G136" s="236">
        <f>F136/E136-1</f>
        <v>1.56446451159995E-2</v>
      </c>
      <c r="H136" s="235">
        <f>F136-E136</f>
        <v>16313</v>
      </c>
      <c r="I136" s="236">
        <f>F136/F$136</f>
        <v>1</v>
      </c>
      <c r="J136" s="235">
        <v>1068407</v>
      </c>
      <c r="K136" s="236">
        <f>H136/H$136</f>
        <v>1</v>
      </c>
      <c r="L136" s="236">
        <f>J136/F136-1</f>
        <v>8.8505184913798551E-3</v>
      </c>
      <c r="M136" s="235">
        <f>J136-F136</f>
        <v>9373</v>
      </c>
      <c r="N136" s="236">
        <f>J136/C136-1</f>
        <v>0.33500645382174965</v>
      </c>
      <c r="O136" s="235">
        <f>J136-C136</f>
        <v>268106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247584</v>
      </c>
      <c r="D137" s="259">
        <v>207257</v>
      </c>
      <c r="E137" s="259">
        <v>181700</v>
      </c>
      <c r="F137" s="259">
        <v>161848</v>
      </c>
      <c r="G137" s="265">
        <f t="shared" ref="G137:G146" si="12">F137/E137-1</f>
        <v>-0.1092570170610897</v>
      </c>
      <c r="H137" s="272">
        <f t="shared" ref="H137:H146" si="13">F137-E137</f>
        <v>-19852</v>
      </c>
      <c r="I137" s="267">
        <f t="shared" ref="I137:K146" si="14">F137/F$136</f>
        <v>0.15282606601865473</v>
      </c>
      <c r="J137" s="259">
        <v>147955</v>
      </c>
      <c r="K137" s="267">
        <f t="shared" si="14"/>
        <v>-1.2169435419603998</v>
      </c>
      <c r="L137" s="267">
        <f t="shared" ref="L137:L146" si="15">J137/F137-1</f>
        <v>-8.5839800306460434E-2</v>
      </c>
      <c r="M137" s="266">
        <f t="shared" ref="M137:M146" si="16">J137-F137</f>
        <v>-13893</v>
      </c>
      <c r="N137" s="265">
        <f t="shared" ref="N137:N146" si="17">J137/C137-1</f>
        <v>-0.40240484037740731</v>
      </c>
      <c r="O137" s="259">
        <f t="shared" ref="O137:O146" si="18">J137-C137</f>
        <v>-99629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83468</v>
      </c>
      <c r="D138" s="259">
        <v>124091</v>
      </c>
      <c r="E138" s="259">
        <v>119487</v>
      </c>
      <c r="F138" s="259">
        <v>114632</v>
      </c>
      <c r="G138" s="265">
        <f t="shared" si="12"/>
        <v>-4.063203528417314E-2</v>
      </c>
      <c r="H138" s="272">
        <f t="shared" si="13"/>
        <v>-4855</v>
      </c>
      <c r="I138" s="267">
        <f t="shared" si="14"/>
        <v>0.10824203944349284</v>
      </c>
      <c r="J138" s="259">
        <v>118257</v>
      </c>
      <c r="K138" s="267">
        <f t="shared" si="14"/>
        <v>-0.29761539876172377</v>
      </c>
      <c r="L138" s="267">
        <f t="shared" si="15"/>
        <v>3.1622932514481228E-2</v>
      </c>
      <c r="M138" s="266">
        <f t="shared" si="16"/>
        <v>3625</v>
      </c>
      <c r="N138" s="265">
        <f t="shared" si="17"/>
        <v>0.41679446015239363</v>
      </c>
      <c r="O138" s="259">
        <f t="shared" si="18"/>
        <v>34789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4950</v>
      </c>
      <c r="D139" s="259">
        <v>6762</v>
      </c>
      <c r="E139" s="259">
        <v>20295</v>
      </c>
      <c r="F139" s="259">
        <v>11990</v>
      </c>
      <c r="G139" s="265">
        <f t="shared" si="12"/>
        <v>-0.40921409214092141</v>
      </c>
      <c r="H139" s="272">
        <f t="shared" si="13"/>
        <v>-8305</v>
      </c>
      <c r="I139" s="267">
        <f t="shared" si="14"/>
        <v>1.1321638398767179E-2</v>
      </c>
      <c r="J139" s="259">
        <v>10059</v>
      </c>
      <c r="K139" s="271">
        <f t="shared" si="14"/>
        <v>-0.50910316925151722</v>
      </c>
      <c r="L139" s="267">
        <f t="shared" si="15"/>
        <v>-0.16105087572977483</v>
      </c>
      <c r="M139" s="266">
        <f t="shared" si="16"/>
        <v>-1931</v>
      </c>
      <c r="N139" s="265">
        <f t="shared" si="17"/>
        <v>1.0321212121212122</v>
      </c>
      <c r="O139" s="259">
        <f t="shared" si="18"/>
        <v>5109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181693</v>
      </c>
      <c r="D140" s="259">
        <v>342907</v>
      </c>
      <c r="E140" s="259">
        <v>343297</v>
      </c>
      <c r="F140" s="259">
        <v>382439</v>
      </c>
      <c r="G140" s="265">
        <f t="shared" si="12"/>
        <v>0.1140178912137304</v>
      </c>
      <c r="H140" s="272">
        <f t="shared" si="13"/>
        <v>39142</v>
      </c>
      <c r="I140" s="267">
        <f t="shared" si="14"/>
        <v>0.36112060613729113</v>
      </c>
      <c r="J140" s="259">
        <v>398420</v>
      </c>
      <c r="K140" s="267">
        <f t="shared" si="14"/>
        <v>2.3994360326120274</v>
      </c>
      <c r="L140" s="267">
        <f t="shared" si="15"/>
        <v>4.1787056236419318E-2</v>
      </c>
      <c r="M140" s="266">
        <f t="shared" si="16"/>
        <v>15981</v>
      </c>
      <c r="N140" s="265">
        <f t="shared" si="17"/>
        <v>1.1928197564022831</v>
      </c>
      <c r="O140" s="259">
        <f t="shared" si="18"/>
        <v>216727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44398</v>
      </c>
      <c r="D141" s="259">
        <v>48630</v>
      </c>
      <c r="E141" s="259">
        <v>55684</v>
      </c>
      <c r="F141" s="259">
        <v>49807</v>
      </c>
      <c r="G141" s="265">
        <f t="shared" si="12"/>
        <v>-0.10554198692622652</v>
      </c>
      <c r="H141" s="272">
        <f t="shared" si="13"/>
        <v>-5877</v>
      </c>
      <c r="I141" s="267">
        <f t="shared" si="14"/>
        <v>4.7030595807122343E-2</v>
      </c>
      <c r="J141" s="259">
        <v>52122</v>
      </c>
      <c r="K141" s="271">
        <f t="shared" si="14"/>
        <v>-0.36026481946913502</v>
      </c>
      <c r="L141" s="267">
        <f t="shared" si="15"/>
        <v>4.647941052462512E-2</v>
      </c>
      <c r="M141" s="266">
        <f t="shared" si="16"/>
        <v>2315</v>
      </c>
      <c r="N141" s="265">
        <f t="shared" si="17"/>
        <v>0.17397180053155537</v>
      </c>
      <c r="O141" s="259">
        <f t="shared" si="18"/>
        <v>7724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104557</v>
      </c>
      <c r="D142" s="259">
        <v>134886</v>
      </c>
      <c r="E142" s="259">
        <v>147214</v>
      </c>
      <c r="F142" s="259">
        <v>155988</v>
      </c>
      <c r="G142" s="265">
        <f t="shared" si="12"/>
        <v>5.9600309753148561E-2</v>
      </c>
      <c r="H142" s="272">
        <f t="shared" si="13"/>
        <v>8774</v>
      </c>
      <c r="I142" s="267">
        <f t="shared" si="14"/>
        <v>0.14729272148014133</v>
      </c>
      <c r="J142" s="259">
        <v>178403</v>
      </c>
      <c r="K142" s="267">
        <f t="shared" si="14"/>
        <v>0.53785324587752104</v>
      </c>
      <c r="L142" s="267">
        <f t="shared" si="15"/>
        <v>0.14369695104751656</v>
      </c>
      <c r="M142" s="266">
        <f t="shared" si="16"/>
        <v>22415</v>
      </c>
      <c r="N142" s="265">
        <f t="shared" si="17"/>
        <v>0.7062750461470777</v>
      </c>
      <c r="O142" s="259">
        <f t="shared" si="18"/>
        <v>73846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21732</v>
      </c>
      <c r="D143" s="259">
        <v>33809</v>
      </c>
      <c r="E143" s="259">
        <v>37722</v>
      </c>
      <c r="F143" s="259">
        <v>35821</v>
      </c>
      <c r="G143" s="265">
        <f t="shared" si="12"/>
        <v>-5.0394994963151474E-2</v>
      </c>
      <c r="H143" s="272">
        <f t="shared" si="13"/>
        <v>-1901</v>
      </c>
      <c r="I143" s="267">
        <f t="shared" si="14"/>
        <v>3.3824220940970734E-2</v>
      </c>
      <c r="J143" s="259">
        <v>35565</v>
      </c>
      <c r="K143" s="271">
        <f t="shared" si="14"/>
        <v>-0.1165328265800282</v>
      </c>
      <c r="L143" s="267">
        <f t="shared" si="15"/>
        <v>-7.146645822282971E-3</v>
      </c>
      <c r="M143" s="266">
        <f t="shared" si="16"/>
        <v>-256</v>
      </c>
      <c r="N143" s="265">
        <f t="shared" si="17"/>
        <v>0.63652678078409708</v>
      </c>
      <c r="O143" s="259">
        <f t="shared" si="18"/>
        <v>13833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45216</v>
      </c>
      <c r="D144" s="259">
        <v>29086</v>
      </c>
      <c r="E144" s="259">
        <v>33671</v>
      </c>
      <c r="F144" s="259">
        <v>29209</v>
      </c>
      <c r="G144" s="265">
        <f t="shared" si="12"/>
        <v>-0.13251759674497343</v>
      </c>
      <c r="H144" s="272">
        <f t="shared" si="13"/>
        <v>-4462</v>
      </c>
      <c r="I144" s="267">
        <f t="shared" si="14"/>
        <v>2.7580795328573021E-2</v>
      </c>
      <c r="J144" s="259">
        <v>32990</v>
      </c>
      <c r="K144" s="267">
        <f t="shared" si="14"/>
        <v>-0.27352418316679949</v>
      </c>
      <c r="L144" s="267">
        <f t="shared" si="15"/>
        <v>0.12944640350576875</v>
      </c>
      <c r="M144" s="266">
        <f t="shared" si="16"/>
        <v>3781</v>
      </c>
      <c r="N144" s="265">
        <f t="shared" si="17"/>
        <v>-0.27039101203113947</v>
      </c>
      <c r="O144" s="259">
        <f t="shared" si="18"/>
        <v>-12226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26311</v>
      </c>
      <c r="D145" s="259">
        <v>32375</v>
      </c>
      <c r="E145" s="259">
        <v>43847</v>
      </c>
      <c r="F145" s="259">
        <v>61312</v>
      </c>
      <c r="G145" s="265">
        <f t="shared" si="12"/>
        <v>0.39831687458663079</v>
      </c>
      <c r="H145" s="272">
        <f t="shared" si="13"/>
        <v>17465</v>
      </c>
      <c r="I145" s="267">
        <f t="shared" si="14"/>
        <v>5.7894269683504022E-2</v>
      </c>
      <c r="J145" s="259">
        <v>42953</v>
      </c>
      <c r="K145" s="271">
        <f t="shared" si="14"/>
        <v>1.0706185251026787</v>
      </c>
      <c r="L145" s="267">
        <f t="shared" si="15"/>
        <v>-0.29943567327766174</v>
      </c>
      <c r="M145" s="266">
        <f t="shared" si="16"/>
        <v>-18359</v>
      </c>
      <c r="N145" s="265">
        <f t="shared" si="17"/>
        <v>0.63251111702329821</v>
      </c>
      <c r="O145" s="259">
        <f t="shared" si="18"/>
        <v>16642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40392</v>
      </c>
      <c r="D146" s="259">
        <f>D136-SUM(D137:D145)</f>
        <v>57756</v>
      </c>
      <c r="E146" s="259">
        <f>E136-SUM(E137:E145)</f>
        <v>59804</v>
      </c>
      <c r="F146" s="259">
        <f>F136-SUM(F137:F145)</f>
        <v>55988</v>
      </c>
      <c r="G146" s="265">
        <f t="shared" si="12"/>
        <v>-6.3808440906962693E-2</v>
      </c>
      <c r="H146" s="272">
        <f t="shared" si="13"/>
        <v>-3816</v>
      </c>
      <c r="I146" s="267">
        <f t="shared" si="14"/>
        <v>5.2867046761482635E-2</v>
      </c>
      <c r="J146" s="259">
        <f>J136-SUM(J137:J145)</f>
        <v>51683</v>
      </c>
      <c r="K146" s="267">
        <f t="shared" si="14"/>
        <v>-0.23392386440262367</v>
      </c>
      <c r="L146" s="267">
        <f t="shared" si="15"/>
        <v>-7.689147674501684E-2</v>
      </c>
      <c r="M146" s="266">
        <f t="shared" si="16"/>
        <v>-4305</v>
      </c>
      <c r="N146" s="265">
        <f t="shared" si="17"/>
        <v>0.27953555159437515</v>
      </c>
      <c r="O146" s="259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77F3-1755-43CB-9BA4-CBF2837E9426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214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59393</v>
      </c>
      <c r="D6" s="250">
        <v>196651</v>
      </c>
      <c r="E6" s="250">
        <v>222242</v>
      </c>
      <c r="F6" s="251">
        <f>E6/$E$6</f>
        <v>1</v>
      </c>
      <c r="G6" s="250">
        <v>228121</v>
      </c>
      <c r="H6" s="251">
        <f>G6/E6-1</f>
        <v>2.6453145670035427E-2</v>
      </c>
      <c r="I6" s="250">
        <f>G6-E6</f>
        <v>5879</v>
      </c>
      <c r="J6" s="251">
        <f>G6/$G$6</f>
        <v>1</v>
      </c>
      <c r="K6" s="250">
        <v>237548</v>
      </c>
      <c r="L6" s="251">
        <f>K6/G6-1</f>
        <v>4.1324560211466688E-2</v>
      </c>
      <c r="M6" s="250">
        <f>K6-G6</f>
        <v>9427</v>
      </c>
      <c r="N6" s="251">
        <f>K6/$K$6</f>
        <v>1</v>
      </c>
      <c r="O6" s="250">
        <v>227475</v>
      </c>
      <c r="P6" s="251">
        <f>O6/K6-1</f>
        <v>-4.2404061494939915E-2</v>
      </c>
      <c r="Q6" s="250">
        <f>O6-K6</f>
        <v>-10073</v>
      </c>
      <c r="R6" s="251">
        <f>IFERROR(O6/C6-1,"-")</f>
        <v>2.8299968009698113</v>
      </c>
      <c r="S6" s="250">
        <f>O6-C6</f>
        <v>168082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23249</v>
      </c>
      <c r="D7" s="259">
        <v>35485</v>
      </c>
      <c r="E7" s="259">
        <v>32677</v>
      </c>
      <c r="F7" s="265">
        <f t="shared" ref="F7:F16" si="0">E7/$E$6</f>
        <v>0.14703341402615167</v>
      </c>
      <c r="G7" s="259">
        <v>31243</v>
      </c>
      <c r="H7" s="267">
        <f>G7/E7-1</f>
        <v>-4.388407748569334E-2</v>
      </c>
      <c r="I7" s="266">
        <f>G7-E7</f>
        <v>-1434</v>
      </c>
      <c r="J7" s="265">
        <f>G7/$G$6</f>
        <v>0.13695801789401238</v>
      </c>
      <c r="K7" s="259">
        <v>27512</v>
      </c>
      <c r="L7" s="267">
        <f>K7/G7-1</f>
        <v>-0.11941874979995515</v>
      </c>
      <c r="M7" s="266">
        <f>K7-G7</f>
        <v>-3731</v>
      </c>
      <c r="N7" s="265">
        <f>K7/$K$6</f>
        <v>0.11581659285702257</v>
      </c>
      <c r="O7" s="259">
        <v>25494</v>
      </c>
      <c r="P7" s="267">
        <f>O7/K7-1</f>
        <v>-7.3349810991567344E-2</v>
      </c>
      <c r="Q7" s="266">
        <f>O7-K7</f>
        <v>-2018</v>
      </c>
      <c r="R7" s="267">
        <f t="shared" ref="R7:R16" si="1">IFERROR(O7/C7-1,"-")</f>
        <v>9.6563293044862109E-2</v>
      </c>
      <c r="S7" s="266">
        <f t="shared" ref="S7:S16" si="2">O7-C7</f>
        <v>2245</v>
      </c>
      <c r="T7" s="265">
        <f>O7/$O$6</f>
        <v>0.11207385426969997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3806</v>
      </c>
      <c r="D8" s="259">
        <v>23004</v>
      </c>
      <c r="E8" s="259">
        <v>22463</v>
      </c>
      <c r="F8" s="265">
        <f t="shared" si="0"/>
        <v>0.10107450436911115</v>
      </c>
      <c r="G8" s="259">
        <v>20968</v>
      </c>
      <c r="H8" s="267">
        <f t="shared" ref="H8:H16" si="3">G8/E8-1</f>
        <v>-6.6553888616836532E-2</v>
      </c>
      <c r="I8" s="266">
        <f t="shared" ref="I8:I16" si="4">G8-E8</f>
        <v>-1495</v>
      </c>
      <c r="J8" s="265">
        <f t="shared" ref="J8:J16" si="5">G8/$G$6</f>
        <v>9.1916132228071948E-2</v>
      </c>
      <c r="K8" s="259">
        <v>23308</v>
      </c>
      <c r="L8" s="267">
        <f t="shared" ref="L8:L16" si="6">K8/G8-1</f>
        <v>0.11159862647844343</v>
      </c>
      <c r="M8" s="266">
        <f t="shared" ref="M8:M16" si="7">K8-G8</f>
        <v>2340</v>
      </c>
      <c r="N8" s="265">
        <f t="shared" ref="N8:N16" si="8">K8/$K$6</f>
        <v>9.8119116978463303E-2</v>
      </c>
      <c r="O8" s="259">
        <v>23867</v>
      </c>
      <c r="P8" s="267">
        <f t="shared" ref="P8:P16" si="9">O8/K8-1</f>
        <v>2.3983181740174997E-2</v>
      </c>
      <c r="Q8" s="266">
        <f t="shared" ref="Q8:Q16" si="10">O8-K8</f>
        <v>559</v>
      </c>
      <c r="R8" s="267">
        <f t="shared" si="1"/>
        <v>5.2708880714661062</v>
      </c>
      <c r="S8" s="266">
        <f t="shared" si="2"/>
        <v>20061</v>
      </c>
      <c r="T8" s="265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2" t="s">
        <v>48</v>
      </c>
      <c r="C9" s="259">
        <v>478</v>
      </c>
      <c r="D9" s="259">
        <v>1003</v>
      </c>
      <c r="E9" s="259">
        <v>2724</v>
      </c>
      <c r="F9" s="260">
        <f t="shared" si="0"/>
        <v>1.2256909135086978E-2</v>
      </c>
      <c r="G9" s="259">
        <v>2216</v>
      </c>
      <c r="H9" s="271">
        <f t="shared" si="3"/>
        <v>-0.18649045521292218</v>
      </c>
      <c r="I9" s="262">
        <f t="shared" si="4"/>
        <v>-508</v>
      </c>
      <c r="J9" s="260">
        <f t="shared" si="5"/>
        <v>9.7141429329171795E-3</v>
      </c>
      <c r="K9" s="259">
        <v>1296</v>
      </c>
      <c r="L9" s="267">
        <f t="shared" si="6"/>
        <v>-0.41516245487364623</v>
      </c>
      <c r="M9" s="266">
        <f t="shared" si="7"/>
        <v>-920</v>
      </c>
      <c r="N9" s="265">
        <f t="shared" si="8"/>
        <v>5.4557394716015289E-3</v>
      </c>
      <c r="O9" s="259">
        <v>3765</v>
      </c>
      <c r="P9" s="267">
        <f t="shared" si="9"/>
        <v>1.9050925925925926</v>
      </c>
      <c r="Q9" s="266">
        <f t="shared" si="10"/>
        <v>2469</v>
      </c>
      <c r="R9" s="267">
        <f t="shared" si="1"/>
        <v>6.8765690376569042</v>
      </c>
      <c r="S9" s="266">
        <f t="shared" si="2"/>
        <v>3287</v>
      </c>
      <c r="T9" s="265">
        <f t="shared" si="11"/>
        <v>1.6551269370260469E-2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11597</v>
      </c>
      <c r="D10" s="259">
        <v>82138</v>
      </c>
      <c r="E10" s="259">
        <v>93908</v>
      </c>
      <c r="F10" s="265">
        <f t="shared" si="0"/>
        <v>0.4225483931930058</v>
      </c>
      <c r="G10" s="259">
        <v>97499</v>
      </c>
      <c r="H10" s="267">
        <f t="shared" si="3"/>
        <v>3.8239553605656562E-2</v>
      </c>
      <c r="I10" s="266">
        <f t="shared" si="4"/>
        <v>3591</v>
      </c>
      <c r="J10" s="265">
        <f t="shared" si="5"/>
        <v>0.42740037085581772</v>
      </c>
      <c r="K10" s="259">
        <v>108590</v>
      </c>
      <c r="L10" s="267">
        <f t="shared" si="6"/>
        <v>0.11375501287192691</v>
      </c>
      <c r="M10" s="266">
        <f t="shared" si="7"/>
        <v>11091</v>
      </c>
      <c r="N10" s="265">
        <f t="shared" si="8"/>
        <v>0.45712866452253859</v>
      </c>
      <c r="O10" s="259">
        <v>99707</v>
      </c>
      <c r="P10" s="267">
        <f t="shared" si="9"/>
        <v>-8.1803112625471908E-2</v>
      </c>
      <c r="Q10" s="266">
        <f t="shared" si="10"/>
        <v>-8883</v>
      </c>
      <c r="R10" s="267">
        <f t="shared" si="1"/>
        <v>7.5976545658359917</v>
      </c>
      <c r="S10" s="266">
        <f t="shared" si="2"/>
        <v>88110</v>
      </c>
      <c r="T10" s="265">
        <f>O10/$O$6</f>
        <v>0.43832069458182216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898</v>
      </c>
      <c r="D11" s="259">
        <v>8596</v>
      </c>
      <c r="E11" s="259">
        <v>11298</v>
      </c>
      <c r="F11" s="260">
        <f t="shared" si="0"/>
        <v>5.0836475553675722E-2</v>
      </c>
      <c r="G11" s="259">
        <v>12797</v>
      </c>
      <c r="H11" s="271">
        <f t="shared" si="3"/>
        <v>0.13267835015046914</v>
      </c>
      <c r="I11" s="262">
        <f t="shared" si="4"/>
        <v>1499</v>
      </c>
      <c r="J11" s="260">
        <f t="shared" si="5"/>
        <v>5.6097421982193661E-2</v>
      </c>
      <c r="K11" s="259">
        <v>13166</v>
      </c>
      <c r="L11" s="267">
        <f t="shared" si="6"/>
        <v>2.8834883175744341E-2</v>
      </c>
      <c r="M11" s="266">
        <f t="shared" si="7"/>
        <v>369</v>
      </c>
      <c r="N11" s="265">
        <f t="shared" si="8"/>
        <v>5.5424587872766766E-2</v>
      </c>
      <c r="O11" s="259">
        <v>6699</v>
      </c>
      <c r="P11" s="267">
        <f t="shared" si="9"/>
        <v>-0.49118942731277537</v>
      </c>
      <c r="Q11" s="266">
        <f t="shared" si="10"/>
        <v>-6467</v>
      </c>
      <c r="R11" s="267">
        <f t="shared" si="1"/>
        <v>6.4599109131403116</v>
      </c>
      <c r="S11" s="266">
        <f t="shared" si="2"/>
        <v>5801</v>
      </c>
      <c r="T11" s="265">
        <f t="shared" si="11"/>
        <v>2.9449390042861852E-2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13394</v>
      </c>
      <c r="D12" s="259">
        <v>25860</v>
      </c>
      <c r="E12" s="259">
        <v>34187</v>
      </c>
      <c r="F12" s="265">
        <f t="shared" si="0"/>
        <v>0.15382780932497009</v>
      </c>
      <c r="G12" s="259">
        <v>34313</v>
      </c>
      <c r="H12" s="267">
        <f t="shared" si="3"/>
        <v>3.6856114897476644E-3</v>
      </c>
      <c r="I12" s="266">
        <f t="shared" si="4"/>
        <v>126</v>
      </c>
      <c r="J12" s="265">
        <f t="shared" si="5"/>
        <v>0.1504157881124491</v>
      </c>
      <c r="K12" s="259">
        <v>35908</v>
      </c>
      <c r="L12" s="267">
        <f t="shared" si="6"/>
        <v>4.6483839944044592E-2</v>
      </c>
      <c r="M12" s="266">
        <f t="shared" si="7"/>
        <v>1595</v>
      </c>
      <c r="N12" s="265">
        <f t="shared" si="8"/>
        <v>0.1511610285079226</v>
      </c>
      <c r="O12" s="259">
        <v>38285</v>
      </c>
      <c r="P12" s="267">
        <f t="shared" si="9"/>
        <v>6.6196947755374769E-2</v>
      </c>
      <c r="Q12" s="266">
        <f t="shared" si="10"/>
        <v>2377</v>
      </c>
      <c r="R12" s="267">
        <f t="shared" si="1"/>
        <v>1.8583694191428997</v>
      </c>
      <c r="S12" s="266">
        <f t="shared" si="2"/>
        <v>24891</v>
      </c>
      <c r="T12" s="265">
        <f t="shared" si="11"/>
        <v>0.16830420925376416</v>
      </c>
      <c r="V12" s="29"/>
      <c r="W12" s="81"/>
      <c r="AE12" s="1"/>
    </row>
    <row r="13" spans="1:31" s="4" customFormat="1" x14ac:dyDescent="0.25">
      <c r="B13" s="242" t="s">
        <v>51</v>
      </c>
      <c r="C13" s="259">
        <v>2350</v>
      </c>
      <c r="D13" s="259">
        <v>6154</v>
      </c>
      <c r="E13" s="259">
        <v>11499</v>
      </c>
      <c r="F13" s="260">
        <f t="shared" si="0"/>
        <v>5.1740895060339631E-2</v>
      </c>
      <c r="G13" s="259">
        <v>9940</v>
      </c>
      <c r="H13" s="271">
        <f t="shared" si="3"/>
        <v>-0.1355770066962344</v>
      </c>
      <c r="I13" s="262">
        <f t="shared" si="4"/>
        <v>-1559</v>
      </c>
      <c r="J13" s="260">
        <f t="shared" si="5"/>
        <v>4.3573366765883019E-2</v>
      </c>
      <c r="K13" s="259">
        <v>9155</v>
      </c>
      <c r="L13" s="267">
        <f t="shared" si="6"/>
        <v>-7.8973843058350091E-2</v>
      </c>
      <c r="M13" s="266">
        <f t="shared" si="7"/>
        <v>-785</v>
      </c>
      <c r="N13" s="265">
        <f t="shared" si="8"/>
        <v>3.853957936922222E-2</v>
      </c>
      <c r="O13" s="259">
        <v>8911</v>
      </c>
      <c r="P13" s="267">
        <f t="shared" si="9"/>
        <v>-2.6652102676133271E-2</v>
      </c>
      <c r="Q13" s="266">
        <f t="shared" si="10"/>
        <v>-244</v>
      </c>
      <c r="R13" s="267">
        <f t="shared" si="1"/>
        <v>2.7919148936170215</v>
      </c>
      <c r="S13" s="266">
        <f t="shared" si="2"/>
        <v>6561</v>
      </c>
      <c r="T13" s="265">
        <f t="shared" si="11"/>
        <v>3.9173535553357515E-2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2208</v>
      </c>
      <c r="D14" s="259">
        <v>2888</v>
      </c>
      <c r="E14" s="259">
        <v>3665</v>
      </c>
      <c r="F14" s="265">
        <f t="shared" si="0"/>
        <v>1.6491032298125468E-2</v>
      </c>
      <c r="G14" s="259">
        <v>3073</v>
      </c>
      <c r="H14" s="267">
        <f t="shared" si="3"/>
        <v>-0.16152796725784446</v>
      </c>
      <c r="I14" s="266">
        <f t="shared" si="4"/>
        <v>-592</v>
      </c>
      <c r="J14" s="265">
        <f t="shared" si="5"/>
        <v>1.3470921133959609E-2</v>
      </c>
      <c r="K14" s="259">
        <v>3545</v>
      </c>
      <c r="L14" s="267">
        <f t="shared" si="6"/>
        <v>0.15359583468922877</v>
      </c>
      <c r="M14" s="266">
        <f t="shared" si="7"/>
        <v>472</v>
      </c>
      <c r="N14" s="265">
        <f t="shared" si="8"/>
        <v>1.4923299712058195E-2</v>
      </c>
      <c r="O14" s="259">
        <v>4503</v>
      </c>
      <c r="P14" s="267">
        <f t="shared" si="9"/>
        <v>0.2702397743300422</v>
      </c>
      <c r="Q14" s="266">
        <f t="shared" si="10"/>
        <v>958</v>
      </c>
      <c r="R14" s="267">
        <f t="shared" si="1"/>
        <v>1.0394021739130435</v>
      </c>
      <c r="S14" s="266">
        <f t="shared" si="2"/>
        <v>2295</v>
      </c>
      <c r="T14" s="265">
        <f t="shared" si="11"/>
        <v>1.9795581932080447E-2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154</v>
      </c>
      <c r="D15" s="259">
        <v>3868</v>
      </c>
      <c r="E15" s="259">
        <v>2605</v>
      </c>
      <c r="F15" s="260">
        <f t="shared" si="0"/>
        <v>1.1721456790345659E-2</v>
      </c>
      <c r="G15" s="259">
        <v>9404</v>
      </c>
      <c r="H15" s="271">
        <f t="shared" si="3"/>
        <v>2.6099808061420346</v>
      </c>
      <c r="I15" s="262">
        <f t="shared" si="4"/>
        <v>6799</v>
      </c>
      <c r="J15" s="260">
        <f t="shared" si="5"/>
        <v>4.1223736525791137E-2</v>
      </c>
      <c r="K15" s="259">
        <v>8323</v>
      </c>
      <c r="L15" s="267">
        <f t="shared" si="6"/>
        <v>-0.11495108464483195</v>
      </c>
      <c r="M15" s="266">
        <f t="shared" si="7"/>
        <v>-1081</v>
      </c>
      <c r="N15" s="265">
        <f t="shared" si="8"/>
        <v>3.503712933807062E-2</v>
      </c>
      <c r="O15" s="259">
        <v>8301</v>
      </c>
      <c r="P15" s="267">
        <f t="shared" si="9"/>
        <v>-2.6432776643037226E-3</v>
      </c>
      <c r="Q15" s="266">
        <f t="shared" si="10"/>
        <v>-22</v>
      </c>
      <c r="R15" s="267">
        <f t="shared" si="1"/>
        <v>52.902597402597401</v>
      </c>
      <c r="S15" s="266">
        <f t="shared" si="2"/>
        <v>8147</v>
      </c>
      <c r="T15" s="265">
        <f t="shared" si="11"/>
        <v>3.6491922189251569E-2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1259</v>
      </c>
      <c r="D16" s="259">
        <f>D6-SUM(D7:D15)</f>
        <v>7655</v>
      </c>
      <c r="E16" s="259">
        <f>E6-SUM(E7:E15)</f>
        <v>7216</v>
      </c>
      <c r="F16" s="265">
        <f t="shared" si="0"/>
        <v>3.2469110249187826E-2</v>
      </c>
      <c r="G16" s="259">
        <f>G6-SUM(G7:G15)</f>
        <v>6668</v>
      </c>
      <c r="H16" s="267">
        <f t="shared" si="3"/>
        <v>-7.5942350332594222E-2</v>
      </c>
      <c r="I16" s="266">
        <f t="shared" si="4"/>
        <v>-548</v>
      </c>
      <c r="J16" s="265">
        <f t="shared" si="5"/>
        <v>2.923010156890422E-2</v>
      </c>
      <c r="K16" s="259">
        <f>K6-SUM(K7:K15)</f>
        <v>6745</v>
      </c>
      <c r="L16" s="267">
        <f t="shared" si="6"/>
        <v>1.1547690461907623E-2</v>
      </c>
      <c r="M16" s="266">
        <f t="shared" si="7"/>
        <v>77</v>
      </c>
      <c r="N16" s="265">
        <f t="shared" si="8"/>
        <v>2.8394261370333573E-2</v>
      </c>
      <c r="O16" s="259">
        <f>O6-SUM(O7:O15)</f>
        <v>7943</v>
      </c>
      <c r="P16" s="267">
        <f t="shared" si="9"/>
        <v>0.17761304670126021</v>
      </c>
      <c r="Q16" s="266">
        <f t="shared" si="10"/>
        <v>1198</v>
      </c>
      <c r="R16" s="267">
        <f t="shared" si="1"/>
        <v>5.3089753772835584</v>
      </c>
      <c r="S16" s="266">
        <f t="shared" si="2"/>
        <v>6684</v>
      </c>
      <c r="T16" s="265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215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384253</v>
      </c>
      <c r="D136" s="235">
        <v>593573</v>
      </c>
      <c r="E136" s="235">
        <v>612402</v>
      </c>
      <c r="F136" s="235">
        <v>637010</v>
      </c>
      <c r="G136" s="236">
        <f>F136/E136-1</f>
        <v>4.0182755771535739E-2</v>
      </c>
      <c r="H136" s="235">
        <f>F136-E136</f>
        <v>24608</v>
      </c>
      <c r="I136" s="236">
        <f>F136/F$136</f>
        <v>1</v>
      </c>
      <c r="J136" s="235">
        <v>644247</v>
      </c>
      <c r="K136" s="236">
        <f>H136/H$136</f>
        <v>1</v>
      </c>
      <c r="L136" s="236">
        <f>J136/F136-1</f>
        <v>1.1360889154016451E-2</v>
      </c>
      <c r="M136" s="235">
        <f>J136-F136</f>
        <v>7237</v>
      </c>
      <c r="N136" s="236">
        <f>J136/C136-1</f>
        <v>0.6766219131665856</v>
      </c>
      <c r="O136" s="235">
        <f>J136-C136</f>
        <v>259994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120918</v>
      </c>
      <c r="D137" s="259">
        <v>120397</v>
      </c>
      <c r="E137" s="259">
        <v>106339</v>
      </c>
      <c r="F137" s="259">
        <v>101169</v>
      </c>
      <c r="G137" s="265">
        <f t="shared" ref="G137:G146" si="12">F137/E137-1</f>
        <v>-4.8618098722011727E-2</v>
      </c>
      <c r="H137" s="272">
        <f t="shared" ref="H137:H146" si="13">F137-E137</f>
        <v>-5170</v>
      </c>
      <c r="I137" s="267">
        <f t="shared" ref="I137:K146" si="14">F137/F$136</f>
        <v>0.15881854288001759</v>
      </c>
      <c r="J137" s="259">
        <v>80536</v>
      </c>
      <c r="K137" s="267">
        <f t="shared" si="14"/>
        <v>-0.21009427828348504</v>
      </c>
      <c r="L137" s="267">
        <f t="shared" ref="L137:L146" si="15">J137/F137-1</f>
        <v>-0.2039458727475808</v>
      </c>
      <c r="M137" s="266">
        <f t="shared" ref="M137:M146" si="16">J137-F137</f>
        <v>-20633</v>
      </c>
      <c r="N137" s="265">
        <f t="shared" ref="N137:N145" si="17">J137/C137-1</f>
        <v>-0.33396185844952775</v>
      </c>
      <c r="O137" s="259">
        <f t="shared" ref="O137:O146" si="18">J137-C137</f>
        <v>-40382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39986</v>
      </c>
      <c r="D138" s="259">
        <v>75857</v>
      </c>
      <c r="E138" s="259">
        <v>66877</v>
      </c>
      <c r="F138" s="259">
        <v>64410</v>
      </c>
      <c r="G138" s="265">
        <f t="shared" si="12"/>
        <v>-3.6888616415210018E-2</v>
      </c>
      <c r="H138" s="272">
        <f t="shared" si="13"/>
        <v>-2467</v>
      </c>
      <c r="I138" s="267">
        <f t="shared" si="14"/>
        <v>0.10111301235459412</v>
      </c>
      <c r="J138" s="259">
        <v>66849</v>
      </c>
      <c r="K138" s="267">
        <f t="shared" si="14"/>
        <v>-0.10025195058517555</v>
      </c>
      <c r="L138" s="267">
        <f t="shared" si="15"/>
        <v>3.7866790870982658E-2</v>
      </c>
      <c r="M138" s="266">
        <f t="shared" si="16"/>
        <v>2439</v>
      </c>
      <c r="N138" s="265">
        <f t="shared" si="17"/>
        <v>0.67181013354674146</v>
      </c>
      <c r="O138" s="259">
        <f t="shared" si="18"/>
        <v>26863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2535</v>
      </c>
      <c r="D139" s="259">
        <v>3247</v>
      </c>
      <c r="E139" s="259">
        <v>5439</v>
      </c>
      <c r="F139" s="259">
        <v>4225</v>
      </c>
      <c r="G139" s="265">
        <f t="shared" si="12"/>
        <v>-0.22320279463136605</v>
      </c>
      <c r="H139" s="273">
        <f t="shared" si="13"/>
        <v>-1214</v>
      </c>
      <c r="I139" s="271">
        <f t="shared" si="14"/>
        <v>6.6325489395770865E-3</v>
      </c>
      <c r="J139" s="259">
        <v>4151</v>
      </c>
      <c r="K139" s="271">
        <f t="shared" si="14"/>
        <v>-4.9333550065019507E-2</v>
      </c>
      <c r="L139" s="267">
        <f t="shared" si="15"/>
        <v>-1.7514792899408271E-2</v>
      </c>
      <c r="M139" s="266">
        <f t="shared" si="16"/>
        <v>-74</v>
      </c>
      <c r="N139" s="265">
        <f t="shared" si="17"/>
        <v>0.63747534516765292</v>
      </c>
      <c r="O139" s="259">
        <f t="shared" si="18"/>
        <v>1616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114704</v>
      </c>
      <c r="D140" s="259">
        <v>244952</v>
      </c>
      <c r="E140" s="259">
        <v>250432</v>
      </c>
      <c r="F140" s="259">
        <v>276037</v>
      </c>
      <c r="G140" s="265">
        <f t="shared" si="12"/>
        <v>0.10224332353692822</v>
      </c>
      <c r="H140" s="272">
        <f t="shared" si="13"/>
        <v>25605</v>
      </c>
      <c r="I140" s="267">
        <f t="shared" si="14"/>
        <v>0.43333228677728763</v>
      </c>
      <c r="J140" s="259">
        <v>294370</v>
      </c>
      <c r="K140" s="267">
        <f t="shared" si="14"/>
        <v>1.0405152795838752</v>
      </c>
      <c r="L140" s="267">
        <f t="shared" si="15"/>
        <v>6.6415009582048823E-2</v>
      </c>
      <c r="M140" s="266">
        <f t="shared" si="16"/>
        <v>18333</v>
      </c>
      <c r="N140" s="265">
        <f t="shared" si="17"/>
        <v>1.5663446784767752</v>
      </c>
      <c r="O140" s="259">
        <f t="shared" si="18"/>
        <v>179666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20278</v>
      </c>
      <c r="D141" s="259">
        <v>32271</v>
      </c>
      <c r="E141" s="259">
        <v>36164</v>
      </c>
      <c r="F141" s="259">
        <v>33708</v>
      </c>
      <c r="G141" s="265">
        <f t="shared" si="12"/>
        <v>-6.791284149983412E-2</v>
      </c>
      <c r="H141" s="273">
        <f t="shared" si="13"/>
        <v>-2456</v>
      </c>
      <c r="I141" s="271">
        <f t="shared" si="14"/>
        <v>5.2915966782311107E-2</v>
      </c>
      <c r="J141" s="259">
        <v>31636</v>
      </c>
      <c r="K141" s="271">
        <f t="shared" si="14"/>
        <v>-9.9804941482444731E-2</v>
      </c>
      <c r="L141" s="267">
        <f t="shared" si="15"/>
        <v>-6.146908745698354E-2</v>
      </c>
      <c r="M141" s="266">
        <f t="shared" si="16"/>
        <v>-2072</v>
      </c>
      <c r="N141" s="265">
        <f t="shared" si="17"/>
        <v>0.56011440970509918</v>
      </c>
      <c r="O141" s="259">
        <f t="shared" si="18"/>
        <v>11358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51310</v>
      </c>
      <c r="D142" s="259">
        <v>65021</v>
      </c>
      <c r="E142" s="259">
        <v>80189</v>
      </c>
      <c r="F142" s="259">
        <v>80800</v>
      </c>
      <c r="G142" s="265">
        <f t="shared" si="12"/>
        <v>7.6194989337690089E-3</v>
      </c>
      <c r="H142" s="272">
        <f t="shared" si="13"/>
        <v>611</v>
      </c>
      <c r="I142" s="267">
        <f t="shared" si="14"/>
        <v>0.1268425927379476</v>
      </c>
      <c r="J142" s="259">
        <v>84941</v>
      </c>
      <c r="K142" s="267">
        <f t="shared" si="14"/>
        <v>2.4829323797139143E-2</v>
      </c>
      <c r="L142" s="267">
        <f t="shared" si="15"/>
        <v>5.1250000000000018E-2</v>
      </c>
      <c r="M142" s="266">
        <f t="shared" si="16"/>
        <v>4141</v>
      </c>
      <c r="N142" s="265">
        <f t="shared" si="17"/>
        <v>0.65544728123172868</v>
      </c>
      <c r="O142" s="259">
        <f t="shared" si="18"/>
        <v>33631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10731</v>
      </c>
      <c r="D143" s="259">
        <v>17520</v>
      </c>
      <c r="E143" s="259">
        <v>25698</v>
      </c>
      <c r="F143" s="259">
        <v>23944</v>
      </c>
      <c r="G143" s="265">
        <f t="shared" si="12"/>
        <v>-6.8254338859055186E-2</v>
      </c>
      <c r="H143" s="273">
        <f t="shared" si="13"/>
        <v>-1754</v>
      </c>
      <c r="I143" s="271">
        <f t="shared" si="14"/>
        <v>3.758810693709675E-2</v>
      </c>
      <c r="J143" s="259">
        <v>21878</v>
      </c>
      <c r="K143" s="271">
        <f t="shared" si="14"/>
        <v>-7.1277633289987E-2</v>
      </c>
      <c r="L143" s="267">
        <f t="shared" si="15"/>
        <v>-8.6284664216505158E-2</v>
      </c>
      <c r="M143" s="266">
        <f t="shared" si="16"/>
        <v>-2066</v>
      </c>
      <c r="N143" s="265">
        <f t="shared" si="17"/>
        <v>1.0387661914080701</v>
      </c>
      <c r="O143" s="259">
        <f t="shared" si="18"/>
        <v>11147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11021</v>
      </c>
      <c r="D144" s="259">
        <v>9118</v>
      </c>
      <c r="E144" s="259">
        <v>11319</v>
      </c>
      <c r="F144" s="259">
        <v>10833</v>
      </c>
      <c r="G144" s="265">
        <f t="shared" si="12"/>
        <v>-4.2936655181553096E-2</v>
      </c>
      <c r="H144" s="272">
        <f t="shared" si="13"/>
        <v>-486</v>
      </c>
      <c r="I144" s="267">
        <f t="shared" si="14"/>
        <v>1.7006012464482505E-2</v>
      </c>
      <c r="J144" s="259">
        <v>13384</v>
      </c>
      <c r="K144" s="267">
        <f t="shared" si="14"/>
        <v>-1.9749674902470742E-2</v>
      </c>
      <c r="L144" s="267">
        <f t="shared" si="15"/>
        <v>0.23548416874365374</v>
      </c>
      <c r="M144" s="266">
        <f t="shared" si="16"/>
        <v>2551</v>
      </c>
      <c r="N144" s="265">
        <f t="shared" si="17"/>
        <v>0.21440885582070601</v>
      </c>
      <c r="O144" s="259">
        <f t="shared" si="18"/>
        <v>2363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4744</v>
      </c>
      <c r="D145" s="259">
        <v>9037</v>
      </c>
      <c r="E145" s="259">
        <v>14448</v>
      </c>
      <c r="F145" s="259">
        <v>23750</v>
      </c>
      <c r="G145" s="265">
        <f t="shared" si="12"/>
        <v>0.64382613510520481</v>
      </c>
      <c r="H145" s="273">
        <f t="shared" si="13"/>
        <v>9302</v>
      </c>
      <c r="I145" s="271">
        <f t="shared" si="14"/>
        <v>3.7283559127800195E-2</v>
      </c>
      <c r="J145" s="259">
        <v>26454</v>
      </c>
      <c r="K145" s="271">
        <f t="shared" si="14"/>
        <v>0.37800715214564368</v>
      </c>
      <c r="L145" s="267">
        <f t="shared" si="15"/>
        <v>0.11385263157894743</v>
      </c>
      <c r="M145" s="266">
        <f t="shared" si="16"/>
        <v>2704</v>
      </c>
      <c r="N145" s="265">
        <f t="shared" si="17"/>
        <v>4.5763069139966275</v>
      </c>
      <c r="O145" s="259">
        <f t="shared" si="18"/>
        <v>21710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8026</v>
      </c>
      <c r="D146" s="259">
        <f>D136-SUM(D137:D145)</f>
        <v>16153</v>
      </c>
      <c r="E146" s="259">
        <f>E136-SUM(E137:E145)</f>
        <v>15497</v>
      </c>
      <c r="F146" s="259">
        <f>F136-SUM(F137:F145)</f>
        <v>18134</v>
      </c>
      <c r="G146" s="265">
        <f t="shared" si="12"/>
        <v>0.17016196683229001</v>
      </c>
      <c r="H146" s="272">
        <f t="shared" si="13"/>
        <v>2637</v>
      </c>
      <c r="I146" s="267">
        <f t="shared" si="14"/>
        <v>2.8467370998885418E-2</v>
      </c>
      <c r="J146" s="259">
        <f>J136-SUM(J137:J145)</f>
        <v>20048</v>
      </c>
      <c r="K146" s="267">
        <f t="shared" si="14"/>
        <v>0.10716027308192458</v>
      </c>
      <c r="L146" s="267">
        <f t="shared" si="15"/>
        <v>0.10554759016212634</v>
      </c>
      <c r="M146" s="266">
        <f t="shared" si="16"/>
        <v>1914</v>
      </c>
      <c r="N146" s="265">
        <f>J146/C146-1</f>
        <v>1.4978818838773984</v>
      </c>
      <c r="O146" s="259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BF9C-0C2A-4307-962A-AF77A67C2D8C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216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135054</v>
      </c>
      <c r="D6" s="250">
        <v>149185</v>
      </c>
      <c r="E6" s="250">
        <v>146637</v>
      </c>
      <c r="F6" s="251">
        <f>E6/$E$6</f>
        <v>1</v>
      </c>
      <c r="G6" s="250">
        <v>140817</v>
      </c>
      <c r="H6" s="251">
        <f>G6/E6-1</f>
        <v>-3.9689846355285496E-2</v>
      </c>
      <c r="I6" s="250">
        <f>G6-E6</f>
        <v>-5820</v>
      </c>
      <c r="J6" s="251">
        <f>G6/$G$6</f>
        <v>1</v>
      </c>
      <c r="K6" s="250">
        <v>135758</v>
      </c>
      <c r="L6" s="251">
        <f>K6/G6-1</f>
        <v>-3.5926060063770748E-2</v>
      </c>
      <c r="M6" s="250">
        <f>K6-G6</f>
        <v>-5059</v>
      </c>
      <c r="N6" s="251">
        <f>K6/$K$6</f>
        <v>1</v>
      </c>
      <c r="O6" s="250">
        <v>154908</v>
      </c>
      <c r="P6" s="251">
        <f>O6/K6-1</f>
        <v>0.14105982704518327</v>
      </c>
      <c r="Q6" s="250">
        <f>O6-K6</f>
        <v>19150</v>
      </c>
      <c r="R6" s="251">
        <f>IFERROR(O6/C6-1,"-")</f>
        <v>0.14700786352125816</v>
      </c>
      <c r="S6" s="250">
        <f>O6-C6</f>
        <v>19854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44610</v>
      </c>
      <c r="D7" s="259">
        <v>30408</v>
      </c>
      <c r="E7" s="259">
        <v>24427</v>
      </c>
      <c r="F7" s="265">
        <f t="shared" ref="F7:F16" si="0">E7/$E$6</f>
        <v>0.16658142215129879</v>
      </c>
      <c r="G7" s="259">
        <v>18596</v>
      </c>
      <c r="H7" s="267">
        <f>G7/E7-1</f>
        <v>-0.23871126212797311</v>
      </c>
      <c r="I7" s="266">
        <f>G7-E7</f>
        <v>-5831</v>
      </c>
      <c r="J7" s="265">
        <f>G7/$G$6</f>
        <v>0.13205791914328527</v>
      </c>
      <c r="K7" s="259">
        <v>20243</v>
      </c>
      <c r="L7" s="267">
        <f>K7/G7-1</f>
        <v>8.8567433856743483E-2</v>
      </c>
      <c r="M7" s="266">
        <f>K7-G7</f>
        <v>1647</v>
      </c>
      <c r="N7" s="265">
        <f>K7/$K$6</f>
        <v>0.1491109179569528</v>
      </c>
      <c r="O7" s="259">
        <v>19540</v>
      </c>
      <c r="P7" s="267">
        <f>O7/K7-1</f>
        <v>-3.4728054142172615E-2</v>
      </c>
      <c r="Q7" s="266">
        <f>O7-K7</f>
        <v>-703</v>
      </c>
      <c r="R7" s="267">
        <f t="shared" ref="R7:R16" si="1">IFERROR(O7/C7-1,"-")</f>
        <v>-0.56198161847119477</v>
      </c>
      <c r="S7" s="266">
        <f t="shared" ref="S7:S16" si="2">O7-C7</f>
        <v>-25070</v>
      </c>
      <c r="T7" s="265">
        <f>O7/$O$6</f>
        <v>0.12613938595811708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16408</v>
      </c>
      <c r="D8" s="259">
        <v>16361</v>
      </c>
      <c r="E8" s="259">
        <v>14446</v>
      </c>
      <c r="F8" s="265">
        <f t="shared" si="0"/>
        <v>9.8515381520352982E-2</v>
      </c>
      <c r="G8" s="259">
        <v>14909</v>
      </c>
      <c r="H8" s="267">
        <f t="shared" ref="H8:H16" si="3">G8/E8-1</f>
        <v>3.2050394572892049E-2</v>
      </c>
      <c r="I8" s="266">
        <f t="shared" ref="I8:I16" si="4">G8-E8</f>
        <v>463</v>
      </c>
      <c r="J8" s="265">
        <f t="shared" ref="J8:J16" si="5">G8/$G$6</f>
        <v>0.10587500088767691</v>
      </c>
      <c r="K8" s="259">
        <v>15698</v>
      </c>
      <c r="L8" s="267">
        <f t="shared" ref="L8:L16" si="6">K8/G8-1</f>
        <v>5.2921054396673162E-2</v>
      </c>
      <c r="M8" s="266">
        <f t="shared" ref="M8:M16" si="7">K8-G8</f>
        <v>789</v>
      </c>
      <c r="N8" s="265">
        <f t="shared" ref="N8:N16" si="8">K8/$K$6</f>
        <v>0.11563222793500198</v>
      </c>
      <c r="O8" s="259">
        <v>20247</v>
      </c>
      <c r="P8" s="267">
        <f t="shared" ref="P8:P16" si="9">O8/K8-1</f>
        <v>0.28978213785195561</v>
      </c>
      <c r="Q8" s="266">
        <f t="shared" ref="Q8:Q16" si="10">O8-K8</f>
        <v>4549</v>
      </c>
      <c r="R8" s="267">
        <f t="shared" si="1"/>
        <v>0.23397123354461247</v>
      </c>
      <c r="S8" s="266">
        <f t="shared" si="2"/>
        <v>3839</v>
      </c>
      <c r="T8" s="265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2" t="s">
        <v>48</v>
      </c>
      <c r="C9" s="259">
        <v>309</v>
      </c>
      <c r="D9" s="259">
        <v>479</v>
      </c>
      <c r="E9" s="259">
        <v>7891</v>
      </c>
      <c r="F9" s="260">
        <f t="shared" si="0"/>
        <v>5.3813157661436066E-2</v>
      </c>
      <c r="G9" s="259">
        <v>4393</v>
      </c>
      <c r="H9" s="271">
        <f t="shared" si="3"/>
        <v>-0.44328982384995563</v>
      </c>
      <c r="I9" s="262">
        <f t="shared" si="4"/>
        <v>-3498</v>
      </c>
      <c r="J9" s="260">
        <f t="shared" si="5"/>
        <v>3.119651746593096E-2</v>
      </c>
      <c r="K9" s="259">
        <v>2185</v>
      </c>
      <c r="L9" s="267">
        <f t="shared" si="6"/>
        <v>-0.50261780104712039</v>
      </c>
      <c r="M9" s="266">
        <f t="shared" si="7"/>
        <v>-2208</v>
      </c>
      <c r="N9" s="265">
        <f t="shared" si="8"/>
        <v>1.6094815775129275E-2</v>
      </c>
      <c r="O9" s="259">
        <v>2855</v>
      </c>
      <c r="P9" s="267">
        <f t="shared" si="9"/>
        <v>0.30663615560640722</v>
      </c>
      <c r="Q9" s="266">
        <f t="shared" si="10"/>
        <v>670</v>
      </c>
      <c r="R9" s="267">
        <f t="shared" si="1"/>
        <v>8.2394822006472488</v>
      </c>
      <c r="S9" s="266">
        <f t="shared" si="2"/>
        <v>2546</v>
      </c>
      <c r="T9" s="265">
        <f t="shared" si="11"/>
        <v>1.8430294110052418E-2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11490</v>
      </c>
      <c r="D10" s="259">
        <v>32975</v>
      </c>
      <c r="E10" s="259">
        <v>29807</v>
      </c>
      <c r="F10" s="265">
        <f t="shared" si="0"/>
        <v>0.20327066156563486</v>
      </c>
      <c r="G10" s="259">
        <v>34885</v>
      </c>
      <c r="H10" s="267">
        <f t="shared" si="3"/>
        <v>0.17036266648773779</v>
      </c>
      <c r="I10" s="266">
        <f t="shared" si="4"/>
        <v>5078</v>
      </c>
      <c r="J10" s="265">
        <f t="shared" si="5"/>
        <v>0.2477328731616211</v>
      </c>
      <c r="K10" s="259">
        <v>31305</v>
      </c>
      <c r="L10" s="267">
        <f t="shared" si="6"/>
        <v>-0.10262290382685968</v>
      </c>
      <c r="M10" s="266">
        <f t="shared" si="7"/>
        <v>-3580</v>
      </c>
      <c r="N10" s="265">
        <f t="shared" si="8"/>
        <v>0.23059414546472398</v>
      </c>
      <c r="O10" s="259">
        <v>41359</v>
      </c>
      <c r="P10" s="267">
        <f t="shared" si="9"/>
        <v>0.32116275355374535</v>
      </c>
      <c r="Q10" s="266">
        <f t="shared" si="10"/>
        <v>10054</v>
      </c>
      <c r="R10" s="267">
        <f t="shared" si="1"/>
        <v>2.5995648389904265</v>
      </c>
      <c r="S10" s="266">
        <f t="shared" si="2"/>
        <v>29869</v>
      </c>
      <c r="T10" s="265">
        <f>O10/$O$6</f>
        <v>0.26699072998166656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11174</v>
      </c>
      <c r="D11" s="259">
        <v>6572</v>
      </c>
      <c r="E11" s="259">
        <v>7922</v>
      </c>
      <c r="F11" s="260">
        <f t="shared" si="0"/>
        <v>5.4024564059548412E-2</v>
      </c>
      <c r="G11" s="259">
        <v>4720</v>
      </c>
      <c r="H11" s="271">
        <f t="shared" si="3"/>
        <v>-0.4041908608937137</v>
      </c>
      <c r="I11" s="262">
        <f t="shared" si="4"/>
        <v>-3202</v>
      </c>
      <c r="J11" s="260">
        <f t="shared" si="5"/>
        <v>3.3518680272978406E-2</v>
      </c>
      <c r="K11" s="259">
        <v>6611</v>
      </c>
      <c r="L11" s="267">
        <f t="shared" si="6"/>
        <v>0.40063559322033893</v>
      </c>
      <c r="M11" s="266">
        <f t="shared" si="7"/>
        <v>1891</v>
      </c>
      <c r="N11" s="265">
        <f t="shared" si="8"/>
        <v>4.8696946036329354E-2</v>
      </c>
      <c r="O11" s="259">
        <v>8855</v>
      </c>
      <c r="P11" s="267">
        <f t="shared" si="9"/>
        <v>0.33943427620632272</v>
      </c>
      <c r="Q11" s="266">
        <f t="shared" si="10"/>
        <v>2244</v>
      </c>
      <c r="R11" s="267">
        <f t="shared" si="1"/>
        <v>-0.20753534991945588</v>
      </c>
      <c r="S11" s="266">
        <f t="shared" si="2"/>
        <v>-2319</v>
      </c>
      <c r="T11" s="265">
        <f t="shared" si="11"/>
        <v>5.7162961241511087E-2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15336</v>
      </c>
      <c r="D12" s="259">
        <v>24707</v>
      </c>
      <c r="E12" s="259">
        <v>29212</v>
      </c>
      <c r="F12" s="265">
        <f t="shared" si="0"/>
        <v>0.19921302263412372</v>
      </c>
      <c r="G12" s="259">
        <v>26171</v>
      </c>
      <c r="H12" s="267">
        <f t="shared" si="3"/>
        <v>-0.10410105436122141</v>
      </c>
      <c r="I12" s="266">
        <f t="shared" si="4"/>
        <v>-3041</v>
      </c>
      <c r="J12" s="265">
        <f t="shared" si="5"/>
        <v>0.18585114013222837</v>
      </c>
      <c r="K12" s="259">
        <v>35145</v>
      </c>
      <c r="L12" s="267">
        <f t="shared" si="6"/>
        <v>0.34289862825264605</v>
      </c>
      <c r="M12" s="266">
        <f t="shared" si="7"/>
        <v>8974</v>
      </c>
      <c r="N12" s="265">
        <f t="shared" si="8"/>
        <v>0.25887977135785739</v>
      </c>
      <c r="O12" s="259">
        <v>35711</v>
      </c>
      <c r="P12" s="267">
        <f t="shared" si="9"/>
        <v>1.6104709062455536E-2</v>
      </c>
      <c r="Q12" s="266">
        <f t="shared" si="10"/>
        <v>566</v>
      </c>
      <c r="R12" s="267">
        <f t="shared" si="1"/>
        <v>1.3285732916014608</v>
      </c>
      <c r="S12" s="266">
        <f t="shared" si="2"/>
        <v>20375</v>
      </c>
      <c r="T12" s="265">
        <f t="shared" si="11"/>
        <v>0.23053037932192011</v>
      </c>
      <c r="V12" s="29"/>
      <c r="W12" s="81"/>
      <c r="AE12" s="1"/>
    </row>
    <row r="13" spans="1:31" s="4" customFormat="1" x14ac:dyDescent="0.25">
      <c r="B13" s="242" t="s">
        <v>51</v>
      </c>
      <c r="C13" s="259">
        <v>3153</v>
      </c>
      <c r="D13" s="259">
        <v>5649</v>
      </c>
      <c r="E13" s="259">
        <v>5137</v>
      </c>
      <c r="F13" s="260">
        <f t="shared" si="0"/>
        <v>3.503208603558447E-2</v>
      </c>
      <c r="G13" s="259">
        <v>3948</v>
      </c>
      <c r="H13" s="271">
        <f t="shared" si="3"/>
        <v>-0.23145804944520143</v>
      </c>
      <c r="I13" s="262">
        <f t="shared" si="4"/>
        <v>-1189</v>
      </c>
      <c r="J13" s="260">
        <f t="shared" si="5"/>
        <v>2.8036387652059055E-2</v>
      </c>
      <c r="K13" s="259">
        <v>4372</v>
      </c>
      <c r="L13" s="267">
        <f t="shared" si="6"/>
        <v>0.10739614994934144</v>
      </c>
      <c r="M13" s="266">
        <f t="shared" si="7"/>
        <v>424</v>
      </c>
      <c r="N13" s="265">
        <f t="shared" si="8"/>
        <v>3.2204363647077891E-2</v>
      </c>
      <c r="O13" s="259">
        <v>5808</v>
      </c>
      <c r="P13" s="267">
        <f t="shared" si="9"/>
        <v>0.32845379688929555</v>
      </c>
      <c r="Q13" s="266">
        <f t="shared" si="10"/>
        <v>1436</v>
      </c>
      <c r="R13" s="267">
        <f t="shared" si="1"/>
        <v>0.8420551855375833</v>
      </c>
      <c r="S13" s="266">
        <f t="shared" si="2"/>
        <v>2655</v>
      </c>
      <c r="T13" s="265">
        <f t="shared" si="11"/>
        <v>3.7493221783251998E-2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15475</v>
      </c>
      <c r="D14" s="259">
        <v>6630</v>
      </c>
      <c r="E14" s="259">
        <v>7369</v>
      </c>
      <c r="F14" s="265">
        <f t="shared" si="0"/>
        <v>5.0253346699673344E-2</v>
      </c>
      <c r="G14" s="259">
        <v>5252</v>
      </c>
      <c r="H14" s="267">
        <f t="shared" si="3"/>
        <v>-0.28728457049803224</v>
      </c>
      <c r="I14" s="266">
        <f t="shared" si="4"/>
        <v>-2117</v>
      </c>
      <c r="J14" s="265">
        <f t="shared" si="5"/>
        <v>3.729663321900055E-2</v>
      </c>
      <c r="K14" s="259">
        <v>3002</v>
      </c>
      <c r="L14" s="267">
        <f t="shared" si="6"/>
        <v>-0.42840822543792845</v>
      </c>
      <c r="M14" s="266">
        <f t="shared" si="7"/>
        <v>-2250</v>
      </c>
      <c r="N14" s="265">
        <f t="shared" si="8"/>
        <v>2.2112877325829786E-2</v>
      </c>
      <c r="O14" s="259">
        <v>6873</v>
      </c>
      <c r="P14" s="267">
        <f t="shared" si="9"/>
        <v>1.2894736842105261</v>
      </c>
      <c r="Q14" s="266">
        <f t="shared" si="10"/>
        <v>3871</v>
      </c>
      <c r="R14" s="267">
        <f t="shared" si="1"/>
        <v>-0.55586429725363495</v>
      </c>
      <c r="S14" s="266">
        <f t="shared" si="2"/>
        <v>-8602</v>
      </c>
      <c r="T14" s="265">
        <f t="shared" si="11"/>
        <v>4.4368270199085909E-2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6811</v>
      </c>
      <c r="D15" s="259">
        <v>9096</v>
      </c>
      <c r="E15" s="259">
        <v>4567</v>
      </c>
      <c r="F15" s="260">
        <f t="shared" si="0"/>
        <v>3.1144936134809086E-2</v>
      </c>
      <c r="G15" s="259">
        <v>12190</v>
      </c>
      <c r="H15" s="271">
        <f t="shared" si="3"/>
        <v>1.6691482373549378</v>
      </c>
      <c r="I15" s="262">
        <f t="shared" si="4"/>
        <v>7623</v>
      </c>
      <c r="J15" s="260">
        <f t="shared" si="5"/>
        <v>8.6566252654153977E-2</v>
      </c>
      <c r="K15" s="259">
        <v>4997</v>
      </c>
      <c r="L15" s="267">
        <f t="shared" si="6"/>
        <v>-0.59007383100902377</v>
      </c>
      <c r="M15" s="266">
        <f t="shared" si="7"/>
        <v>-7193</v>
      </c>
      <c r="N15" s="265">
        <f t="shared" si="8"/>
        <v>3.6808143903121732E-2</v>
      </c>
      <c r="O15" s="259">
        <v>8487</v>
      </c>
      <c r="P15" s="267">
        <f t="shared" si="9"/>
        <v>0.69841905143085858</v>
      </c>
      <c r="Q15" s="266">
        <f t="shared" si="10"/>
        <v>3490</v>
      </c>
      <c r="R15" s="267">
        <f t="shared" si="1"/>
        <v>0.24607252973131688</v>
      </c>
      <c r="S15" s="266">
        <f t="shared" si="2"/>
        <v>1676</v>
      </c>
      <c r="T15" s="265">
        <f t="shared" si="11"/>
        <v>5.4787357657448292E-2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10288</v>
      </c>
      <c r="D16" s="259">
        <f>D6-SUM(D7:D15)</f>
        <v>16308</v>
      </c>
      <c r="E16" s="259">
        <f>E6-SUM(E7:E15)</f>
        <v>15859</v>
      </c>
      <c r="F16" s="265">
        <f t="shared" si="0"/>
        <v>0.10815142153753828</v>
      </c>
      <c r="G16" s="259">
        <f>G6-SUM(G7:G15)</f>
        <v>15753</v>
      </c>
      <c r="H16" s="267">
        <f t="shared" si="3"/>
        <v>-6.6839018853648291E-3</v>
      </c>
      <c r="I16" s="266">
        <f t="shared" si="4"/>
        <v>-106</v>
      </c>
      <c r="J16" s="265">
        <f t="shared" si="5"/>
        <v>0.11186859541106542</v>
      </c>
      <c r="K16" s="259">
        <f>K6-SUM(K7:K15)</f>
        <v>12200</v>
      </c>
      <c r="L16" s="267">
        <f t="shared" si="6"/>
        <v>-0.22554434076049001</v>
      </c>
      <c r="M16" s="266">
        <f t="shared" si="7"/>
        <v>-3553</v>
      </c>
      <c r="N16" s="265">
        <f t="shared" si="8"/>
        <v>8.9865790597975809E-2</v>
      </c>
      <c r="O16" s="259">
        <f>O6-SUM(O7:O15)</f>
        <v>5173</v>
      </c>
      <c r="P16" s="267">
        <f t="shared" si="9"/>
        <v>-0.57598360655737713</v>
      </c>
      <c r="Q16" s="266">
        <f t="shared" si="10"/>
        <v>-7027</v>
      </c>
      <c r="R16" s="267">
        <f t="shared" si="1"/>
        <v>-0.49718118195956451</v>
      </c>
      <c r="S16" s="266">
        <f t="shared" si="2"/>
        <v>-5115</v>
      </c>
      <c r="T16" s="265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217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416048</v>
      </c>
      <c r="D136" s="235">
        <v>423986</v>
      </c>
      <c r="E136" s="235">
        <v>430319</v>
      </c>
      <c r="F136" s="235">
        <v>422024</v>
      </c>
      <c r="G136" s="236">
        <f>F136/E136-1</f>
        <v>-1.9276397277368629E-2</v>
      </c>
      <c r="H136" s="235">
        <f>F136-E136</f>
        <v>-8295</v>
      </c>
      <c r="I136" s="236">
        <f>F136/F$136</f>
        <v>1</v>
      </c>
      <c r="J136" s="235">
        <v>424160</v>
      </c>
      <c r="K136" s="236">
        <f>H136/H$136</f>
        <v>1</v>
      </c>
      <c r="L136" s="236">
        <f>J136/F136-1</f>
        <v>5.0613235266241396E-3</v>
      </c>
      <c r="M136" s="235">
        <f>J136-F136</f>
        <v>2136</v>
      </c>
      <c r="N136" s="236">
        <f>J136/C136-1</f>
        <v>1.9497750259585445E-2</v>
      </c>
      <c r="O136" s="235">
        <f>J136-C136</f>
        <v>8112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126666</v>
      </c>
      <c r="D137" s="259">
        <v>86860</v>
      </c>
      <c r="E137" s="259">
        <v>75361</v>
      </c>
      <c r="F137" s="259">
        <v>60679</v>
      </c>
      <c r="G137" s="265">
        <f t="shared" ref="G137:G146" si="12">F137/E137-1</f>
        <v>-0.19482225554331811</v>
      </c>
      <c r="H137" s="272">
        <f t="shared" ref="H137:H146" si="13">F137-E137</f>
        <v>-14682</v>
      </c>
      <c r="I137" s="267">
        <f t="shared" ref="I137:K146" si="14">F137/F$136</f>
        <v>0.14378092241199553</v>
      </c>
      <c r="J137" s="259">
        <v>67419</v>
      </c>
      <c r="K137" s="267">
        <f t="shared" si="14"/>
        <v>1.7699819168173598</v>
      </c>
      <c r="L137" s="267">
        <f t="shared" ref="L137:L146" si="15">J137/F137-1</f>
        <v>0.11107631964930209</v>
      </c>
      <c r="M137" s="266">
        <f t="shared" ref="M137:M146" si="16">J137-F137</f>
        <v>6740</v>
      </c>
      <c r="N137" s="265">
        <f t="shared" ref="N137:N146" si="17">J137/C137-1</f>
        <v>-0.467741935483871</v>
      </c>
      <c r="O137" s="259">
        <f t="shared" ref="O137:O146" si="18">J137-C137</f>
        <v>-59247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43482</v>
      </c>
      <c r="D138" s="259">
        <v>48234</v>
      </c>
      <c r="E138" s="259">
        <v>52610</v>
      </c>
      <c r="F138" s="259">
        <v>50222</v>
      </c>
      <c r="G138" s="265">
        <f t="shared" si="12"/>
        <v>-4.5390610150161548E-2</v>
      </c>
      <c r="H138" s="272">
        <f t="shared" si="13"/>
        <v>-2388</v>
      </c>
      <c r="I138" s="267">
        <f t="shared" si="14"/>
        <v>0.11900271074630826</v>
      </c>
      <c r="J138" s="259">
        <v>51408</v>
      </c>
      <c r="K138" s="267">
        <f t="shared" si="14"/>
        <v>0.28788426763110309</v>
      </c>
      <c r="L138" s="267">
        <f t="shared" si="15"/>
        <v>2.3615148739596137E-2</v>
      </c>
      <c r="M138" s="266">
        <f t="shared" si="16"/>
        <v>1186</v>
      </c>
      <c r="N138" s="265">
        <f t="shared" si="17"/>
        <v>0.18228232372016007</v>
      </c>
      <c r="O138" s="259">
        <f t="shared" si="18"/>
        <v>7926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2415</v>
      </c>
      <c r="D139" s="259">
        <v>3515</v>
      </c>
      <c r="E139" s="259">
        <v>14856</v>
      </c>
      <c r="F139" s="259">
        <v>7765</v>
      </c>
      <c r="G139" s="265">
        <f t="shared" si="12"/>
        <v>-0.47731556273559506</v>
      </c>
      <c r="H139" s="273">
        <f t="shared" si="13"/>
        <v>-7091</v>
      </c>
      <c r="I139" s="271">
        <f t="shared" si="14"/>
        <v>1.8399427520709721E-2</v>
      </c>
      <c r="J139" s="259">
        <v>5908</v>
      </c>
      <c r="K139" s="271">
        <f t="shared" si="14"/>
        <v>0.85485232067510553</v>
      </c>
      <c r="L139" s="267">
        <f t="shared" si="15"/>
        <v>-0.23915003219575015</v>
      </c>
      <c r="M139" s="266">
        <f t="shared" si="16"/>
        <v>-1857</v>
      </c>
      <c r="N139" s="265">
        <f t="shared" si="17"/>
        <v>1.4463768115942028</v>
      </c>
      <c r="O139" s="259">
        <f t="shared" si="18"/>
        <v>3493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66989</v>
      </c>
      <c r="D140" s="259">
        <v>97955</v>
      </c>
      <c r="E140" s="259">
        <v>92865</v>
      </c>
      <c r="F140" s="259">
        <v>106402</v>
      </c>
      <c r="G140" s="265">
        <f t="shared" si="12"/>
        <v>0.14577074247563671</v>
      </c>
      <c r="H140" s="272">
        <f t="shared" si="13"/>
        <v>13537</v>
      </c>
      <c r="I140" s="267">
        <f t="shared" si="14"/>
        <v>0.25212310200367749</v>
      </c>
      <c r="J140" s="259">
        <v>104050</v>
      </c>
      <c r="K140" s="267">
        <f t="shared" si="14"/>
        <v>-1.631946955997589</v>
      </c>
      <c r="L140" s="267">
        <f t="shared" si="15"/>
        <v>-2.2104847653239612E-2</v>
      </c>
      <c r="M140" s="266">
        <f t="shared" si="16"/>
        <v>-2352</v>
      </c>
      <c r="N140" s="265">
        <f t="shared" si="17"/>
        <v>0.55324008419292725</v>
      </c>
      <c r="O140" s="259">
        <f t="shared" si="18"/>
        <v>37061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24120</v>
      </c>
      <c r="D141" s="259">
        <v>16359</v>
      </c>
      <c r="E141" s="259">
        <v>19520</v>
      </c>
      <c r="F141" s="259">
        <v>16099</v>
      </c>
      <c r="G141" s="265">
        <f t="shared" si="12"/>
        <v>-0.17525614754098362</v>
      </c>
      <c r="H141" s="273">
        <f t="shared" si="13"/>
        <v>-3421</v>
      </c>
      <c r="I141" s="271">
        <f t="shared" si="14"/>
        <v>3.814711959509412E-2</v>
      </c>
      <c r="J141" s="259">
        <v>20486</v>
      </c>
      <c r="K141" s="271">
        <f t="shared" si="14"/>
        <v>0.41241711874623266</v>
      </c>
      <c r="L141" s="267">
        <f t="shared" si="15"/>
        <v>0.2725013976023356</v>
      </c>
      <c r="M141" s="266">
        <f t="shared" si="16"/>
        <v>4387</v>
      </c>
      <c r="N141" s="265">
        <f t="shared" si="17"/>
        <v>-0.1506633499170813</v>
      </c>
      <c r="O141" s="259">
        <f t="shared" si="18"/>
        <v>-3634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53247</v>
      </c>
      <c r="D142" s="259">
        <v>69865</v>
      </c>
      <c r="E142" s="259">
        <v>67025</v>
      </c>
      <c r="F142" s="259">
        <v>75188</v>
      </c>
      <c r="G142" s="265">
        <f t="shared" si="12"/>
        <v>0.12179037672510251</v>
      </c>
      <c r="H142" s="272">
        <f t="shared" si="13"/>
        <v>8163</v>
      </c>
      <c r="I142" s="267">
        <f t="shared" si="14"/>
        <v>0.17816048376395655</v>
      </c>
      <c r="J142" s="259">
        <v>93462</v>
      </c>
      <c r="K142" s="267">
        <f t="shared" si="14"/>
        <v>-0.98408679927667264</v>
      </c>
      <c r="L142" s="267">
        <f t="shared" si="15"/>
        <v>0.24304410278235888</v>
      </c>
      <c r="M142" s="266">
        <f t="shared" si="16"/>
        <v>18274</v>
      </c>
      <c r="N142" s="265">
        <f t="shared" si="17"/>
        <v>0.75525381711645734</v>
      </c>
      <c r="O142" s="259">
        <f t="shared" si="18"/>
        <v>40215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11001</v>
      </c>
      <c r="D143" s="259">
        <v>16289</v>
      </c>
      <c r="E143" s="259">
        <v>12024</v>
      </c>
      <c r="F143" s="259">
        <v>11877</v>
      </c>
      <c r="G143" s="265">
        <f t="shared" si="12"/>
        <v>-1.2225548902195627E-2</v>
      </c>
      <c r="H143" s="273">
        <f t="shared" si="13"/>
        <v>-147</v>
      </c>
      <c r="I143" s="271">
        <f t="shared" si="14"/>
        <v>2.8142949216158324E-2</v>
      </c>
      <c r="J143" s="259">
        <v>13687</v>
      </c>
      <c r="K143" s="271">
        <f t="shared" si="14"/>
        <v>1.7721518987341773E-2</v>
      </c>
      <c r="L143" s="267">
        <f t="shared" si="15"/>
        <v>0.15239538604024583</v>
      </c>
      <c r="M143" s="266">
        <f t="shared" si="16"/>
        <v>1810</v>
      </c>
      <c r="N143" s="265">
        <f t="shared" si="17"/>
        <v>0.24415962185255879</v>
      </c>
      <c r="O143" s="259">
        <f t="shared" si="18"/>
        <v>2686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34195</v>
      </c>
      <c r="D144" s="259">
        <v>19968</v>
      </c>
      <c r="E144" s="259">
        <v>22352</v>
      </c>
      <c r="F144" s="259">
        <v>18376</v>
      </c>
      <c r="G144" s="265">
        <f t="shared" si="12"/>
        <v>-0.17788117394416603</v>
      </c>
      <c r="H144" s="272">
        <f t="shared" si="13"/>
        <v>-3976</v>
      </c>
      <c r="I144" s="267">
        <f t="shared" si="14"/>
        <v>4.3542547343279052E-2</v>
      </c>
      <c r="J144" s="259">
        <v>19606</v>
      </c>
      <c r="K144" s="267">
        <f t="shared" si="14"/>
        <v>0.47932489451476795</v>
      </c>
      <c r="L144" s="267">
        <f t="shared" si="15"/>
        <v>6.693513278188945E-2</v>
      </c>
      <c r="M144" s="266">
        <f t="shared" si="16"/>
        <v>1230</v>
      </c>
      <c r="N144" s="265">
        <f t="shared" si="17"/>
        <v>-0.42664132183067704</v>
      </c>
      <c r="O144" s="259">
        <f t="shared" si="18"/>
        <v>-14589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21567</v>
      </c>
      <c r="D145" s="259">
        <v>23338</v>
      </c>
      <c r="E145" s="259">
        <v>29399</v>
      </c>
      <c r="F145" s="259">
        <v>37562</v>
      </c>
      <c r="G145" s="265">
        <f t="shared" si="12"/>
        <v>0.27766250552739891</v>
      </c>
      <c r="H145" s="273">
        <f t="shared" si="13"/>
        <v>8163</v>
      </c>
      <c r="I145" s="271">
        <f t="shared" si="14"/>
        <v>8.900441681041836E-2</v>
      </c>
      <c r="J145" s="259">
        <v>16499</v>
      </c>
      <c r="K145" s="271">
        <f t="shared" si="14"/>
        <v>-0.98408679927667264</v>
      </c>
      <c r="L145" s="267">
        <f t="shared" si="15"/>
        <v>-0.56075288855758476</v>
      </c>
      <c r="M145" s="266">
        <f t="shared" si="16"/>
        <v>-21063</v>
      </c>
      <c r="N145" s="265">
        <f t="shared" si="17"/>
        <v>-0.23498864005193121</v>
      </c>
      <c r="O145" s="259">
        <f t="shared" si="18"/>
        <v>-5068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32366</v>
      </c>
      <c r="D146" s="259">
        <f>D136-SUM(D137:D145)</f>
        <v>41603</v>
      </c>
      <c r="E146" s="259">
        <f>E136-SUM(E137:E145)</f>
        <v>44307</v>
      </c>
      <c r="F146" s="259">
        <f>F136-SUM(F137:F145)</f>
        <v>37854</v>
      </c>
      <c r="G146" s="265">
        <f t="shared" si="12"/>
        <v>-0.14564290067032293</v>
      </c>
      <c r="H146" s="272">
        <f t="shared" si="13"/>
        <v>-6453</v>
      </c>
      <c r="I146" s="267">
        <f t="shared" si="14"/>
        <v>8.9696320588402559E-2</v>
      </c>
      <c r="J146" s="259">
        <f>J136-SUM(J137:J145)</f>
        <v>31635</v>
      </c>
      <c r="K146" s="267">
        <f t="shared" si="14"/>
        <v>0.77793851717902351</v>
      </c>
      <c r="L146" s="267">
        <f t="shared" si="15"/>
        <v>-0.16428911079410369</v>
      </c>
      <c r="M146" s="266">
        <f t="shared" si="16"/>
        <v>-6219</v>
      </c>
      <c r="N146" s="265">
        <f t="shared" si="17"/>
        <v>-2.2585429154050596E-2</v>
      </c>
      <c r="O146" s="259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D5D4-394F-45D1-B4ED-DB6B313CD3B0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326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218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118257</v>
      </c>
      <c r="D8" s="118">
        <f t="shared" ref="D8:D21" si="0">C8/C9-1</f>
        <v>3.1622932514481228E-2</v>
      </c>
    </row>
    <row r="9" spans="1:5" x14ac:dyDescent="0.25">
      <c r="A9" s="1"/>
      <c r="B9" s="116">
        <f>B8-1</f>
        <v>2024</v>
      </c>
      <c r="C9" s="117">
        <v>114632</v>
      </c>
      <c r="D9" s="118">
        <f t="shared" si="0"/>
        <v>-4.063203528417314E-2</v>
      </c>
    </row>
    <row r="10" spans="1:5" x14ac:dyDescent="0.25">
      <c r="A10" s="1"/>
      <c r="B10" s="116">
        <f t="shared" ref="B10:B22" si="1">B9-1</f>
        <v>2023</v>
      </c>
      <c r="C10" s="117">
        <v>119487</v>
      </c>
      <c r="D10" s="118">
        <f t="shared" si="0"/>
        <v>-3.7101804321022502E-2</v>
      </c>
    </row>
    <row r="11" spans="1:5" x14ac:dyDescent="0.25">
      <c r="A11" s="1"/>
      <c r="B11" s="116">
        <f t="shared" si="1"/>
        <v>2022</v>
      </c>
      <c r="C11" s="117">
        <v>124091</v>
      </c>
      <c r="D11" s="118">
        <f t="shared" si="0"/>
        <v>0.48668950975224035</v>
      </c>
    </row>
    <row r="12" spans="1:5" x14ac:dyDescent="0.25">
      <c r="A12" s="1" t="s">
        <v>77</v>
      </c>
      <c r="B12" s="116">
        <f t="shared" si="1"/>
        <v>2021</v>
      </c>
      <c r="C12" s="117">
        <v>83468</v>
      </c>
      <c r="D12" s="118">
        <f t="shared" si="0"/>
        <v>0.61259659969088109</v>
      </c>
    </row>
    <row r="13" spans="1:5" x14ac:dyDescent="0.25">
      <c r="A13" s="1" t="s">
        <v>79</v>
      </c>
      <c r="B13" s="116">
        <f t="shared" si="1"/>
        <v>2020</v>
      </c>
      <c r="C13" s="117">
        <v>51760</v>
      </c>
      <c r="D13" s="118">
        <f t="shared" si="0"/>
        <v>-0.59505237875433226</v>
      </c>
    </row>
    <row r="14" spans="1:5" x14ac:dyDescent="0.25">
      <c r="A14" s="1" t="s">
        <v>81</v>
      </c>
      <c r="B14" s="116">
        <f t="shared" si="1"/>
        <v>2019</v>
      </c>
      <c r="C14" s="117">
        <v>127819</v>
      </c>
      <c r="D14" s="118">
        <f t="shared" si="0"/>
        <v>-3.6448203597328366E-2</v>
      </c>
    </row>
    <row r="15" spans="1:5" x14ac:dyDescent="0.25">
      <c r="A15" s="1" t="s">
        <v>83</v>
      </c>
      <c r="B15" s="116">
        <f t="shared" si="1"/>
        <v>2018</v>
      </c>
      <c r="C15" s="117">
        <v>132654</v>
      </c>
      <c r="D15" s="118">
        <f t="shared" si="0"/>
        <v>4.46266153228283E-2</v>
      </c>
    </row>
    <row r="16" spans="1:5" x14ac:dyDescent="0.25">
      <c r="A16" s="1" t="s">
        <v>85</v>
      </c>
      <c r="B16" s="116">
        <f t="shared" si="1"/>
        <v>2017</v>
      </c>
      <c r="C16" s="117">
        <v>126987</v>
      </c>
      <c r="D16" s="118">
        <f>C16/C17-1</f>
        <v>1.5408603870142423E-2</v>
      </c>
    </row>
    <row r="17" spans="1:4" x14ac:dyDescent="0.25">
      <c r="A17" s="1" t="s">
        <v>87</v>
      </c>
      <c r="B17" s="116">
        <f t="shared" si="1"/>
        <v>2016</v>
      </c>
      <c r="C17" s="117">
        <v>125060</v>
      </c>
      <c r="D17" s="118">
        <f t="shared" si="0"/>
        <v>2.7194343576542046E-4</v>
      </c>
    </row>
    <row r="18" spans="1:4" x14ac:dyDescent="0.25">
      <c r="A18" s="1" t="s">
        <v>89</v>
      </c>
      <c r="B18" s="116">
        <f t="shared" si="1"/>
        <v>2015</v>
      </c>
      <c r="C18" s="117">
        <v>125026</v>
      </c>
      <c r="D18" s="118">
        <f t="shared" si="0"/>
        <v>0.17537674742175979</v>
      </c>
    </row>
    <row r="19" spans="1:4" x14ac:dyDescent="0.25">
      <c r="A19" s="1" t="s">
        <v>91</v>
      </c>
      <c r="B19" s="116">
        <f t="shared" si="1"/>
        <v>2014</v>
      </c>
      <c r="C19" s="117">
        <v>106371</v>
      </c>
      <c r="D19" s="118">
        <f t="shared" si="0"/>
        <v>-6.1073351575602453E-2</v>
      </c>
    </row>
    <row r="20" spans="1:4" x14ac:dyDescent="0.25">
      <c r="A20" s="1" t="s">
        <v>93</v>
      </c>
      <c r="B20" s="116">
        <f t="shared" si="1"/>
        <v>2013</v>
      </c>
      <c r="C20" s="117">
        <v>113290</v>
      </c>
      <c r="D20" s="118">
        <f>C20/C21-1</f>
        <v>4.5901881497073527E-2</v>
      </c>
    </row>
    <row r="21" spans="1:4" x14ac:dyDescent="0.25">
      <c r="A21" s="1" t="s">
        <v>95</v>
      </c>
      <c r="B21" s="116">
        <f t="shared" si="1"/>
        <v>2012</v>
      </c>
      <c r="C21" s="117">
        <v>108318</v>
      </c>
      <c r="D21" s="118">
        <f t="shared" si="0"/>
        <v>-0.10269643374891269</v>
      </c>
    </row>
    <row r="22" spans="1:4" x14ac:dyDescent="0.25">
      <c r="A22" s="1" t="s">
        <v>97</v>
      </c>
      <c r="B22" s="116">
        <f t="shared" si="1"/>
        <v>2011</v>
      </c>
      <c r="C22" s="117">
        <v>120715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6A7E-B038-4F93-BCCD-D1130C1BB548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327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219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66849</v>
      </c>
      <c r="D8" s="118">
        <f t="shared" ref="D8:D21" si="0">C8/C9-1</f>
        <v>3.7866790870982658E-2</v>
      </c>
    </row>
    <row r="9" spans="1:5" x14ac:dyDescent="0.25">
      <c r="A9" s="1"/>
      <c r="B9" s="116">
        <f>B8-1</f>
        <v>2024</v>
      </c>
      <c r="C9" s="117">
        <v>64410</v>
      </c>
      <c r="D9" s="118">
        <f t="shared" si="0"/>
        <v>-3.6888616415210018E-2</v>
      </c>
    </row>
    <row r="10" spans="1:5" x14ac:dyDescent="0.25">
      <c r="A10" s="1"/>
      <c r="B10" s="116">
        <f t="shared" ref="B10:B22" si="1">B9-1</f>
        <v>2023</v>
      </c>
      <c r="C10" s="117">
        <v>66877</v>
      </c>
      <c r="D10" s="118">
        <f t="shared" si="0"/>
        <v>-0.11838063725167092</v>
      </c>
    </row>
    <row r="11" spans="1:5" x14ac:dyDescent="0.25">
      <c r="A11" s="1"/>
      <c r="B11" s="116">
        <f t="shared" si="1"/>
        <v>2022</v>
      </c>
      <c r="C11" s="117">
        <v>75857</v>
      </c>
      <c r="D11" s="118">
        <f t="shared" si="0"/>
        <v>0.89708898114340019</v>
      </c>
    </row>
    <row r="12" spans="1:5" x14ac:dyDescent="0.25">
      <c r="A12" s="1" t="s">
        <v>77</v>
      </c>
      <c r="B12" s="116">
        <f t="shared" si="1"/>
        <v>2021</v>
      </c>
      <c r="C12" s="117">
        <v>39986</v>
      </c>
      <c r="D12" s="118">
        <f t="shared" si="0"/>
        <v>0.48934743742550646</v>
      </c>
    </row>
    <row r="13" spans="1:5" x14ac:dyDescent="0.25">
      <c r="A13" s="1" t="s">
        <v>79</v>
      </c>
      <c r="B13" s="116">
        <f t="shared" si="1"/>
        <v>2020</v>
      </c>
      <c r="C13" s="117">
        <v>26848</v>
      </c>
      <c r="D13" s="118">
        <f t="shared" si="0"/>
        <v>-0.64900445804081519</v>
      </c>
    </row>
    <row r="14" spans="1:5" x14ac:dyDescent="0.25">
      <c r="A14" s="1" t="s">
        <v>81</v>
      </c>
      <c r="B14" s="116">
        <f t="shared" si="1"/>
        <v>2019</v>
      </c>
      <c r="C14" s="117">
        <v>76491</v>
      </c>
      <c r="D14" s="118">
        <f t="shared" si="0"/>
        <v>-0.15281100478468901</v>
      </c>
    </row>
    <row r="15" spans="1:5" x14ac:dyDescent="0.25">
      <c r="A15" s="1" t="s">
        <v>83</v>
      </c>
      <c r="B15" s="116">
        <f t="shared" si="1"/>
        <v>2018</v>
      </c>
      <c r="C15" s="117">
        <v>90288</v>
      </c>
      <c r="D15" s="118">
        <f>C15/C16-1</f>
        <v>8.3317335381071222E-2</v>
      </c>
    </row>
    <row r="16" spans="1:5" x14ac:dyDescent="0.25">
      <c r="A16" s="1" t="s">
        <v>85</v>
      </c>
      <c r="B16" s="116">
        <f t="shared" si="1"/>
        <v>2017</v>
      </c>
      <c r="C16" s="117">
        <v>83344</v>
      </c>
      <c r="D16" s="118">
        <f>C16/C17-1</f>
        <v>3.2277242438504716E-2</v>
      </c>
    </row>
    <row r="17" spans="1:4" x14ac:dyDescent="0.25">
      <c r="A17" s="1" t="s">
        <v>87</v>
      </c>
      <c r="B17" s="116">
        <f t="shared" si="1"/>
        <v>2016</v>
      </c>
      <c r="C17" s="117">
        <v>80738</v>
      </c>
      <c r="D17" s="118">
        <f t="shared" si="0"/>
        <v>4.9363140109176085E-2</v>
      </c>
    </row>
    <row r="18" spans="1:4" x14ac:dyDescent="0.25">
      <c r="A18" s="1" t="s">
        <v>89</v>
      </c>
      <c r="B18" s="116">
        <f t="shared" si="1"/>
        <v>2015</v>
      </c>
      <c r="C18" s="117">
        <v>76940</v>
      </c>
      <c r="D18" s="118">
        <f t="shared" si="0"/>
        <v>0.29039832285115308</v>
      </c>
    </row>
    <row r="19" spans="1:4" x14ac:dyDescent="0.25">
      <c r="A19" s="1" t="s">
        <v>91</v>
      </c>
      <c r="B19" s="116">
        <f t="shared" si="1"/>
        <v>2014</v>
      </c>
      <c r="C19" s="117">
        <v>59625</v>
      </c>
      <c r="D19" s="118">
        <f t="shared" si="0"/>
        <v>-0.14425340145817789</v>
      </c>
    </row>
    <row r="20" spans="1:4" x14ac:dyDescent="0.25">
      <c r="A20" s="1" t="s">
        <v>93</v>
      </c>
      <c r="B20" s="116">
        <f t="shared" si="1"/>
        <v>2013</v>
      </c>
      <c r="C20" s="117">
        <v>69676</v>
      </c>
      <c r="D20" s="118">
        <f>C20/C21-1</f>
        <v>-2.5674012753104325E-2</v>
      </c>
    </row>
    <row r="21" spans="1:4" x14ac:dyDescent="0.25">
      <c r="A21" s="1" t="s">
        <v>95</v>
      </c>
      <c r="B21" s="116">
        <f t="shared" si="1"/>
        <v>2012</v>
      </c>
      <c r="C21" s="117">
        <v>71512</v>
      </c>
      <c r="D21" s="118">
        <f t="shared" si="0"/>
        <v>0.12730941421274977</v>
      </c>
    </row>
    <row r="22" spans="1:4" x14ac:dyDescent="0.25">
      <c r="A22" s="1" t="s">
        <v>97</v>
      </c>
      <c r="B22" s="116">
        <f t="shared" si="1"/>
        <v>2011</v>
      </c>
      <c r="C22" s="117">
        <v>63436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09CE-E530-441E-85EF-DD990360AE58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328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220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51408</v>
      </c>
      <c r="D8" s="118">
        <f t="shared" ref="D8:D21" si="0">C8/C9-1</f>
        <v>2.3615148739596137E-2</v>
      </c>
    </row>
    <row r="9" spans="1:5" x14ac:dyDescent="0.25">
      <c r="A9" s="1"/>
      <c r="B9" s="116">
        <f>B8-1</f>
        <v>2024</v>
      </c>
      <c r="C9" s="117">
        <v>50222</v>
      </c>
      <c r="D9" s="118">
        <f t="shared" si="0"/>
        <v>-4.5390610150161548E-2</v>
      </c>
    </row>
    <row r="10" spans="1:5" x14ac:dyDescent="0.25">
      <c r="A10" s="1"/>
      <c r="B10" s="116">
        <f t="shared" ref="B10:B22" si="1">B9-1</f>
        <v>2023</v>
      </c>
      <c r="C10" s="117">
        <v>52610</v>
      </c>
      <c r="D10" s="118">
        <f t="shared" si="0"/>
        <v>9.0724385288385889E-2</v>
      </c>
    </row>
    <row r="11" spans="1:5" x14ac:dyDescent="0.25">
      <c r="A11" s="1"/>
      <c r="B11" s="116">
        <f t="shared" si="1"/>
        <v>2022</v>
      </c>
      <c r="C11" s="117">
        <v>48234</v>
      </c>
      <c r="D11" s="118">
        <f t="shared" si="0"/>
        <v>0.10928660135228374</v>
      </c>
    </row>
    <row r="12" spans="1:5" x14ac:dyDescent="0.25">
      <c r="A12" s="1" t="s">
        <v>77</v>
      </c>
      <c r="B12" s="116">
        <f t="shared" si="1"/>
        <v>2021</v>
      </c>
      <c r="C12" s="117">
        <v>43482</v>
      </c>
      <c r="D12" s="118">
        <f t="shared" si="0"/>
        <v>0.74542389210019278</v>
      </c>
    </row>
    <row r="13" spans="1:5" x14ac:dyDescent="0.25">
      <c r="A13" s="1" t="s">
        <v>79</v>
      </c>
      <c r="B13" s="116">
        <f t="shared" si="1"/>
        <v>2020</v>
      </c>
      <c r="C13" s="117">
        <v>24912</v>
      </c>
      <c r="D13" s="118">
        <f t="shared" si="0"/>
        <v>-0.51465087281795507</v>
      </c>
    </row>
    <row r="14" spans="1:5" x14ac:dyDescent="0.25">
      <c r="A14" s="1" t="s">
        <v>81</v>
      </c>
      <c r="B14" s="116">
        <f t="shared" si="1"/>
        <v>2019</v>
      </c>
      <c r="C14" s="117">
        <v>51328</v>
      </c>
      <c r="D14" s="118">
        <f t="shared" si="0"/>
        <v>0.21153755369872074</v>
      </c>
    </row>
    <row r="15" spans="1:5" x14ac:dyDescent="0.25">
      <c r="A15" s="1" t="s">
        <v>83</v>
      </c>
      <c r="B15" s="116">
        <f t="shared" si="1"/>
        <v>2018</v>
      </c>
      <c r="C15" s="117">
        <v>42366</v>
      </c>
      <c r="D15" s="118">
        <f>C15/C16-1</f>
        <v>-2.9260133354718998E-2</v>
      </c>
    </row>
    <row r="16" spans="1:5" x14ac:dyDescent="0.25">
      <c r="A16" s="1" t="s">
        <v>85</v>
      </c>
      <c r="B16" s="116">
        <f t="shared" si="1"/>
        <v>2017</v>
      </c>
      <c r="C16" s="117">
        <v>43643</v>
      </c>
      <c r="D16" s="118">
        <f>C16/C17-1</f>
        <v>-1.5319705789449967E-2</v>
      </c>
    </row>
    <row r="17" spans="1:4" x14ac:dyDescent="0.25">
      <c r="A17" s="1" t="s">
        <v>87</v>
      </c>
      <c r="B17" s="116">
        <f t="shared" si="1"/>
        <v>2016</v>
      </c>
      <c r="C17" s="117">
        <v>44322</v>
      </c>
      <c r="D17" s="118">
        <f t="shared" si="0"/>
        <v>-7.8276421411637487E-2</v>
      </c>
    </row>
    <row r="18" spans="1:4" x14ac:dyDescent="0.25">
      <c r="A18" s="1" t="s">
        <v>89</v>
      </c>
      <c r="B18" s="116">
        <f t="shared" si="1"/>
        <v>2015</v>
      </c>
      <c r="C18" s="117">
        <v>48086</v>
      </c>
      <c r="D18" s="118">
        <f t="shared" si="0"/>
        <v>2.866555427202333E-2</v>
      </c>
    </row>
    <row r="19" spans="1:4" x14ac:dyDescent="0.25">
      <c r="A19" s="1" t="s">
        <v>91</v>
      </c>
      <c r="B19" s="116">
        <f t="shared" si="1"/>
        <v>2014</v>
      </c>
      <c r="C19" s="117">
        <v>46746</v>
      </c>
      <c r="D19" s="118">
        <f t="shared" si="0"/>
        <v>7.1811803549318931E-2</v>
      </c>
    </row>
    <row r="20" spans="1:4" x14ac:dyDescent="0.25">
      <c r="A20" s="1" t="s">
        <v>93</v>
      </c>
      <c r="B20" s="116">
        <f t="shared" si="1"/>
        <v>2013</v>
      </c>
      <c r="C20" s="117">
        <v>43614</v>
      </c>
      <c r="D20" s="118">
        <f>C20/C21-1</f>
        <v>0.18496984187360765</v>
      </c>
    </row>
    <row r="21" spans="1:4" x14ac:dyDescent="0.25">
      <c r="A21" s="1" t="s">
        <v>95</v>
      </c>
      <c r="B21" s="116">
        <f t="shared" si="1"/>
        <v>2012</v>
      </c>
      <c r="C21" s="117">
        <v>36806</v>
      </c>
      <c r="D21" s="118">
        <f t="shared" si="0"/>
        <v>-0.35742593271530576</v>
      </c>
    </row>
    <row r="22" spans="1:4" x14ac:dyDescent="0.25">
      <c r="A22" s="1" t="s">
        <v>97</v>
      </c>
      <c r="B22" s="116">
        <f t="shared" si="1"/>
        <v>2011</v>
      </c>
      <c r="C22" s="117">
        <v>57279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EBBA-CBA0-43DF-88CB-F181140D3E13}">
  <sheetPr>
    <tabColor rgb="FF92D050"/>
  </sheetPr>
  <dimension ref="B1:W54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7" t="s">
        <v>60</v>
      </c>
      <c r="D5" s="297"/>
      <c r="E5" s="297"/>
      <c r="F5" s="297"/>
      <c r="G5" s="297"/>
      <c r="H5" s="297"/>
      <c r="I5" s="88"/>
      <c r="J5" s="88"/>
      <c r="K5" s="88"/>
      <c r="L5" s="88"/>
      <c r="M5" s="89"/>
      <c r="N5" s="298" t="s">
        <v>61</v>
      </c>
      <c r="O5" s="298"/>
      <c r="P5" s="298"/>
      <c r="Q5" s="298"/>
      <c r="R5" s="298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236</v>
      </c>
      <c r="O6" s="92" t="s">
        <v>237</v>
      </c>
      <c r="P6" s="92" t="s">
        <v>238</v>
      </c>
      <c r="Q6" s="92" t="s">
        <v>239</v>
      </c>
      <c r="R6" s="92" t="s">
        <v>240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47</v>
      </c>
      <c r="C17" s="101">
        <v>20336</v>
      </c>
      <c r="D17" s="101">
        <v>24064</v>
      </c>
      <c r="E17" s="101">
        <v>38225</v>
      </c>
      <c r="F17" s="101">
        <v>37475</v>
      </c>
      <c r="G17" s="101">
        <v>39556</v>
      </c>
      <c r="H17" s="101">
        <v>37223</v>
      </c>
      <c r="I17" s="102">
        <f t="shared" si="0"/>
        <v>-5.897967438568108E-2</v>
      </c>
      <c r="J17" s="102">
        <f t="shared" si="1"/>
        <v>0.5468334441489362</v>
      </c>
      <c r="K17" s="101">
        <f t="shared" si="2"/>
        <v>-2333</v>
      </c>
      <c r="L17" s="101">
        <f t="shared" si="3"/>
        <v>13159</v>
      </c>
      <c r="M17" s="95">
        <f>H17/H17</f>
        <v>1</v>
      </c>
      <c r="N17" s="101">
        <v>37529</v>
      </c>
      <c r="O17" s="101">
        <v>36862</v>
      </c>
      <c r="P17" s="101">
        <v>36722</v>
      </c>
      <c r="Q17" s="101">
        <v>36929</v>
      </c>
      <c r="R17" s="101">
        <v>37290</v>
      </c>
      <c r="S17" s="102">
        <f t="shared" si="4"/>
        <v>9.7755151777736415E-3</v>
      </c>
      <c r="T17" s="102">
        <f t="shared" si="5"/>
        <v>-6.3684084308135436E-3</v>
      </c>
      <c r="U17" s="101">
        <f t="shared" si="6"/>
        <v>361</v>
      </c>
      <c r="V17" s="101">
        <f t="shared" si="7"/>
        <v>-239</v>
      </c>
      <c r="W17" s="95">
        <f>R17/R17</f>
        <v>1</v>
      </c>
    </row>
    <row r="18" spans="2:23" x14ac:dyDescent="0.25">
      <c r="B18" s="96" t="s">
        <v>62</v>
      </c>
      <c r="C18" s="97">
        <v>9541</v>
      </c>
      <c r="D18" s="97">
        <v>10403</v>
      </c>
      <c r="E18" s="97">
        <v>21063</v>
      </c>
      <c r="F18" s="97">
        <v>20218</v>
      </c>
      <c r="G18" s="97">
        <v>23099</v>
      </c>
      <c r="H18" s="97">
        <v>21014</v>
      </c>
      <c r="I18" s="98">
        <f t="shared" si="0"/>
        <v>-9.0263647776960054E-2</v>
      </c>
      <c r="J18" s="98">
        <f t="shared" si="1"/>
        <v>1.0199942324329521</v>
      </c>
      <c r="K18" s="97">
        <f t="shared" si="2"/>
        <v>-2085</v>
      </c>
      <c r="L18" s="97">
        <f t="shared" si="3"/>
        <v>10611</v>
      </c>
      <c r="M18" s="98">
        <f>H18/H17</f>
        <v>0.56454342745076969</v>
      </c>
      <c r="N18" s="97">
        <v>20564</v>
      </c>
      <c r="O18" s="97">
        <v>19800</v>
      </c>
      <c r="P18" s="97">
        <v>20827</v>
      </c>
      <c r="Q18" s="97">
        <v>20799</v>
      </c>
      <c r="R18" s="97">
        <v>21197</v>
      </c>
      <c r="S18" s="98">
        <f t="shared" si="4"/>
        <v>1.9135535362277079E-2</v>
      </c>
      <c r="T18" s="98">
        <f t="shared" si="5"/>
        <v>3.0781949037152367E-2</v>
      </c>
      <c r="U18" s="97">
        <f t="shared" si="6"/>
        <v>398</v>
      </c>
      <c r="V18" s="97">
        <f t="shared" si="7"/>
        <v>633</v>
      </c>
      <c r="W18" s="98">
        <f>R18/R17</f>
        <v>0.5684365781710915</v>
      </c>
    </row>
    <row r="19" spans="2:23" x14ac:dyDescent="0.25">
      <c r="B19" s="99" t="s">
        <v>63</v>
      </c>
      <c r="C19" s="53">
        <v>6536</v>
      </c>
      <c r="D19" s="53">
        <v>7396</v>
      </c>
      <c r="E19" s="53">
        <v>15144</v>
      </c>
      <c r="F19" s="53">
        <v>15039</v>
      </c>
      <c r="G19" s="53">
        <v>16914</v>
      </c>
      <c r="H19" s="53">
        <v>16222</v>
      </c>
      <c r="I19" s="100">
        <f t="shared" si="0"/>
        <v>-4.0912853257656367E-2</v>
      </c>
      <c r="J19" s="100">
        <f t="shared" si="1"/>
        <v>1.1933477555435372</v>
      </c>
      <c r="K19" s="53">
        <f t="shared" si="2"/>
        <v>-692</v>
      </c>
      <c r="L19" s="53">
        <f t="shared" si="3"/>
        <v>8826</v>
      </c>
      <c r="M19" s="100">
        <f>H19/H17</f>
        <v>0.43580581898288695</v>
      </c>
      <c r="N19" s="53">
        <v>15213</v>
      </c>
      <c r="O19" s="53">
        <v>14974</v>
      </c>
      <c r="P19" s="53">
        <v>15118</v>
      </c>
      <c r="Q19" s="53">
        <v>16190</v>
      </c>
      <c r="R19" s="53">
        <v>16588</v>
      </c>
      <c r="S19" s="100">
        <f t="shared" si="4"/>
        <v>2.4583075972822721E-2</v>
      </c>
      <c r="T19" s="100">
        <f t="shared" si="5"/>
        <v>9.0383224873463508E-2</v>
      </c>
      <c r="U19" s="53">
        <f t="shared" si="6"/>
        <v>398</v>
      </c>
      <c r="V19" s="53">
        <f t="shared" si="7"/>
        <v>1375</v>
      </c>
      <c r="W19" s="100">
        <f>R19/R17</f>
        <v>0.44483775811209442</v>
      </c>
    </row>
    <row r="20" spans="2:23" x14ac:dyDescent="0.25">
      <c r="B20" s="99" t="s">
        <v>64</v>
      </c>
      <c r="C20" s="53">
        <v>3005</v>
      </c>
      <c r="D20" s="53">
        <v>3007</v>
      </c>
      <c r="E20" s="53">
        <v>5919</v>
      </c>
      <c r="F20" s="53">
        <v>5179</v>
      </c>
      <c r="G20" s="53">
        <v>6185</v>
      </c>
      <c r="H20" s="53">
        <v>4792</v>
      </c>
      <c r="I20" s="100">
        <f t="shared" si="0"/>
        <v>-0.22522231204527077</v>
      </c>
      <c r="J20" s="100">
        <f t="shared" si="1"/>
        <v>0.59361489857000338</v>
      </c>
      <c r="K20" s="53">
        <f t="shared" si="2"/>
        <v>-1393</v>
      </c>
      <c r="L20" s="53">
        <f t="shared" si="3"/>
        <v>1785</v>
      </c>
      <c r="M20" s="100">
        <f>H20/H17</f>
        <v>0.12873760846788276</v>
      </c>
      <c r="N20" s="53">
        <v>5351</v>
      </c>
      <c r="O20" s="53">
        <v>4826</v>
      </c>
      <c r="P20" s="53">
        <v>5709</v>
      </c>
      <c r="Q20" s="53">
        <v>4609</v>
      </c>
      <c r="R20" s="53">
        <v>4609</v>
      </c>
      <c r="S20" s="100">
        <f t="shared" si="4"/>
        <v>0</v>
      </c>
      <c r="T20" s="100">
        <f t="shared" si="5"/>
        <v>-0.13866566996823027</v>
      </c>
      <c r="U20" s="53">
        <f t="shared" si="6"/>
        <v>0</v>
      </c>
      <c r="V20" s="53">
        <f t="shared" si="7"/>
        <v>-742</v>
      </c>
      <c r="W20" s="100">
        <f>R20/R17</f>
        <v>0.12359882005899706</v>
      </c>
    </row>
    <row r="21" spans="2:23" x14ac:dyDescent="0.25">
      <c r="B21" s="96" t="s">
        <v>65</v>
      </c>
      <c r="C21" s="97">
        <v>10795</v>
      </c>
      <c r="D21" s="97">
        <v>13661</v>
      </c>
      <c r="E21" s="97">
        <v>17162</v>
      </c>
      <c r="F21" s="97">
        <v>17257</v>
      </c>
      <c r="G21" s="97">
        <v>16457</v>
      </c>
      <c r="H21" s="97">
        <v>16209</v>
      </c>
      <c r="I21" s="98">
        <f t="shared" si="0"/>
        <v>-1.5069575256729695E-2</v>
      </c>
      <c r="J21" s="98">
        <f t="shared" si="1"/>
        <v>0.18651636044213449</v>
      </c>
      <c r="K21" s="97">
        <f t="shared" si="2"/>
        <v>-248</v>
      </c>
      <c r="L21" s="97">
        <f t="shared" si="3"/>
        <v>2548</v>
      </c>
      <c r="M21" s="98">
        <f>H21/H17</f>
        <v>0.43545657254923031</v>
      </c>
      <c r="N21" s="97">
        <v>16965</v>
      </c>
      <c r="O21" s="97">
        <v>17062</v>
      </c>
      <c r="P21" s="97">
        <v>15895</v>
      </c>
      <c r="Q21" s="97">
        <v>16130</v>
      </c>
      <c r="R21" s="97">
        <v>16093</v>
      </c>
      <c r="S21" s="98">
        <f t="shared" si="4"/>
        <v>-2.293862368257904E-3</v>
      </c>
      <c r="T21" s="98">
        <f t="shared" si="5"/>
        <v>-5.1399941055113474E-2</v>
      </c>
      <c r="U21" s="97">
        <f t="shared" si="6"/>
        <v>-37</v>
      </c>
      <c r="V21" s="97">
        <f t="shared" si="7"/>
        <v>-872</v>
      </c>
      <c r="W21" s="98">
        <f>R21/R17</f>
        <v>0.43156342182890856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0971-BB86-4671-BA3B-14FD868C88AF}">
  <sheetPr>
    <tabColor rgb="FF92D050"/>
  </sheetPr>
  <dimension ref="A1:S55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7" t="s">
        <v>66</v>
      </c>
      <c r="D5" s="297"/>
      <c r="E5" s="297"/>
      <c r="F5" s="297"/>
      <c r="G5" s="297"/>
      <c r="H5" s="297"/>
      <c r="I5" s="88"/>
      <c r="J5" s="88"/>
      <c r="K5" s="89"/>
      <c r="L5" s="298" t="s">
        <v>67</v>
      </c>
      <c r="M5" s="298"/>
      <c r="N5" s="298"/>
      <c r="O5" s="298"/>
      <c r="P5" s="298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236</v>
      </c>
      <c r="M6" s="92" t="s">
        <v>237</v>
      </c>
      <c r="N6" s="92" t="s">
        <v>238</v>
      </c>
      <c r="O6" s="92" t="s">
        <v>239</v>
      </c>
      <c r="P6" s="92" t="s">
        <v>240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47</v>
      </c>
      <c r="C17" s="101">
        <v>45</v>
      </c>
      <c r="D17" s="101">
        <v>48</v>
      </c>
      <c r="E17" s="101">
        <v>77</v>
      </c>
      <c r="F17" s="101">
        <v>79</v>
      </c>
      <c r="G17" s="101">
        <v>84</v>
      </c>
      <c r="H17" s="101">
        <v>80</v>
      </c>
      <c r="I17" s="102">
        <f t="shared" si="2"/>
        <v>-4.7619047619047672E-2</v>
      </c>
      <c r="J17" s="101">
        <f t="shared" si="3"/>
        <v>-4</v>
      </c>
      <c r="K17" s="95">
        <f>H17/H17</f>
        <v>1</v>
      </c>
      <c r="L17" s="101">
        <v>75</v>
      </c>
      <c r="M17" s="101">
        <v>76</v>
      </c>
      <c r="N17" s="101">
        <v>77</v>
      </c>
      <c r="O17" s="101">
        <v>78</v>
      </c>
      <c r="P17" s="101">
        <v>79</v>
      </c>
      <c r="Q17" s="102">
        <f t="shared" si="0"/>
        <v>1.2820512820512775E-2</v>
      </c>
      <c r="R17" s="101">
        <f t="shared" si="1"/>
        <v>1</v>
      </c>
      <c r="S17" s="95">
        <f>P17/P17</f>
        <v>1</v>
      </c>
    </row>
    <row r="18" spans="1:19" x14ac:dyDescent="0.25">
      <c r="A18" s="1"/>
      <c r="B18" s="96" t="s">
        <v>62</v>
      </c>
      <c r="C18" s="97">
        <v>17</v>
      </c>
      <c r="D18" s="97">
        <v>18</v>
      </c>
      <c r="E18" s="97">
        <v>34</v>
      </c>
      <c r="F18" s="97">
        <v>35</v>
      </c>
      <c r="G18" s="97">
        <v>41</v>
      </c>
      <c r="H18" s="97">
        <v>37</v>
      </c>
      <c r="I18" s="98">
        <f t="shared" si="2"/>
        <v>-9.7560975609756073E-2</v>
      </c>
      <c r="J18" s="97">
        <f t="shared" si="3"/>
        <v>-4</v>
      </c>
      <c r="K18" s="98">
        <f>H18/H17</f>
        <v>0.46250000000000002</v>
      </c>
      <c r="L18" s="97">
        <v>33</v>
      </c>
      <c r="M18" s="97">
        <v>33</v>
      </c>
      <c r="N18" s="97">
        <v>37</v>
      </c>
      <c r="O18" s="97">
        <v>37</v>
      </c>
      <c r="P18" s="97">
        <v>37</v>
      </c>
      <c r="Q18" s="98">
        <f t="shared" si="0"/>
        <v>0</v>
      </c>
      <c r="R18" s="97">
        <f t="shared" si="1"/>
        <v>0</v>
      </c>
      <c r="S18" s="98">
        <f>P18/P17</f>
        <v>0.46835443037974683</v>
      </c>
    </row>
    <row r="19" spans="1:19" x14ac:dyDescent="0.25">
      <c r="A19" s="108" t="s">
        <v>68</v>
      </c>
      <c r="B19" s="99" t="s">
        <v>63</v>
      </c>
      <c r="C19" s="53">
        <v>10</v>
      </c>
      <c r="D19" s="53">
        <v>11</v>
      </c>
      <c r="E19" s="53">
        <v>22</v>
      </c>
      <c r="F19" s="53">
        <v>23</v>
      </c>
      <c r="G19" s="53">
        <v>25</v>
      </c>
      <c r="H19" s="53">
        <v>24</v>
      </c>
      <c r="I19" s="100">
        <f t="shared" si="2"/>
        <v>-4.0000000000000036E-2</v>
      </c>
      <c r="J19" s="53">
        <f t="shared" si="3"/>
        <v>-1</v>
      </c>
      <c r="K19" s="100">
        <f>H19/H17</f>
        <v>0.3</v>
      </c>
      <c r="L19" s="53">
        <v>22</v>
      </c>
      <c r="M19" s="53">
        <v>22</v>
      </c>
      <c r="N19" s="53">
        <v>23</v>
      </c>
      <c r="O19" s="53">
        <v>24</v>
      </c>
      <c r="P19" s="53">
        <v>24</v>
      </c>
      <c r="Q19" s="100">
        <f t="shared" si="0"/>
        <v>0</v>
      </c>
      <c r="R19" s="53">
        <f t="shared" si="1"/>
        <v>0</v>
      </c>
      <c r="S19" s="100">
        <f>P19/P17</f>
        <v>0.30379746835443039</v>
      </c>
    </row>
    <row r="20" spans="1:19" x14ac:dyDescent="0.25">
      <c r="A20" s="108" t="s">
        <v>69</v>
      </c>
      <c r="B20" s="99" t="s">
        <v>70</v>
      </c>
      <c r="C20" s="53">
        <v>7</v>
      </c>
      <c r="D20" s="53">
        <v>7</v>
      </c>
      <c r="E20" s="53">
        <v>12</v>
      </c>
      <c r="F20" s="53">
        <v>12</v>
      </c>
      <c r="G20" s="53">
        <v>15</v>
      </c>
      <c r="H20" s="53">
        <v>13</v>
      </c>
      <c r="I20" s="100">
        <f t="shared" si="2"/>
        <v>-0.1333333333333333</v>
      </c>
      <c r="J20" s="53">
        <f t="shared" si="3"/>
        <v>-2</v>
      </c>
      <c r="K20" s="100">
        <f>H20/H17</f>
        <v>0.16250000000000001</v>
      </c>
      <c r="L20" s="53">
        <v>11</v>
      </c>
      <c r="M20" s="53">
        <v>11</v>
      </c>
      <c r="N20" s="53">
        <v>14</v>
      </c>
      <c r="O20" s="53">
        <v>13</v>
      </c>
      <c r="P20" s="53">
        <v>13</v>
      </c>
      <c r="Q20" s="100">
        <f t="shared" si="0"/>
        <v>0</v>
      </c>
      <c r="R20" s="53">
        <f t="shared" si="1"/>
        <v>0</v>
      </c>
      <c r="S20" s="100">
        <f>P20/P17</f>
        <v>0.16455696202531644</v>
      </c>
    </row>
    <row r="21" spans="1:19" x14ac:dyDescent="0.25">
      <c r="A21" s="1"/>
      <c r="B21" s="96" t="s">
        <v>65</v>
      </c>
      <c r="C21" s="97">
        <v>28</v>
      </c>
      <c r="D21" s="97">
        <v>31</v>
      </c>
      <c r="E21" s="97">
        <v>43</v>
      </c>
      <c r="F21" s="97">
        <v>45</v>
      </c>
      <c r="G21" s="97">
        <v>43</v>
      </c>
      <c r="H21" s="97">
        <v>43</v>
      </c>
      <c r="I21" s="98">
        <f t="shared" si="2"/>
        <v>0</v>
      </c>
      <c r="J21" s="97">
        <f t="shared" si="3"/>
        <v>0</v>
      </c>
      <c r="K21" s="98">
        <f>H21/H17</f>
        <v>0.53749999999999998</v>
      </c>
      <c r="L21" s="97">
        <v>42</v>
      </c>
      <c r="M21" s="97">
        <v>43</v>
      </c>
      <c r="N21" s="97">
        <v>40</v>
      </c>
      <c r="O21" s="97">
        <v>41</v>
      </c>
      <c r="P21" s="97">
        <v>42</v>
      </c>
      <c r="Q21" s="98">
        <f t="shared" si="0"/>
        <v>2.4390243902439046E-2</v>
      </c>
      <c r="R21" s="97">
        <f t="shared" si="1"/>
        <v>1</v>
      </c>
      <c r="S21" s="98">
        <f>P21/P17</f>
        <v>0.53164556962025311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13ADA-7093-42F8-A98D-B453BE4B05A3}">
  <sheetPr>
    <tabColor theme="7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B598-9A52-49BB-8845-2CE8DA102006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246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72992</v>
      </c>
      <c r="D9" s="118">
        <v>8.1126092384519346</v>
      </c>
      <c r="E9" s="117">
        <v>102127</v>
      </c>
      <c r="F9" s="118">
        <f t="shared" ref="F9:J21" si="0">IFERROR(E9/C9-1,"-")</f>
        <v>0.39915333187198598</v>
      </c>
      <c r="G9" s="117">
        <v>102133</v>
      </c>
      <c r="H9" s="118">
        <f t="shared" si="0"/>
        <v>5.8750379429595156E-5</v>
      </c>
      <c r="I9" s="117">
        <v>108758</v>
      </c>
      <c r="J9" s="118">
        <f t="shared" si="0"/>
        <v>6.4866399694516019E-2</v>
      </c>
      <c r="K9" s="117">
        <v>112370</v>
      </c>
      <c r="L9" s="118">
        <f>IFERROR(K9/I9-1,"-")</f>
        <v>3.3211349969657356E-2</v>
      </c>
    </row>
    <row r="10" spans="1:13" x14ac:dyDescent="0.25">
      <c r="A10" s="1" t="s">
        <v>77</v>
      </c>
      <c r="B10" s="116" t="s">
        <v>78</v>
      </c>
      <c r="C10" s="117">
        <v>88104</v>
      </c>
      <c r="D10" s="118">
        <v>7.6964761622742071</v>
      </c>
      <c r="E10" s="117">
        <v>102173</v>
      </c>
      <c r="F10" s="118">
        <f t="shared" si="0"/>
        <v>0.15968627985108519</v>
      </c>
      <c r="G10" s="117">
        <v>112246</v>
      </c>
      <c r="H10" s="118">
        <f t="shared" si="0"/>
        <v>9.8587689507012577E-2</v>
      </c>
      <c r="I10" s="117">
        <v>115019</v>
      </c>
      <c r="J10" s="118">
        <f t="shared" si="0"/>
        <v>2.4704666536001341E-2</v>
      </c>
      <c r="K10" s="117">
        <v>117526</v>
      </c>
      <c r="L10" s="118">
        <f>IFERROR(K10/I10-1,"-")</f>
        <v>2.179639885584117E-2</v>
      </c>
    </row>
    <row r="11" spans="1:13" x14ac:dyDescent="0.25">
      <c r="A11" s="1" t="s">
        <v>79</v>
      </c>
      <c r="B11" s="116" t="s">
        <v>80</v>
      </c>
      <c r="C11" s="117">
        <v>104660</v>
      </c>
      <c r="D11" s="118">
        <v>7.1087781823816538</v>
      </c>
      <c r="E11" s="117">
        <v>114283</v>
      </c>
      <c r="F11" s="118">
        <f t="shared" si="0"/>
        <v>9.1945346837378095E-2</v>
      </c>
      <c r="G11" s="117">
        <v>122937</v>
      </c>
      <c r="H11" s="118">
        <f t="shared" si="0"/>
        <v>7.5724298452088279E-2</v>
      </c>
      <c r="I11" s="117">
        <v>123198</v>
      </c>
      <c r="J11" s="118">
        <f t="shared" si="0"/>
        <v>2.1230386295418846E-3</v>
      </c>
      <c r="K11" s="117">
        <v>126304</v>
      </c>
      <c r="L11" s="118">
        <f>IFERROR(K11/I11-1,"-")</f>
        <v>2.5211448237796086E-2</v>
      </c>
    </row>
    <row r="12" spans="1:13" x14ac:dyDescent="0.25">
      <c r="A12" s="1" t="s">
        <v>81</v>
      </c>
      <c r="B12" s="116" t="s">
        <v>82</v>
      </c>
      <c r="C12" s="117">
        <v>110839</v>
      </c>
      <c r="D12" s="118">
        <v>7.0692341292952818</v>
      </c>
      <c r="E12" s="117">
        <v>112901</v>
      </c>
      <c r="F12" s="118">
        <f t="shared" si="0"/>
        <v>1.8603560118730877E-2</v>
      </c>
      <c r="G12" s="117">
        <v>113542</v>
      </c>
      <c r="H12" s="118">
        <f t="shared" si="0"/>
        <v>5.6775405000841772E-3</v>
      </c>
      <c r="I12" s="117">
        <v>115519</v>
      </c>
      <c r="J12" s="118">
        <f t="shared" si="0"/>
        <v>1.7412058973771849E-2</v>
      </c>
      <c r="K12" s="117">
        <v>119018</v>
      </c>
      <c r="L12" s="118">
        <f>IFERROR(K12/I12-1,"-")</f>
        <v>3.0289389624217566E-2</v>
      </c>
    </row>
    <row r="13" spans="1:13" x14ac:dyDescent="0.25">
      <c r="A13" s="1" t="s">
        <v>83</v>
      </c>
      <c r="B13" s="116" t="s">
        <v>84</v>
      </c>
      <c r="C13" s="117">
        <v>97379</v>
      </c>
      <c r="D13" s="118">
        <v>5.3118356235416124</v>
      </c>
      <c r="E13" s="117">
        <v>96632</v>
      </c>
      <c r="F13" s="118">
        <f t="shared" si="0"/>
        <v>-7.671058441758527E-3</v>
      </c>
      <c r="G13" s="117">
        <v>110622</v>
      </c>
      <c r="H13" s="118">
        <f t="shared" si="0"/>
        <v>0.14477605762066403</v>
      </c>
      <c r="I13" s="117">
        <v>116586</v>
      </c>
      <c r="J13" s="118">
        <f t="shared" si="0"/>
        <v>5.3913326463090439E-2</v>
      </c>
      <c r="K13" s="117">
        <v>119472</v>
      </c>
      <c r="L13" s="118">
        <f>IFERROR(K13/I13-1,"-")</f>
        <v>2.4754258658844064E-2</v>
      </c>
    </row>
    <row r="14" spans="1:13" x14ac:dyDescent="0.25">
      <c r="A14" s="1" t="s">
        <v>85</v>
      </c>
      <c r="B14" s="116" t="s">
        <v>86</v>
      </c>
      <c r="C14" s="117">
        <v>99145</v>
      </c>
      <c r="D14" s="118">
        <v>3.6883718730789239</v>
      </c>
      <c r="E14" s="117">
        <v>109784</v>
      </c>
      <c r="F14" s="118">
        <f t="shared" si="0"/>
        <v>0.1073074789449795</v>
      </c>
      <c r="G14" s="117">
        <v>113390</v>
      </c>
      <c r="H14" s="118">
        <f t="shared" si="0"/>
        <v>3.2846316403118747E-2</v>
      </c>
      <c r="I14" s="117">
        <v>117164</v>
      </c>
      <c r="J14" s="118">
        <f t="shared" si="0"/>
        <v>3.3283358320839618E-2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119732</v>
      </c>
      <c r="D15" s="118">
        <v>1.8457479678661408</v>
      </c>
      <c r="E15" s="117">
        <v>113228</v>
      </c>
      <c r="F15" s="118">
        <f t="shared" si="0"/>
        <v>-5.4321317609327457E-2</v>
      </c>
      <c r="G15" s="117">
        <v>121148</v>
      </c>
      <c r="H15" s="118">
        <f t="shared" si="0"/>
        <v>6.9947362843113092E-2</v>
      </c>
      <c r="I15" s="117">
        <v>126014</v>
      </c>
      <c r="J15" s="118">
        <f t="shared" si="0"/>
        <v>4.0165747680523056E-2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117894</v>
      </c>
      <c r="D16" s="118">
        <v>1.2216066481994461</v>
      </c>
      <c r="E16" s="117">
        <v>116797</v>
      </c>
      <c r="F16" s="118">
        <f t="shared" si="0"/>
        <v>-9.3049688703411571E-3</v>
      </c>
      <c r="G16" s="117">
        <v>126181</v>
      </c>
      <c r="H16" s="118">
        <f t="shared" si="0"/>
        <v>8.0344529397159192E-2</v>
      </c>
      <c r="I16" s="117">
        <v>123588</v>
      </c>
      <c r="J16" s="118">
        <f t="shared" si="0"/>
        <v>-2.0549845063836836E-2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103298</v>
      </c>
      <c r="D17" s="118">
        <v>0.7502202643171807</v>
      </c>
      <c r="E17" s="117">
        <v>107312</v>
      </c>
      <c r="F17" s="118">
        <f t="shared" si="0"/>
        <v>3.8858448372669274E-2</v>
      </c>
      <c r="G17" s="117">
        <v>111150</v>
      </c>
      <c r="H17" s="118">
        <f t="shared" si="0"/>
        <v>3.5764872521246494E-2</v>
      </c>
      <c r="I17" s="117">
        <v>115871</v>
      </c>
      <c r="J17" s="118">
        <f t="shared" si="0"/>
        <v>4.2474134053081425E-2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113209</v>
      </c>
      <c r="D18" s="118">
        <v>0.26551303978447738</v>
      </c>
      <c r="E18" s="117">
        <v>119521</v>
      </c>
      <c r="F18" s="118">
        <f t="shared" si="0"/>
        <v>5.5755284473849143E-2</v>
      </c>
      <c r="G18" s="117">
        <v>125080</v>
      </c>
      <c r="H18" s="118">
        <f t="shared" si="0"/>
        <v>4.6510655031333448E-2</v>
      </c>
      <c r="I18" s="117">
        <v>130415</v>
      </c>
      <c r="J18" s="118">
        <f t="shared" si="0"/>
        <v>4.2652702270546961E-2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107366</v>
      </c>
      <c r="D19" s="118">
        <v>0.21419039648972027</v>
      </c>
      <c r="E19" s="117">
        <v>113999</v>
      </c>
      <c r="F19" s="118">
        <f t="shared" si="0"/>
        <v>6.1779334239889794E-2</v>
      </c>
      <c r="G19" s="117">
        <v>113916</v>
      </c>
      <c r="H19" s="118">
        <f t="shared" si="0"/>
        <v>-7.280765620750751E-4</v>
      </c>
      <c r="I19" s="117">
        <v>118687</v>
      </c>
      <c r="J19" s="118">
        <f t="shared" si="0"/>
        <v>4.1881737420555565E-2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110713</v>
      </c>
      <c r="D20" s="118">
        <v>0.40400735527233533</v>
      </c>
      <c r="E20" s="117">
        <v>111619</v>
      </c>
      <c r="F20" s="118">
        <f t="shared" si="0"/>
        <v>8.1833208385646561E-3</v>
      </c>
      <c r="G20" s="117">
        <v>115450</v>
      </c>
      <c r="H20" s="118">
        <f t="shared" si="0"/>
        <v>3.4322113618649119E-2</v>
      </c>
      <c r="I20" s="117">
        <v>110730</v>
      </c>
      <c r="J20" s="118">
        <f t="shared" si="0"/>
        <v>-4.0883499350368169E-2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1245331</v>
      </c>
      <c r="D21" s="121">
        <v>1.5298339488642134</v>
      </c>
      <c r="E21" s="120">
        <v>1320376</v>
      </c>
      <c r="F21" s="121">
        <f t="shared" si="0"/>
        <v>6.0261087212957865E-2</v>
      </c>
      <c r="G21" s="120">
        <v>1387795</v>
      </c>
      <c r="H21" s="121">
        <f t="shared" si="0"/>
        <v>5.10604555066132E-2</v>
      </c>
      <c r="I21" s="120">
        <v>1421549</v>
      </c>
      <c r="J21" s="121">
        <f t="shared" si="0"/>
        <v>2.4322036035581585E-2</v>
      </c>
      <c r="K21" s="120">
        <v>594690</v>
      </c>
      <c r="L21" s="121">
        <v>2.6956551771776027E-2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7" t="s">
        <v>247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1">
        <f>K$7</f>
        <v>2026</v>
      </c>
      <c r="L29" s="302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4149</v>
      </c>
      <c r="D31" s="118">
        <v>1.2128000000000001</v>
      </c>
      <c r="E31" s="117">
        <v>5690</v>
      </c>
      <c r="F31" s="118">
        <f t="shared" ref="F31:J43" si="1">IFERROR(E31/C31-1,"-")</f>
        <v>0.37141479874668604</v>
      </c>
      <c r="G31" s="117">
        <v>4375</v>
      </c>
      <c r="H31" s="118">
        <f t="shared" si="1"/>
        <v>-0.23110720562390163</v>
      </c>
      <c r="I31" s="117">
        <v>5520</v>
      </c>
      <c r="J31" s="118">
        <f t="shared" si="1"/>
        <v>0.26171428571428579</v>
      </c>
      <c r="K31" s="117">
        <v>5577</v>
      </c>
      <c r="L31" s="118">
        <f t="shared" ref="L31" si="2">IFERROR(K31/I31-1,"-")</f>
        <v>1.0326086956521818E-2</v>
      </c>
    </row>
    <row r="32" spans="1:13" x14ac:dyDescent="0.25">
      <c r="B32" s="116" t="s">
        <v>78</v>
      </c>
      <c r="C32" s="117">
        <v>5940</v>
      </c>
      <c r="D32" s="118">
        <v>0.97934021992669118</v>
      </c>
      <c r="E32" s="117">
        <v>4224</v>
      </c>
      <c r="F32" s="118">
        <f t="shared" si="1"/>
        <v>-0.28888888888888886</v>
      </c>
      <c r="G32" s="117">
        <v>4931</v>
      </c>
      <c r="H32" s="118">
        <f t="shared" si="1"/>
        <v>0.16737689393939403</v>
      </c>
      <c r="I32" s="117">
        <v>5645</v>
      </c>
      <c r="J32" s="118">
        <f t="shared" si="1"/>
        <v>0.14479821537213544</v>
      </c>
      <c r="K32" s="117">
        <v>5576</v>
      </c>
      <c r="L32" s="118">
        <f>IFERROR(K32/I32-1,"-")</f>
        <v>-1.2223206377325102E-2</v>
      </c>
    </row>
    <row r="33" spans="2:13" x14ac:dyDescent="0.25">
      <c r="B33" s="116" t="s">
        <v>80</v>
      </c>
      <c r="C33" s="117">
        <v>5677</v>
      </c>
      <c r="D33" s="118">
        <v>0.33607907742998355</v>
      </c>
      <c r="E33" s="117">
        <v>6239</v>
      </c>
      <c r="F33" s="118">
        <f t="shared" si="1"/>
        <v>9.8995948564382541E-2</v>
      </c>
      <c r="G33" s="117">
        <v>8729</v>
      </c>
      <c r="H33" s="118">
        <f t="shared" si="1"/>
        <v>0.39910242025965692</v>
      </c>
      <c r="I33" s="117">
        <v>5678</v>
      </c>
      <c r="J33" s="118">
        <f t="shared" si="1"/>
        <v>-0.34952457326154196</v>
      </c>
      <c r="K33" s="117">
        <v>7728</v>
      </c>
      <c r="L33" s="118">
        <f>IFERROR(K33/I33-1,"-")</f>
        <v>0.36104262064107084</v>
      </c>
    </row>
    <row r="34" spans="2:13" x14ac:dyDescent="0.25">
      <c r="B34" s="116" t="s">
        <v>82</v>
      </c>
      <c r="C34" s="117">
        <v>13370</v>
      </c>
      <c r="D34" s="118">
        <v>1.4777613046701261</v>
      </c>
      <c r="E34" s="117">
        <v>12713</v>
      </c>
      <c r="F34" s="118">
        <f t="shared" si="1"/>
        <v>-4.913986537023185E-2</v>
      </c>
      <c r="G34" s="117">
        <v>8246</v>
      </c>
      <c r="H34" s="118">
        <f t="shared" si="1"/>
        <v>-0.35137261071344295</v>
      </c>
      <c r="I34" s="117">
        <v>12728</v>
      </c>
      <c r="J34" s="118">
        <f t="shared" si="1"/>
        <v>0.54353626000485078</v>
      </c>
      <c r="K34" s="117">
        <v>12189</v>
      </c>
      <c r="L34" s="118">
        <f>IFERROR(K34/I34-1,"-")</f>
        <v>-4.2347580138277774E-2</v>
      </c>
    </row>
    <row r="35" spans="2:13" x14ac:dyDescent="0.25">
      <c r="B35" s="116" t="s">
        <v>84</v>
      </c>
      <c r="C35" s="117">
        <v>10229</v>
      </c>
      <c r="D35" s="118">
        <v>0.79676796065343414</v>
      </c>
      <c r="E35" s="117">
        <v>8043</v>
      </c>
      <c r="F35" s="118">
        <f t="shared" si="1"/>
        <v>-0.21370612963143998</v>
      </c>
      <c r="G35" s="117">
        <v>9596</v>
      </c>
      <c r="H35" s="118">
        <f t="shared" si="1"/>
        <v>0.19308715653363162</v>
      </c>
      <c r="I35" s="117">
        <v>9435</v>
      </c>
      <c r="J35" s="118">
        <f t="shared" si="1"/>
        <v>-1.6777824093372251E-2</v>
      </c>
      <c r="K35" s="117">
        <v>13044</v>
      </c>
      <c r="L35" s="118">
        <f>IFERROR(K35/I35-1,"-")</f>
        <v>0.38251192368839426</v>
      </c>
    </row>
    <row r="36" spans="2:13" x14ac:dyDescent="0.25">
      <c r="B36" s="116" t="s">
        <v>86</v>
      </c>
      <c r="C36" s="117">
        <v>11920</v>
      </c>
      <c r="D36" s="118">
        <v>0.82738003985896058</v>
      </c>
      <c r="E36" s="117">
        <v>12303</v>
      </c>
      <c r="F36" s="118">
        <f t="shared" si="1"/>
        <v>3.213087248322144E-2</v>
      </c>
      <c r="G36" s="117">
        <v>10664</v>
      </c>
      <c r="H36" s="118">
        <f t="shared" si="1"/>
        <v>-0.13321953994960578</v>
      </c>
      <c r="I36" s="117">
        <v>10671</v>
      </c>
      <c r="J36" s="118">
        <f t="shared" si="1"/>
        <v>6.5641410352590412E-4</v>
      </c>
      <c r="K36" s="117"/>
      <c r="L36" s="118"/>
    </row>
    <row r="37" spans="2:13" x14ac:dyDescent="0.25">
      <c r="B37" s="116" t="s">
        <v>88</v>
      </c>
      <c r="C37" s="117">
        <v>18621</v>
      </c>
      <c r="D37" s="118">
        <v>0.29339445717857893</v>
      </c>
      <c r="E37" s="117">
        <v>15011</v>
      </c>
      <c r="F37" s="118">
        <f t="shared" si="1"/>
        <v>-0.19386713925138288</v>
      </c>
      <c r="G37" s="117">
        <v>14582</v>
      </c>
      <c r="H37" s="118">
        <f t="shared" si="1"/>
        <v>-2.8579042035840385E-2</v>
      </c>
      <c r="I37" s="117">
        <v>13728</v>
      </c>
      <c r="J37" s="118">
        <f t="shared" si="1"/>
        <v>-5.856535454670142E-2</v>
      </c>
      <c r="K37" s="117"/>
      <c r="L37" s="118"/>
    </row>
    <row r="38" spans="2:13" x14ac:dyDescent="0.25">
      <c r="B38" s="116" t="s">
        <v>90</v>
      </c>
      <c r="C38" s="117">
        <v>19560</v>
      </c>
      <c r="D38" s="118">
        <v>0.55707689858302811</v>
      </c>
      <c r="E38" s="117">
        <v>19950</v>
      </c>
      <c r="F38" s="118">
        <f t="shared" si="1"/>
        <v>1.9938650306748462E-2</v>
      </c>
      <c r="G38" s="117">
        <v>19201</v>
      </c>
      <c r="H38" s="118">
        <f t="shared" si="1"/>
        <v>-3.7543859649122768E-2</v>
      </c>
      <c r="I38" s="117">
        <v>17657</v>
      </c>
      <c r="J38" s="118">
        <f t="shared" si="1"/>
        <v>-8.0412478516743935E-2</v>
      </c>
      <c r="K38" s="117"/>
      <c r="L38" s="118"/>
    </row>
    <row r="39" spans="2:13" x14ac:dyDescent="0.25">
      <c r="B39" s="116" t="s">
        <v>92</v>
      </c>
      <c r="C39" s="117">
        <v>11009</v>
      </c>
      <c r="D39" s="118">
        <v>0.28115908297451409</v>
      </c>
      <c r="E39" s="117">
        <v>10743</v>
      </c>
      <c r="F39" s="118">
        <f t="shared" si="1"/>
        <v>-2.4162049232446137E-2</v>
      </c>
      <c r="G39" s="117">
        <v>10757</v>
      </c>
      <c r="H39" s="118">
        <f t="shared" si="1"/>
        <v>1.3031741599180968E-3</v>
      </c>
      <c r="I39" s="117">
        <v>12182</v>
      </c>
      <c r="J39" s="118">
        <f t="shared" si="1"/>
        <v>0.1324718787766106</v>
      </c>
      <c r="K39" s="117"/>
      <c r="L39" s="118"/>
    </row>
    <row r="40" spans="2:13" x14ac:dyDescent="0.25">
      <c r="B40" s="116" t="s">
        <v>94</v>
      </c>
      <c r="C40" s="117">
        <v>9548</v>
      </c>
      <c r="D40" s="118">
        <v>0.25631578947368427</v>
      </c>
      <c r="E40" s="117">
        <v>10093</v>
      </c>
      <c r="F40" s="118">
        <f t="shared" si="1"/>
        <v>5.7080016757436125E-2</v>
      </c>
      <c r="G40" s="117">
        <v>9833</v>
      </c>
      <c r="H40" s="118">
        <f t="shared" si="1"/>
        <v>-2.5760428019419357E-2</v>
      </c>
      <c r="I40" s="117">
        <v>10585</v>
      </c>
      <c r="J40" s="118">
        <f t="shared" si="1"/>
        <v>7.6477168717583588E-2</v>
      </c>
      <c r="K40" s="117"/>
      <c r="L40" s="118"/>
    </row>
    <row r="41" spans="2:13" x14ac:dyDescent="0.25">
      <c r="B41" s="116" t="s">
        <v>96</v>
      </c>
      <c r="C41" s="117">
        <v>5905</v>
      </c>
      <c r="D41" s="118">
        <v>-2.1703114645460597E-2</v>
      </c>
      <c r="E41" s="117">
        <v>7021</v>
      </c>
      <c r="F41" s="118">
        <f t="shared" si="1"/>
        <v>0.18899237933954272</v>
      </c>
      <c r="G41" s="117">
        <v>6177</v>
      </c>
      <c r="H41" s="118">
        <f t="shared" si="1"/>
        <v>-0.12021079618287989</v>
      </c>
      <c r="I41" s="117">
        <v>6876</v>
      </c>
      <c r="J41" s="118">
        <f t="shared" si="1"/>
        <v>0.1131617289946576</v>
      </c>
      <c r="K41" s="117"/>
      <c r="L41" s="118"/>
    </row>
    <row r="42" spans="2:13" x14ac:dyDescent="0.25">
      <c r="B42" s="116" t="s">
        <v>98</v>
      </c>
      <c r="C42" s="117">
        <v>8163</v>
      </c>
      <c r="D42" s="118">
        <v>8.2195412965663461E-2</v>
      </c>
      <c r="E42" s="117">
        <v>7457</v>
      </c>
      <c r="F42" s="118">
        <f t="shared" si="1"/>
        <v>-8.6487810853852709E-2</v>
      </c>
      <c r="G42" s="117">
        <v>7541</v>
      </c>
      <c r="H42" s="118">
        <f t="shared" si="1"/>
        <v>1.1264583612712986E-2</v>
      </c>
      <c r="I42" s="117">
        <v>7552</v>
      </c>
      <c r="J42" s="118">
        <f t="shared" si="1"/>
        <v>1.4586924811033075E-3</v>
      </c>
      <c r="K42" s="117"/>
      <c r="L42" s="118"/>
    </row>
    <row r="43" spans="2:13" ht="15.75" x14ac:dyDescent="0.25">
      <c r="B43" s="119" t="s">
        <v>32</v>
      </c>
      <c r="C43" s="120">
        <v>124091</v>
      </c>
      <c r="D43" s="121">
        <v>0.48668950975224035</v>
      </c>
      <c r="E43" s="120">
        <v>119487</v>
      </c>
      <c r="F43" s="121">
        <f t="shared" si="1"/>
        <v>-3.7101804321022502E-2</v>
      </c>
      <c r="G43" s="120">
        <v>114632</v>
      </c>
      <c r="H43" s="121">
        <f t="shared" si="1"/>
        <v>-4.063203528417314E-2</v>
      </c>
      <c r="I43" s="120">
        <v>118257</v>
      </c>
      <c r="J43" s="121">
        <f t="shared" si="1"/>
        <v>3.1622932514481228E-2</v>
      </c>
      <c r="K43" s="120">
        <v>44114</v>
      </c>
      <c r="L43" s="121">
        <v>0.13095421217248626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248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1">
        <f>K$7</f>
        <v>2026</v>
      </c>
      <c r="L51" s="302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2603</v>
      </c>
      <c r="D53" s="118">
        <v>7.8237288135593221</v>
      </c>
      <c r="E53" s="117">
        <v>4265</v>
      </c>
      <c r="F53" s="118">
        <f>IFERROR(E53/C53-1,"-")</f>
        <v>0.63849404533230891</v>
      </c>
      <c r="G53" s="117">
        <v>3214</v>
      </c>
      <c r="H53" s="118">
        <f>IFERROR(G53/E53-1,"-")</f>
        <v>-0.24642438452520521</v>
      </c>
      <c r="I53" s="117">
        <v>3737</v>
      </c>
      <c r="J53" s="118">
        <f>IFERROR(I53/G53-1,"-")</f>
        <v>0.16272557560672052</v>
      </c>
      <c r="K53" s="117">
        <v>4126</v>
      </c>
      <c r="L53" s="118">
        <f t="shared" ref="L53:L57" si="3">IFERROR(K53/I53-1,"-")</f>
        <v>0.10409419320310409</v>
      </c>
    </row>
    <row r="54" spans="1:13" x14ac:dyDescent="0.25">
      <c r="A54" s="1">
        <v>2</v>
      </c>
      <c r="B54" s="116" t="s">
        <v>78</v>
      </c>
      <c r="C54" s="117">
        <v>3449</v>
      </c>
      <c r="D54" s="118">
        <v>3.7770083102493075</v>
      </c>
      <c r="E54" s="117">
        <v>2830</v>
      </c>
      <c r="F54" s="118">
        <f t="shared" ref="F54:J65" si="4">IFERROR(E54/C54-1,"-")</f>
        <v>-0.17947231081472892</v>
      </c>
      <c r="G54" s="117">
        <v>3176</v>
      </c>
      <c r="H54" s="118">
        <f t="shared" si="4"/>
        <v>0.12226148409894</v>
      </c>
      <c r="I54" s="117">
        <v>3570</v>
      </c>
      <c r="J54" s="118">
        <f t="shared" si="4"/>
        <v>0.12405541561712852</v>
      </c>
      <c r="K54" s="117">
        <v>3585</v>
      </c>
      <c r="L54" s="118">
        <f t="shared" si="3"/>
        <v>4.2016806722688926E-3</v>
      </c>
    </row>
    <row r="55" spans="1:13" x14ac:dyDescent="0.25">
      <c r="A55" s="1">
        <v>3</v>
      </c>
      <c r="B55" s="116" t="s">
        <v>80</v>
      </c>
      <c r="C55" s="117">
        <v>3256</v>
      </c>
      <c r="D55" s="118">
        <v>2.8854415274463006</v>
      </c>
      <c r="E55" s="117">
        <v>4198</v>
      </c>
      <c r="F55" s="118">
        <f t="shared" si="4"/>
        <v>0.28931203931203942</v>
      </c>
      <c r="G55" s="117">
        <v>4814</v>
      </c>
      <c r="H55" s="118">
        <f t="shared" si="4"/>
        <v>0.14673654121010005</v>
      </c>
      <c r="I55" s="117">
        <v>3719</v>
      </c>
      <c r="J55" s="118">
        <f t="shared" si="4"/>
        <v>-0.22746157041960946</v>
      </c>
      <c r="K55" s="117">
        <v>4726</v>
      </c>
      <c r="L55" s="118">
        <f t="shared" si="3"/>
        <v>0.27077171282602852</v>
      </c>
    </row>
    <row r="56" spans="1:13" x14ac:dyDescent="0.25">
      <c r="A56" s="1">
        <v>4</v>
      </c>
      <c r="B56" s="116" t="s">
        <v>82</v>
      </c>
      <c r="C56" s="117">
        <v>8246</v>
      </c>
      <c r="D56" s="118">
        <v>9.4644670050761412</v>
      </c>
      <c r="E56" s="117">
        <v>7014</v>
      </c>
      <c r="F56" s="118">
        <f t="shared" si="4"/>
        <v>-0.14940577249575548</v>
      </c>
      <c r="G56" s="117">
        <v>4307</v>
      </c>
      <c r="H56" s="118">
        <f t="shared" si="4"/>
        <v>-0.38594240091246079</v>
      </c>
      <c r="I56" s="117">
        <v>6553</v>
      </c>
      <c r="J56" s="118">
        <f t="shared" si="4"/>
        <v>0.52147666589273278</v>
      </c>
      <c r="K56" s="117">
        <v>5387</v>
      </c>
      <c r="L56" s="118">
        <f t="shared" si="3"/>
        <v>-0.17793377079200368</v>
      </c>
    </row>
    <row r="57" spans="1:13" x14ac:dyDescent="0.25">
      <c r="A57" s="1">
        <v>5</v>
      </c>
      <c r="B57" s="116" t="s">
        <v>84</v>
      </c>
      <c r="C57" s="117">
        <v>5450</v>
      </c>
      <c r="D57" s="118">
        <v>3.6861564918314702</v>
      </c>
      <c r="E57" s="117">
        <v>4156</v>
      </c>
      <c r="F57" s="118">
        <f t="shared" si="4"/>
        <v>-0.23743119266055046</v>
      </c>
      <c r="G57" s="117">
        <v>5457</v>
      </c>
      <c r="H57" s="118">
        <f t="shared" si="4"/>
        <v>0.313041385948027</v>
      </c>
      <c r="I57" s="117">
        <v>5729</v>
      </c>
      <c r="J57" s="118">
        <f t="shared" si="4"/>
        <v>4.9844236760124616E-2</v>
      </c>
      <c r="K57" s="117">
        <v>6043</v>
      </c>
      <c r="L57" s="118">
        <f t="shared" si="3"/>
        <v>5.4808867167044806E-2</v>
      </c>
    </row>
    <row r="58" spans="1:13" x14ac:dyDescent="0.25">
      <c r="A58" s="1">
        <v>6</v>
      </c>
      <c r="B58" s="116" t="s">
        <v>86</v>
      </c>
      <c r="C58" s="117">
        <v>7306</v>
      </c>
      <c r="D58" s="118">
        <v>2.436500470366886</v>
      </c>
      <c r="E58" s="117">
        <v>6696</v>
      </c>
      <c r="F58" s="118">
        <f t="shared" si="4"/>
        <v>-8.3493019436079896E-2</v>
      </c>
      <c r="G58" s="117">
        <v>5557</v>
      </c>
      <c r="H58" s="118">
        <f t="shared" si="4"/>
        <v>-0.17010155316606934</v>
      </c>
      <c r="I58" s="117">
        <v>6008</v>
      </c>
      <c r="J58" s="118">
        <f t="shared" si="4"/>
        <v>8.115889868634163E-2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10472</v>
      </c>
      <c r="D59" s="118">
        <v>0.62785636561479863</v>
      </c>
      <c r="E59" s="117">
        <v>7433</v>
      </c>
      <c r="F59" s="118">
        <f t="shared" si="4"/>
        <v>-0.2902024446142093</v>
      </c>
      <c r="G59" s="117">
        <v>7599</v>
      </c>
      <c r="H59" s="118">
        <f t="shared" si="4"/>
        <v>2.2332840037669888E-2</v>
      </c>
      <c r="I59" s="117">
        <v>7565</v>
      </c>
      <c r="J59" s="118">
        <f t="shared" si="4"/>
        <v>-4.4742729306487261E-3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11207</v>
      </c>
      <c r="D60" s="118">
        <v>0.35024096385542158</v>
      </c>
      <c r="E60" s="117">
        <v>9492</v>
      </c>
      <c r="F60" s="118">
        <f t="shared" si="4"/>
        <v>-0.1530293566520925</v>
      </c>
      <c r="G60" s="117">
        <v>9450</v>
      </c>
      <c r="H60" s="118">
        <f t="shared" si="4"/>
        <v>-4.4247787610619538E-3</v>
      </c>
      <c r="I60" s="117">
        <v>8887</v>
      </c>
      <c r="J60" s="118">
        <f t="shared" si="4"/>
        <v>-5.9576719576719617E-2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7045</v>
      </c>
      <c r="D61" s="118">
        <v>0.22118218062055806</v>
      </c>
      <c r="E61" s="117">
        <v>6112</v>
      </c>
      <c r="F61" s="118">
        <f t="shared" si="4"/>
        <v>-0.13243435060326469</v>
      </c>
      <c r="G61" s="117">
        <v>6082</v>
      </c>
      <c r="H61" s="118">
        <f t="shared" si="4"/>
        <v>-4.9083769633507801E-3</v>
      </c>
      <c r="I61" s="117">
        <v>6213</v>
      </c>
      <c r="J61" s="118">
        <f t="shared" si="4"/>
        <v>2.1538967444919344E-2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6519</v>
      </c>
      <c r="D62" s="118">
        <v>0.37444655281467432</v>
      </c>
      <c r="E62" s="117">
        <v>5748</v>
      </c>
      <c r="F62" s="118">
        <f t="shared" si="4"/>
        <v>-0.11826967326277038</v>
      </c>
      <c r="G62" s="117">
        <v>5830</v>
      </c>
      <c r="H62" s="118">
        <f t="shared" si="4"/>
        <v>1.4265831593597733E-2</v>
      </c>
      <c r="I62" s="117">
        <v>5793</v>
      </c>
      <c r="J62" s="118">
        <f t="shared" si="4"/>
        <v>-6.3464837049742595E-3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4255</v>
      </c>
      <c r="D63" s="118">
        <v>8.6290528465662542E-2</v>
      </c>
      <c r="E63" s="117">
        <v>4279</v>
      </c>
      <c r="F63" s="118">
        <f t="shared" si="4"/>
        <v>5.640423031727293E-3</v>
      </c>
      <c r="G63" s="117">
        <v>4123</v>
      </c>
      <c r="H63" s="118">
        <f t="shared" si="4"/>
        <v>-3.6457116148632895E-2</v>
      </c>
      <c r="I63" s="117">
        <v>4741</v>
      </c>
      <c r="J63" s="118">
        <f t="shared" si="4"/>
        <v>0.14989085617268971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6049</v>
      </c>
      <c r="D64" s="118">
        <v>0.23650858544562547</v>
      </c>
      <c r="E64" s="117">
        <v>4654</v>
      </c>
      <c r="F64" s="118">
        <f t="shared" si="4"/>
        <v>-0.23061663084807404</v>
      </c>
      <c r="G64" s="117">
        <v>4801</v>
      </c>
      <c r="H64" s="118">
        <f t="shared" si="4"/>
        <v>3.1585732703051095E-2</v>
      </c>
      <c r="I64" s="117">
        <v>4334</v>
      </c>
      <c r="J64" s="118">
        <f t="shared" si="4"/>
        <v>-9.7271401791293455E-2</v>
      </c>
      <c r="K64" s="117"/>
      <c r="L64" s="118"/>
    </row>
    <row r="65" spans="1:13" ht="15.75" x14ac:dyDescent="0.25">
      <c r="B65" s="119" t="s">
        <v>32</v>
      </c>
      <c r="C65" s="120">
        <v>75857</v>
      </c>
      <c r="D65" s="121">
        <v>0.89708898114340019</v>
      </c>
      <c r="E65" s="120">
        <v>66877</v>
      </c>
      <c r="F65" s="121">
        <f t="shared" si="4"/>
        <v>-0.11838063725167092</v>
      </c>
      <c r="G65" s="120">
        <v>64410</v>
      </c>
      <c r="H65" s="121">
        <f t="shared" si="4"/>
        <v>-3.6888616415210018E-2</v>
      </c>
      <c r="I65" s="120">
        <v>66849</v>
      </c>
      <c r="J65" s="121">
        <f t="shared" si="4"/>
        <v>3.7866790870982658E-2</v>
      </c>
      <c r="K65" s="120">
        <v>23867</v>
      </c>
      <c r="L65" s="121">
        <v>2.3983181740174997E-2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7" t="s">
        <v>249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1">
        <f>K$7</f>
        <v>2026</v>
      </c>
      <c r="L73" s="302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1546</v>
      </c>
      <c r="D75" s="118">
        <v>-2.1518987341772156E-2</v>
      </c>
      <c r="E75" s="117">
        <v>1425</v>
      </c>
      <c r="F75" s="118">
        <f>IFERROR(E75/C75-1,"-")</f>
        <v>-7.826649417852527E-2</v>
      </c>
      <c r="G75" s="117">
        <v>1161</v>
      </c>
      <c r="H75" s="118">
        <f>IFERROR(G75/E75-1,"-")</f>
        <v>-0.1852631578947368</v>
      </c>
      <c r="I75" s="117">
        <v>1783</v>
      </c>
      <c r="J75" s="118">
        <f>IFERROR(I75/G75-1,"-")</f>
        <v>0.53574504737295436</v>
      </c>
      <c r="K75" s="117">
        <v>1451</v>
      </c>
      <c r="L75" s="118">
        <f t="shared" ref="L75:L79" si="5">IFERROR(K75/I75-1,"-")</f>
        <v>-0.18620302860347726</v>
      </c>
    </row>
    <row r="76" spans="1:13" x14ac:dyDescent="0.25">
      <c r="A76" s="1">
        <v>2</v>
      </c>
      <c r="B76" s="116" t="s">
        <v>78</v>
      </c>
      <c r="C76" s="117">
        <v>2491</v>
      </c>
      <c r="D76" s="118">
        <v>9.3023255813953432E-2</v>
      </c>
      <c r="E76" s="117">
        <v>1394</v>
      </c>
      <c r="F76" s="118">
        <f t="shared" ref="F76:J87" si="6">IFERROR(E76/C76-1,"-")</f>
        <v>-0.44038538739462063</v>
      </c>
      <c r="G76" s="117">
        <v>1755</v>
      </c>
      <c r="H76" s="118">
        <f t="shared" si="6"/>
        <v>0.25896700143472029</v>
      </c>
      <c r="I76" s="117">
        <v>2075</v>
      </c>
      <c r="J76" s="118">
        <f t="shared" si="6"/>
        <v>0.18233618233618243</v>
      </c>
      <c r="K76" s="117">
        <v>1991</v>
      </c>
      <c r="L76" s="118">
        <f t="shared" si="5"/>
        <v>-4.0481927710843357E-2</v>
      </c>
    </row>
    <row r="77" spans="1:13" x14ac:dyDescent="0.25">
      <c r="A77" s="1">
        <v>3</v>
      </c>
      <c r="B77" s="116" t="s">
        <v>80</v>
      </c>
      <c r="C77" s="117">
        <v>2421</v>
      </c>
      <c r="D77" s="118">
        <v>-0.29023746701846964</v>
      </c>
      <c r="E77" s="117">
        <v>2041</v>
      </c>
      <c r="F77" s="118">
        <f t="shared" si="6"/>
        <v>-0.15695993391160679</v>
      </c>
      <c r="G77" s="117">
        <v>3915</v>
      </c>
      <c r="H77" s="118">
        <f t="shared" si="6"/>
        <v>0.9181773640372366</v>
      </c>
      <c r="I77" s="117">
        <v>1959</v>
      </c>
      <c r="J77" s="118">
        <f t="shared" si="6"/>
        <v>-0.49961685823754787</v>
      </c>
      <c r="K77" s="117">
        <v>3002</v>
      </c>
      <c r="L77" s="118">
        <f t="shared" si="5"/>
        <v>0.53241449719244516</v>
      </c>
    </row>
    <row r="78" spans="1:13" x14ac:dyDescent="0.25">
      <c r="A78" s="1">
        <v>4</v>
      </c>
      <c r="B78" s="116" t="s">
        <v>82</v>
      </c>
      <c r="C78" s="117">
        <v>5124</v>
      </c>
      <c r="D78" s="118">
        <v>0.11197916666666674</v>
      </c>
      <c r="E78" s="117">
        <v>5699</v>
      </c>
      <c r="F78" s="118">
        <f t="shared" si="6"/>
        <v>0.11221701795472283</v>
      </c>
      <c r="G78" s="117">
        <v>3939</v>
      </c>
      <c r="H78" s="118">
        <f t="shared" si="6"/>
        <v>-0.3088261098438323</v>
      </c>
      <c r="I78" s="117">
        <v>6175</v>
      </c>
      <c r="J78" s="118">
        <f t="shared" si="6"/>
        <v>0.56765676567656764</v>
      </c>
      <c r="K78" s="117">
        <v>6802</v>
      </c>
      <c r="L78" s="118">
        <f t="shared" si="5"/>
        <v>0.10153846153846158</v>
      </c>
    </row>
    <row r="79" spans="1:13" x14ac:dyDescent="0.25">
      <c r="A79" s="1">
        <v>5</v>
      </c>
      <c r="B79" s="116" t="s">
        <v>84</v>
      </c>
      <c r="C79" s="117">
        <v>4779</v>
      </c>
      <c r="D79" s="118">
        <v>5.4966887417218446E-2</v>
      </c>
      <c r="E79" s="117">
        <v>3887</v>
      </c>
      <c r="F79" s="118">
        <f t="shared" si="6"/>
        <v>-0.18664992676292114</v>
      </c>
      <c r="G79" s="117">
        <v>4139</v>
      </c>
      <c r="H79" s="118">
        <f t="shared" si="6"/>
        <v>6.4831489580653434E-2</v>
      </c>
      <c r="I79" s="117">
        <v>3706</v>
      </c>
      <c r="J79" s="118">
        <f t="shared" si="6"/>
        <v>-0.10461464121768538</v>
      </c>
      <c r="K79" s="117">
        <v>7001</v>
      </c>
      <c r="L79" s="118">
        <f t="shared" si="5"/>
        <v>0.8890987587695629</v>
      </c>
    </row>
    <row r="80" spans="1:13" x14ac:dyDescent="0.25">
      <c r="A80" s="1">
        <v>6</v>
      </c>
      <c r="B80" s="116" t="s">
        <v>86</v>
      </c>
      <c r="C80" s="117">
        <v>4614</v>
      </c>
      <c r="D80" s="118">
        <v>4.9351830793723073E-2</v>
      </c>
      <c r="E80" s="117">
        <v>5607</v>
      </c>
      <c r="F80" s="118">
        <f t="shared" si="6"/>
        <v>0.21521456436931086</v>
      </c>
      <c r="G80" s="117">
        <v>5107</v>
      </c>
      <c r="H80" s="118">
        <f t="shared" si="6"/>
        <v>-8.9174246477617292E-2</v>
      </c>
      <c r="I80" s="117">
        <v>4663</v>
      </c>
      <c r="J80" s="118">
        <f t="shared" si="6"/>
        <v>-8.6939494811043683E-2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8149</v>
      </c>
      <c r="D81" s="118">
        <v>2.3229532898041194E-2</v>
      </c>
      <c r="E81" s="117">
        <v>7578</v>
      </c>
      <c r="F81" s="118">
        <f t="shared" si="6"/>
        <v>-7.0069947232789254E-2</v>
      </c>
      <c r="G81" s="117">
        <v>6983</v>
      </c>
      <c r="H81" s="118">
        <f t="shared" si="6"/>
        <v>-7.8516759039324313E-2</v>
      </c>
      <c r="I81" s="117">
        <v>6163</v>
      </c>
      <c r="J81" s="118">
        <f t="shared" si="6"/>
        <v>-0.1174280395245596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8353</v>
      </c>
      <c r="D82" s="118">
        <v>0.95987799155326137</v>
      </c>
      <c r="E82" s="117">
        <v>10458</v>
      </c>
      <c r="F82" s="118">
        <f t="shared" si="6"/>
        <v>0.25200526756853825</v>
      </c>
      <c r="G82" s="117">
        <v>9751</v>
      </c>
      <c r="H82" s="118">
        <f t="shared" si="6"/>
        <v>-6.7603748326639845E-2</v>
      </c>
      <c r="I82" s="117">
        <v>8770</v>
      </c>
      <c r="J82" s="118">
        <f t="shared" si="6"/>
        <v>-0.10060506614706188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3964</v>
      </c>
      <c r="D83" s="118">
        <v>0.40368271954674229</v>
      </c>
      <c r="E83" s="117">
        <v>4631</v>
      </c>
      <c r="F83" s="118">
        <f t="shared" si="6"/>
        <v>0.16826437941473249</v>
      </c>
      <c r="G83" s="117">
        <v>4675</v>
      </c>
      <c r="H83" s="118">
        <f t="shared" si="6"/>
        <v>9.5011876484560887E-3</v>
      </c>
      <c r="I83" s="117">
        <v>5969</v>
      </c>
      <c r="J83" s="118">
        <f t="shared" si="6"/>
        <v>0.27679144385026744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3029</v>
      </c>
      <c r="D84" s="118">
        <v>6.0203010150507552E-2</v>
      </c>
      <c r="E84" s="117">
        <v>4345</v>
      </c>
      <c r="F84" s="118">
        <f t="shared" si="6"/>
        <v>0.4344668207329152</v>
      </c>
      <c r="G84" s="117">
        <v>4003</v>
      </c>
      <c r="H84" s="118">
        <f t="shared" si="6"/>
        <v>-7.8711162255466038E-2</v>
      </c>
      <c r="I84" s="117">
        <v>4792</v>
      </c>
      <c r="J84" s="118">
        <f t="shared" si="6"/>
        <v>0.19710217336997249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1650</v>
      </c>
      <c r="D85" s="118">
        <v>-0.22133081642284091</v>
      </c>
      <c r="E85" s="117">
        <v>2742</v>
      </c>
      <c r="F85" s="118">
        <f t="shared" si="6"/>
        <v>0.66181818181818186</v>
      </c>
      <c r="G85" s="117">
        <v>2054</v>
      </c>
      <c r="H85" s="118">
        <f t="shared" si="6"/>
        <v>-0.25091174325309995</v>
      </c>
      <c r="I85" s="117">
        <v>2135</v>
      </c>
      <c r="J85" s="118">
        <f t="shared" si="6"/>
        <v>3.9435248296007863E-2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2114</v>
      </c>
      <c r="D86" s="118">
        <v>-0.20256506978498678</v>
      </c>
      <c r="E86" s="117">
        <v>2803</v>
      </c>
      <c r="F86" s="118">
        <f t="shared" si="6"/>
        <v>0.32592242194891208</v>
      </c>
      <c r="G86" s="117">
        <v>2740</v>
      </c>
      <c r="H86" s="118">
        <f t="shared" si="6"/>
        <v>-2.2475918658580119E-2</v>
      </c>
      <c r="I86" s="117">
        <v>3218</v>
      </c>
      <c r="J86" s="118">
        <f t="shared" si="6"/>
        <v>0.17445255474452548</v>
      </c>
      <c r="K86" s="117"/>
      <c r="L86" s="118"/>
    </row>
    <row r="87" spans="1:13" ht="15.75" x14ac:dyDescent="0.25">
      <c r="B87" s="119" t="s">
        <v>32</v>
      </c>
      <c r="C87" s="120">
        <v>48234</v>
      </c>
      <c r="D87" s="121">
        <v>0.10928660135228374</v>
      </c>
      <c r="E87" s="120">
        <v>52610</v>
      </c>
      <c r="F87" s="121">
        <f t="shared" si="6"/>
        <v>9.0724385288385889E-2</v>
      </c>
      <c r="G87" s="120">
        <v>50222</v>
      </c>
      <c r="H87" s="121">
        <f t="shared" si="6"/>
        <v>-4.5390610150161548E-2</v>
      </c>
      <c r="I87" s="120">
        <v>51408</v>
      </c>
      <c r="J87" s="121">
        <f t="shared" si="6"/>
        <v>2.3615148739596137E-2</v>
      </c>
      <c r="K87" s="120">
        <v>20247</v>
      </c>
      <c r="L87" s="121">
        <v>0.28978213785195561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7" t="s">
        <v>250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1">
        <f>K$7</f>
        <v>2026</v>
      </c>
      <c r="L95" s="302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68843</v>
      </c>
      <c r="D97" s="118">
        <v>10.221352893235533</v>
      </c>
      <c r="E97" s="117">
        <v>96437</v>
      </c>
      <c r="F97" s="118">
        <f t="shared" ref="F97:J109" si="7">IFERROR(E97/C97-1,"-")</f>
        <v>0.40082506572926802</v>
      </c>
      <c r="G97" s="117">
        <v>97758</v>
      </c>
      <c r="H97" s="118">
        <f t="shared" si="7"/>
        <v>1.3698061947178042E-2</v>
      </c>
      <c r="I97" s="117">
        <v>103238</v>
      </c>
      <c r="J97" s="118">
        <f t="shared" si="7"/>
        <v>5.6056793305918617E-2</v>
      </c>
      <c r="K97" s="117">
        <v>106793</v>
      </c>
      <c r="L97" s="118">
        <f t="shared" ref="L97:L101" si="8">IFERROR(K97/I97-1,"-")</f>
        <v>3.4434994866231472E-2</v>
      </c>
    </row>
    <row r="98" spans="2:12" x14ac:dyDescent="0.25">
      <c r="B98" s="116" t="s">
        <v>78</v>
      </c>
      <c r="C98" s="117">
        <v>82164</v>
      </c>
      <c r="D98" s="118">
        <v>10.523702664796634</v>
      </c>
      <c r="E98" s="117">
        <v>97949</v>
      </c>
      <c r="F98" s="118">
        <f t="shared" si="7"/>
        <v>0.19211576846307388</v>
      </c>
      <c r="G98" s="117">
        <v>107315</v>
      </c>
      <c r="H98" s="118">
        <f t="shared" si="7"/>
        <v>9.5621190619608054E-2</v>
      </c>
      <c r="I98" s="117">
        <v>109374</v>
      </c>
      <c r="J98" s="118">
        <f t="shared" si="7"/>
        <v>1.9186507012067366E-2</v>
      </c>
      <c r="K98" s="117">
        <v>111950</v>
      </c>
      <c r="L98" s="118">
        <f t="shared" si="8"/>
        <v>2.3552215334540216E-2</v>
      </c>
    </row>
    <row r="99" spans="2:12" x14ac:dyDescent="0.25">
      <c r="B99" s="116" t="s">
        <v>80</v>
      </c>
      <c r="C99" s="117">
        <v>98983</v>
      </c>
      <c r="D99" s="118">
        <v>10.432547932547932</v>
      </c>
      <c r="E99" s="117">
        <v>108044</v>
      </c>
      <c r="F99" s="118">
        <f t="shared" si="7"/>
        <v>9.1540971682005923E-2</v>
      </c>
      <c r="G99" s="117">
        <v>114208</v>
      </c>
      <c r="H99" s="118">
        <f t="shared" si="7"/>
        <v>5.7050831142867686E-2</v>
      </c>
      <c r="I99" s="117">
        <v>117520</v>
      </c>
      <c r="J99" s="118">
        <f t="shared" si="7"/>
        <v>2.899971980947047E-2</v>
      </c>
      <c r="K99" s="117">
        <v>118576</v>
      </c>
      <c r="L99" s="118">
        <f t="shared" si="8"/>
        <v>8.9857045609258446E-3</v>
      </c>
    </row>
    <row r="100" spans="2:12" x14ac:dyDescent="0.25">
      <c r="B100" s="116" t="s">
        <v>82</v>
      </c>
      <c r="C100" s="117">
        <v>97469</v>
      </c>
      <c r="D100" s="118">
        <v>10.686930455635492</v>
      </c>
      <c r="E100" s="117">
        <v>100188</v>
      </c>
      <c r="F100" s="118">
        <f t="shared" si="7"/>
        <v>2.7896049000194933E-2</v>
      </c>
      <c r="G100" s="117">
        <v>105296</v>
      </c>
      <c r="H100" s="118">
        <f t="shared" si="7"/>
        <v>5.0984149798378953E-2</v>
      </c>
      <c r="I100" s="117">
        <v>102791</v>
      </c>
      <c r="J100" s="118">
        <f t="shared" si="7"/>
        <v>-2.3790077495821293E-2</v>
      </c>
      <c r="K100" s="117">
        <v>106829</v>
      </c>
      <c r="L100" s="118">
        <f t="shared" si="8"/>
        <v>3.9283594867254967E-2</v>
      </c>
    </row>
    <row r="101" spans="2:12" x14ac:dyDescent="0.25">
      <c r="B101" s="116" t="s">
        <v>84</v>
      </c>
      <c r="C101" s="117">
        <v>87150</v>
      </c>
      <c r="D101" s="118">
        <v>7.9522342064714948</v>
      </c>
      <c r="E101" s="117">
        <v>88589</v>
      </c>
      <c r="F101" s="118">
        <f t="shared" si="7"/>
        <v>1.6511761331038377E-2</v>
      </c>
      <c r="G101" s="117">
        <v>101026</v>
      </c>
      <c r="H101" s="118">
        <f t="shared" si="7"/>
        <v>0.14038989039271232</v>
      </c>
      <c r="I101" s="117">
        <v>107151</v>
      </c>
      <c r="J101" s="118">
        <f t="shared" si="7"/>
        <v>6.0627957159543167E-2</v>
      </c>
      <c r="K101" s="117">
        <v>106428</v>
      </c>
      <c r="L101" s="118">
        <f t="shared" si="8"/>
        <v>-6.7474871909735112E-3</v>
      </c>
    </row>
    <row r="102" spans="2:12" x14ac:dyDescent="0.25">
      <c r="B102" s="116" t="s">
        <v>86</v>
      </c>
      <c r="C102" s="117">
        <v>87225</v>
      </c>
      <c r="D102" s="118">
        <v>4.964510393873085</v>
      </c>
      <c r="E102" s="117">
        <v>97481</v>
      </c>
      <c r="F102" s="118">
        <f t="shared" si="7"/>
        <v>0.11758096875895663</v>
      </c>
      <c r="G102" s="117">
        <v>102726</v>
      </c>
      <c r="H102" s="118">
        <f t="shared" si="7"/>
        <v>5.3805356941352578E-2</v>
      </c>
      <c r="I102" s="117">
        <v>106493</v>
      </c>
      <c r="J102" s="118">
        <f t="shared" si="7"/>
        <v>3.6670365827541129E-2</v>
      </c>
      <c r="K102" s="117"/>
      <c r="L102" s="118"/>
    </row>
    <row r="103" spans="2:12" x14ac:dyDescent="0.25">
      <c r="B103" s="116" t="s">
        <v>88</v>
      </c>
      <c r="C103" s="117">
        <v>101111</v>
      </c>
      <c r="D103" s="118">
        <v>2.6532499909672289</v>
      </c>
      <c r="E103" s="117">
        <v>98217</v>
      </c>
      <c r="F103" s="118">
        <f t="shared" si="7"/>
        <v>-2.8622009474735699E-2</v>
      </c>
      <c r="G103" s="117">
        <v>106566</v>
      </c>
      <c r="H103" s="118">
        <f t="shared" si="7"/>
        <v>8.5005650752924655E-2</v>
      </c>
      <c r="I103" s="117">
        <v>112286</v>
      </c>
      <c r="J103" s="118">
        <f t="shared" si="7"/>
        <v>5.3675656400728133E-2</v>
      </c>
      <c r="K103" s="117"/>
      <c r="L103" s="118"/>
    </row>
    <row r="104" spans="2:12" x14ac:dyDescent="0.25">
      <c r="B104" s="116" t="s">
        <v>90</v>
      </c>
      <c r="C104" s="117">
        <v>98334</v>
      </c>
      <c r="D104" s="118">
        <v>1.4277002839155659</v>
      </c>
      <c r="E104" s="117">
        <v>96847</v>
      </c>
      <c r="F104" s="118">
        <f t="shared" si="7"/>
        <v>-1.5121931376736453E-2</v>
      </c>
      <c r="G104" s="117">
        <v>106980</v>
      </c>
      <c r="H104" s="118">
        <f t="shared" si="7"/>
        <v>0.10462895081933365</v>
      </c>
      <c r="I104" s="117">
        <v>105931</v>
      </c>
      <c r="J104" s="118">
        <f t="shared" si="7"/>
        <v>-9.8055711347915242E-3</v>
      </c>
      <c r="K104" s="117"/>
      <c r="L104" s="118"/>
    </row>
    <row r="105" spans="2:12" x14ac:dyDescent="0.25">
      <c r="B105" s="116" t="s">
        <v>92</v>
      </c>
      <c r="C105" s="117">
        <v>92289</v>
      </c>
      <c r="D105" s="118">
        <v>0.83015051460527101</v>
      </c>
      <c r="E105" s="117">
        <v>96569</v>
      </c>
      <c r="F105" s="118">
        <f t="shared" si="7"/>
        <v>4.6376057818374949E-2</v>
      </c>
      <c r="G105" s="117">
        <v>100393</v>
      </c>
      <c r="H105" s="118">
        <f t="shared" si="7"/>
        <v>3.9598628959603976E-2</v>
      </c>
      <c r="I105" s="117">
        <v>103689</v>
      </c>
      <c r="J105" s="118">
        <f t="shared" si="7"/>
        <v>3.2830974271114588E-2</v>
      </c>
      <c r="K105" s="117"/>
      <c r="L105" s="118"/>
    </row>
    <row r="106" spans="2:12" x14ac:dyDescent="0.25">
      <c r="B106" s="116" t="s">
        <v>94</v>
      </c>
      <c r="C106" s="117">
        <v>103661</v>
      </c>
      <c r="D106" s="118">
        <v>0.26636695701039614</v>
      </c>
      <c r="E106" s="117">
        <v>109428</v>
      </c>
      <c r="F106" s="118">
        <f t="shared" si="7"/>
        <v>5.56332661270873E-2</v>
      </c>
      <c r="G106" s="117">
        <v>115247</v>
      </c>
      <c r="H106" s="118">
        <f t="shared" si="7"/>
        <v>5.3176517893043895E-2</v>
      </c>
      <c r="I106" s="117">
        <v>119830</v>
      </c>
      <c r="J106" s="118">
        <f t="shared" si="7"/>
        <v>3.9766761824602703E-2</v>
      </c>
      <c r="K106" s="117"/>
      <c r="L106" s="118"/>
    </row>
    <row r="107" spans="2:12" x14ac:dyDescent="0.25">
      <c r="B107" s="116" t="s">
        <v>96</v>
      </c>
      <c r="C107" s="117">
        <v>101461</v>
      </c>
      <c r="D107" s="118">
        <v>0.23147226605170523</v>
      </c>
      <c r="E107" s="117">
        <v>106978</v>
      </c>
      <c r="F107" s="118">
        <f t="shared" si="7"/>
        <v>5.4375572880219991E-2</v>
      </c>
      <c r="G107" s="117">
        <v>107739</v>
      </c>
      <c r="H107" s="118">
        <f t="shared" si="7"/>
        <v>7.1136121445531941E-3</v>
      </c>
      <c r="I107" s="117">
        <v>111811</v>
      </c>
      <c r="J107" s="118">
        <f t="shared" si="7"/>
        <v>3.7795041721196521E-2</v>
      </c>
      <c r="K107" s="117"/>
      <c r="L107" s="118"/>
    </row>
    <row r="108" spans="2:12" x14ac:dyDescent="0.25">
      <c r="B108" s="116" t="s">
        <v>98</v>
      </c>
      <c r="C108" s="117">
        <v>102550</v>
      </c>
      <c r="D108" s="118">
        <v>0.43804689252860673</v>
      </c>
      <c r="E108" s="117">
        <v>104162</v>
      </c>
      <c r="F108" s="118">
        <f t="shared" si="7"/>
        <v>1.5719161384690317E-2</v>
      </c>
      <c r="G108" s="117">
        <v>107909</v>
      </c>
      <c r="H108" s="118">
        <f t="shared" si="7"/>
        <v>3.5972811581958863E-2</v>
      </c>
      <c r="I108" s="117">
        <v>103178</v>
      </c>
      <c r="J108" s="118">
        <f t="shared" si="7"/>
        <v>-4.3842496918700014E-2</v>
      </c>
      <c r="K108" s="117"/>
      <c r="L108" s="118"/>
    </row>
    <row r="109" spans="2:12" ht="15.75" x14ac:dyDescent="0.25">
      <c r="B109" s="119" t="s">
        <v>32</v>
      </c>
      <c r="C109" s="120">
        <v>1121240</v>
      </c>
      <c r="D109" s="121">
        <v>1.7428263900780352</v>
      </c>
      <c r="E109" s="120">
        <v>1200889</v>
      </c>
      <c r="F109" s="121">
        <f t="shared" si="7"/>
        <v>7.1036530983553892E-2</v>
      </c>
      <c r="G109" s="120">
        <v>1273163</v>
      </c>
      <c r="H109" s="121">
        <f t="shared" si="7"/>
        <v>6.0183747207277261E-2</v>
      </c>
      <c r="I109" s="120">
        <v>1303292</v>
      </c>
      <c r="J109" s="121">
        <f t="shared" si="7"/>
        <v>2.3664683940705089E-2</v>
      </c>
      <c r="K109" s="120">
        <v>550576</v>
      </c>
      <c r="L109" s="121">
        <v>1.9445483396719698E-2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7" t="s">
        <v>251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C$7</f>
        <v>2022</v>
      </c>
      <c r="D117" s="302"/>
      <c r="E117" s="301">
        <f>E$7</f>
        <v>2023</v>
      </c>
      <c r="F117" s="302"/>
      <c r="G117" s="301">
        <f>G$7</f>
        <v>2024</v>
      </c>
      <c r="H117" s="302"/>
      <c r="I117" s="301">
        <f>I$7</f>
        <v>2025</v>
      </c>
      <c r="J117" s="302"/>
      <c r="K117" s="301">
        <f>K$7</f>
        <v>2026</v>
      </c>
      <c r="L117" s="302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22981</v>
      </c>
      <c r="D119" s="118">
        <v>46.481404958677686</v>
      </c>
      <c r="E119" s="117">
        <v>38867</v>
      </c>
      <c r="F119" s="118">
        <f t="shared" ref="F119:J131" si="9">IFERROR(E119/C119-1,"-")</f>
        <v>0.69126669857708545</v>
      </c>
      <c r="G119" s="117">
        <v>41827</v>
      </c>
      <c r="H119" s="118">
        <f t="shared" si="9"/>
        <v>7.6157151310880744E-2</v>
      </c>
      <c r="I119" s="117">
        <v>45798</v>
      </c>
      <c r="J119" s="118">
        <f t="shared" si="9"/>
        <v>9.493867597484873E-2</v>
      </c>
      <c r="K119" s="117">
        <v>47044</v>
      </c>
      <c r="L119" s="118">
        <f t="shared" ref="L119:L123" si="10">IFERROR(K119/I119-1,"-")</f>
        <v>2.7206428228306878E-2</v>
      </c>
    </row>
    <row r="120" spans="1:13" x14ac:dyDescent="0.25">
      <c r="B120" s="116" t="s">
        <v>78</v>
      </c>
      <c r="C120" s="117">
        <v>33474</v>
      </c>
      <c r="D120" s="118">
        <v>129.24902723735408</v>
      </c>
      <c r="E120" s="117">
        <v>40917</v>
      </c>
      <c r="F120" s="118">
        <f t="shared" si="9"/>
        <v>0.22235167592758565</v>
      </c>
      <c r="G120" s="117">
        <v>46040</v>
      </c>
      <c r="H120" s="118">
        <f t="shared" si="9"/>
        <v>0.12520468265024309</v>
      </c>
      <c r="I120" s="117">
        <v>47035</v>
      </c>
      <c r="J120" s="118">
        <f t="shared" si="9"/>
        <v>2.16116420503909E-2</v>
      </c>
      <c r="K120" s="117">
        <v>48408</v>
      </c>
      <c r="L120" s="118">
        <f t="shared" si="10"/>
        <v>2.9191027957903737E-2</v>
      </c>
    </row>
    <row r="121" spans="1:13" x14ac:dyDescent="0.25">
      <c r="B121" s="116" t="s">
        <v>80</v>
      </c>
      <c r="C121" s="117">
        <v>46540</v>
      </c>
      <c r="D121" s="118">
        <v>170.10294117647058</v>
      </c>
      <c r="E121" s="117">
        <v>54879</v>
      </c>
      <c r="F121" s="118">
        <f t="shared" si="9"/>
        <v>0.17917920068758053</v>
      </c>
      <c r="G121" s="117">
        <v>55580</v>
      </c>
      <c r="H121" s="118">
        <f t="shared" si="9"/>
        <v>1.2773556369467309E-2</v>
      </c>
      <c r="I121" s="117">
        <v>57360</v>
      </c>
      <c r="J121" s="118">
        <f t="shared" si="9"/>
        <v>3.2025908600215924E-2</v>
      </c>
      <c r="K121" s="117">
        <v>58677</v>
      </c>
      <c r="L121" s="118">
        <f t="shared" si="10"/>
        <v>2.2960251046025171E-2</v>
      </c>
    </row>
    <row r="122" spans="1:13" x14ac:dyDescent="0.25">
      <c r="B122" s="116" t="s">
        <v>82</v>
      </c>
      <c r="C122" s="117">
        <v>48714</v>
      </c>
      <c r="D122" s="118">
        <v>305.37735849056605</v>
      </c>
      <c r="E122" s="117">
        <v>48998</v>
      </c>
      <c r="F122" s="118">
        <f t="shared" si="9"/>
        <v>5.8299462166933047E-3</v>
      </c>
      <c r="G122" s="117">
        <v>57738</v>
      </c>
      <c r="H122" s="118">
        <f t="shared" si="9"/>
        <v>0.17837462753581779</v>
      </c>
      <c r="I122" s="117">
        <v>52845</v>
      </c>
      <c r="J122" s="118">
        <f t="shared" si="9"/>
        <v>-8.4744882053413684E-2</v>
      </c>
      <c r="K122" s="117">
        <v>59079</v>
      </c>
      <c r="L122" s="118">
        <f t="shared" si="10"/>
        <v>0.1179676412148738</v>
      </c>
    </row>
    <row r="123" spans="1:13" x14ac:dyDescent="0.25">
      <c r="B123" s="116" t="s">
        <v>84</v>
      </c>
      <c r="C123" s="117">
        <v>52400</v>
      </c>
      <c r="D123" s="118">
        <v>276.24867724867727</v>
      </c>
      <c r="E123" s="117">
        <v>55242</v>
      </c>
      <c r="F123" s="118">
        <f t="shared" si="9"/>
        <v>5.4236641221373949E-2</v>
      </c>
      <c r="G123" s="117">
        <v>61775</v>
      </c>
      <c r="H123" s="118">
        <f t="shared" si="9"/>
        <v>0.11826146772383339</v>
      </c>
      <c r="I123" s="117">
        <v>66971</v>
      </c>
      <c r="J123" s="118">
        <f t="shared" si="9"/>
        <v>8.4111695669769393E-2</v>
      </c>
      <c r="K123" s="117">
        <v>63767</v>
      </c>
      <c r="L123" s="118">
        <f t="shared" si="10"/>
        <v>-4.7841603081930972E-2</v>
      </c>
    </row>
    <row r="124" spans="1:13" x14ac:dyDescent="0.25">
      <c r="B124" s="116" t="s">
        <v>86</v>
      </c>
      <c r="C124" s="117">
        <v>53892</v>
      </c>
      <c r="D124" s="118">
        <v>43.98497495826377</v>
      </c>
      <c r="E124" s="117">
        <v>60909</v>
      </c>
      <c r="F124" s="118">
        <f t="shared" si="9"/>
        <v>0.13020485415274985</v>
      </c>
      <c r="G124" s="117">
        <v>66223</v>
      </c>
      <c r="H124" s="118">
        <f t="shared" si="9"/>
        <v>8.7244906335681049E-2</v>
      </c>
      <c r="I124" s="117">
        <v>66524</v>
      </c>
      <c r="J124" s="118">
        <f t="shared" si="9"/>
        <v>4.5452486296302386E-3</v>
      </c>
      <c r="K124" s="117"/>
      <c r="L124" s="118"/>
    </row>
    <row r="125" spans="1:13" x14ac:dyDescent="0.25">
      <c r="B125" s="116" t="s">
        <v>88</v>
      </c>
      <c r="C125" s="117">
        <v>59229</v>
      </c>
      <c r="D125" s="118">
        <v>11.085084676596614</v>
      </c>
      <c r="E125" s="117">
        <v>59283</v>
      </c>
      <c r="F125" s="118">
        <f t="shared" si="9"/>
        <v>9.1171554475000249E-4</v>
      </c>
      <c r="G125" s="117">
        <v>64142</v>
      </c>
      <c r="H125" s="118">
        <f t="shared" si="9"/>
        <v>8.196278865779405E-2</v>
      </c>
      <c r="I125" s="117">
        <v>65396</v>
      </c>
      <c r="J125" s="118">
        <f t="shared" si="9"/>
        <v>1.9550372610769751E-2</v>
      </c>
      <c r="K125" s="117"/>
      <c r="L125" s="118"/>
    </row>
    <row r="126" spans="1:13" x14ac:dyDescent="0.25">
      <c r="B126" s="116" t="s">
        <v>90</v>
      </c>
      <c r="C126" s="117">
        <v>54770</v>
      </c>
      <c r="D126" s="118">
        <v>2.8586726785965899</v>
      </c>
      <c r="E126" s="117">
        <v>55524</v>
      </c>
      <c r="F126" s="118">
        <f t="shared" si="9"/>
        <v>1.3766660580609713E-2</v>
      </c>
      <c r="G126" s="117">
        <v>62872</v>
      </c>
      <c r="H126" s="118">
        <f t="shared" si="9"/>
        <v>0.13233916864779194</v>
      </c>
      <c r="I126" s="117">
        <v>61698</v>
      </c>
      <c r="J126" s="118">
        <f t="shared" si="9"/>
        <v>-1.8672859142384479E-2</v>
      </c>
      <c r="K126" s="117"/>
      <c r="L126" s="118"/>
    </row>
    <row r="127" spans="1:13" x14ac:dyDescent="0.25">
      <c r="B127" s="116" t="s">
        <v>92</v>
      </c>
      <c r="C127" s="117">
        <v>55821</v>
      </c>
      <c r="D127" s="118">
        <v>1.4060775862068966</v>
      </c>
      <c r="E127" s="117">
        <v>60872</v>
      </c>
      <c r="F127" s="118">
        <f t="shared" si="9"/>
        <v>9.0485659518819039E-2</v>
      </c>
      <c r="G127" s="117">
        <v>62946</v>
      </c>
      <c r="H127" s="118">
        <f t="shared" si="9"/>
        <v>3.4071494283085757E-2</v>
      </c>
      <c r="I127" s="117">
        <v>61772</v>
      </c>
      <c r="J127" s="118">
        <f t="shared" si="9"/>
        <v>-1.8650907126743554E-2</v>
      </c>
      <c r="K127" s="117"/>
      <c r="L127" s="118"/>
    </row>
    <row r="128" spans="1:13" x14ac:dyDescent="0.25">
      <c r="A128" s="122"/>
      <c r="B128" s="116" t="s">
        <v>94</v>
      </c>
      <c r="C128" s="117">
        <v>56132</v>
      </c>
      <c r="D128" s="118">
        <v>0.45994590095713694</v>
      </c>
      <c r="E128" s="117">
        <v>59055</v>
      </c>
      <c r="F128" s="118">
        <f t="shared" si="9"/>
        <v>5.2073683460414744E-2</v>
      </c>
      <c r="G128" s="117">
        <v>62174</v>
      </c>
      <c r="H128" s="118">
        <f t="shared" si="9"/>
        <v>5.2815172297011159E-2</v>
      </c>
      <c r="I128" s="117">
        <v>65216</v>
      </c>
      <c r="J128" s="118">
        <f t="shared" si="9"/>
        <v>4.8927204297616322E-2</v>
      </c>
      <c r="K128" s="117"/>
      <c r="L128" s="118"/>
    </row>
    <row r="129" spans="2:13" x14ac:dyDescent="0.25">
      <c r="B129" s="116" t="s">
        <v>96</v>
      </c>
      <c r="C129" s="117">
        <v>49783</v>
      </c>
      <c r="D129" s="118">
        <v>0.42143734117579879</v>
      </c>
      <c r="E129" s="117">
        <v>50763</v>
      </c>
      <c r="F129" s="118">
        <f t="shared" si="9"/>
        <v>1.9685434786975486E-2</v>
      </c>
      <c r="G129" s="117">
        <v>52169</v>
      </c>
      <c r="H129" s="118">
        <f t="shared" si="9"/>
        <v>2.769733861276924E-2</v>
      </c>
      <c r="I129" s="117">
        <v>49890</v>
      </c>
      <c r="J129" s="118">
        <f t="shared" si="9"/>
        <v>-4.36849469991758E-2</v>
      </c>
      <c r="K129" s="117"/>
      <c r="L129" s="118"/>
    </row>
    <row r="130" spans="2:13" x14ac:dyDescent="0.25">
      <c r="B130" s="116" t="s">
        <v>98</v>
      </c>
      <c r="C130" s="117">
        <v>48129</v>
      </c>
      <c r="D130" s="118">
        <v>0.98216712655986171</v>
      </c>
      <c r="E130" s="117">
        <v>49377</v>
      </c>
      <c r="F130" s="118">
        <f t="shared" si="9"/>
        <v>2.5930312285732171E-2</v>
      </c>
      <c r="G130" s="117">
        <v>50165</v>
      </c>
      <c r="H130" s="118">
        <f t="shared" si="9"/>
        <v>1.5958847236567708E-2</v>
      </c>
      <c r="I130" s="117">
        <v>46754</v>
      </c>
      <c r="J130" s="118">
        <f t="shared" si="9"/>
        <v>-6.7995614472241561E-2</v>
      </c>
      <c r="K130" s="117"/>
      <c r="L130" s="118"/>
    </row>
    <row r="131" spans="2:13" ht="15.75" x14ac:dyDescent="0.25">
      <c r="B131" s="119" t="s">
        <v>32</v>
      </c>
      <c r="C131" s="120">
        <v>581865</v>
      </c>
      <c r="D131" s="121">
        <v>3.0802280408958946</v>
      </c>
      <c r="E131" s="120">
        <v>634686</v>
      </c>
      <c r="F131" s="121">
        <f t="shared" si="9"/>
        <v>9.0778788894331219E-2</v>
      </c>
      <c r="G131" s="120">
        <v>683651</v>
      </c>
      <c r="H131" s="121">
        <f t="shared" si="9"/>
        <v>7.7148385185745294E-2</v>
      </c>
      <c r="I131" s="120">
        <v>687259</v>
      </c>
      <c r="J131" s="121">
        <f t="shared" si="9"/>
        <v>5.2775465844414615E-3</v>
      </c>
      <c r="K131" s="120">
        <v>276975</v>
      </c>
      <c r="L131" s="121">
        <v>2.5799140028665679E-2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252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C$7</f>
        <v>2022</v>
      </c>
      <c r="D139" s="302"/>
      <c r="E139" s="301">
        <f>E$7</f>
        <v>2023</v>
      </c>
      <c r="F139" s="302"/>
      <c r="G139" s="301">
        <f>G$7</f>
        <v>2024</v>
      </c>
      <c r="H139" s="302"/>
      <c r="I139" s="301">
        <f>I$7</f>
        <v>2025</v>
      </c>
      <c r="J139" s="302"/>
      <c r="K139" s="301">
        <f>K$7</f>
        <v>2026</v>
      </c>
      <c r="L139" s="302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3124</v>
      </c>
      <c r="D141" s="118">
        <v>4.8283582089552235</v>
      </c>
      <c r="E141" s="117">
        <v>4168</v>
      </c>
      <c r="F141" s="118">
        <f t="shared" ref="F141:J153" si="11">IFERROR(E141/C141-1,"-")</f>
        <v>0.33418693982074266</v>
      </c>
      <c r="G141" s="117">
        <v>4030</v>
      </c>
      <c r="H141" s="118">
        <f t="shared" si="11"/>
        <v>-3.3109404990403046E-2</v>
      </c>
      <c r="I141" s="117">
        <v>4255</v>
      </c>
      <c r="J141" s="118">
        <f t="shared" si="11"/>
        <v>5.583126550868478E-2</v>
      </c>
      <c r="K141" s="117">
        <v>5063</v>
      </c>
      <c r="L141" s="118">
        <f t="shared" ref="L141:L145" si="12">IFERROR(K141/I141-1,"-")</f>
        <v>0.18989424206815508</v>
      </c>
    </row>
    <row r="142" spans="2:13" x14ac:dyDescent="0.25">
      <c r="B142" s="116" t="s">
        <v>78</v>
      </c>
      <c r="C142" s="117">
        <v>3140</v>
      </c>
      <c r="D142" s="118">
        <v>4.3492333901192506</v>
      </c>
      <c r="E142" s="117">
        <v>4770</v>
      </c>
      <c r="F142" s="118">
        <f t="shared" si="11"/>
        <v>0.51910828025477707</v>
      </c>
      <c r="G142" s="117">
        <v>4864</v>
      </c>
      <c r="H142" s="118">
        <f t="shared" si="11"/>
        <v>1.9706498951781892E-2</v>
      </c>
      <c r="I142" s="117">
        <v>4432</v>
      </c>
      <c r="J142" s="118">
        <f t="shared" si="11"/>
        <v>-8.8815789473684181E-2</v>
      </c>
      <c r="K142" s="117">
        <v>5370</v>
      </c>
      <c r="L142" s="118">
        <f t="shared" si="12"/>
        <v>0.21164259927797824</v>
      </c>
    </row>
    <row r="143" spans="2:13" x14ac:dyDescent="0.25">
      <c r="B143" s="116" t="s">
        <v>80</v>
      </c>
      <c r="C143" s="117">
        <v>3797</v>
      </c>
      <c r="D143" s="118">
        <v>4.1730245231607626</v>
      </c>
      <c r="E143" s="117">
        <v>4902</v>
      </c>
      <c r="F143" s="118">
        <f t="shared" si="11"/>
        <v>0.29101922570450345</v>
      </c>
      <c r="G143" s="117">
        <v>5123</v>
      </c>
      <c r="H143" s="118">
        <f t="shared" si="11"/>
        <v>4.5083639330885328E-2</v>
      </c>
      <c r="I143" s="117">
        <v>4974</v>
      </c>
      <c r="J143" s="118">
        <f t="shared" si="11"/>
        <v>-2.9084520788600465E-2</v>
      </c>
      <c r="K143" s="117">
        <v>6012</v>
      </c>
      <c r="L143" s="118">
        <f t="shared" si="12"/>
        <v>0.20868516284680338</v>
      </c>
    </row>
    <row r="144" spans="2:13" x14ac:dyDescent="0.25">
      <c r="B144" s="116" t="s">
        <v>82</v>
      </c>
      <c r="C144" s="117">
        <v>3884</v>
      </c>
      <c r="D144" s="118">
        <v>6.1005484460694701</v>
      </c>
      <c r="E144" s="117">
        <v>3848</v>
      </c>
      <c r="F144" s="118">
        <f t="shared" si="11"/>
        <v>-9.2687950566426869E-3</v>
      </c>
      <c r="G144" s="117">
        <v>3449</v>
      </c>
      <c r="H144" s="118">
        <f t="shared" si="11"/>
        <v>-0.1036902286902287</v>
      </c>
      <c r="I144" s="117">
        <v>4586</v>
      </c>
      <c r="J144" s="118">
        <f t="shared" si="11"/>
        <v>0.32966077123803994</v>
      </c>
      <c r="K144" s="117">
        <v>3799</v>
      </c>
      <c r="L144" s="118">
        <f t="shared" si="12"/>
        <v>-0.17160924552987356</v>
      </c>
    </row>
    <row r="145" spans="1:13" x14ac:dyDescent="0.25">
      <c r="B145" s="116" t="s">
        <v>84</v>
      </c>
      <c r="C145" s="117">
        <v>1871</v>
      </c>
      <c r="D145" s="118">
        <v>1.4267185473411153</v>
      </c>
      <c r="E145" s="117">
        <v>2095</v>
      </c>
      <c r="F145" s="118">
        <f t="shared" si="11"/>
        <v>0.119722073757349</v>
      </c>
      <c r="G145" s="117">
        <v>2729</v>
      </c>
      <c r="H145" s="118">
        <f t="shared" si="11"/>
        <v>0.30262529832935559</v>
      </c>
      <c r="I145" s="117">
        <v>2702</v>
      </c>
      <c r="J145" s="118">
        <f t="shared" si="11"/>
        <v>-9.8937339684865844E-3</v>
      </c>
      <c r="K145" s="117">
        <v>3021</v>
      </c>
      <c r="L145" s="118">
        <f t="shared" si="12"/>
        <v>0.11806069578090295</v>
      </c>
    </row>
    <row r="146" spans="1:13" x14ac:dyDescent="0.25">
      <c r="B146" s="116" t="s">
        <v>86</v>
      </c>
      <c r="C146" s="117">
        <v>2403</v>
      </c>
      <c r="D146" s="118">
        <v>2.0926640926640925</v>
      </c>
      <c r="E146" s="117">
        <v>3004</v>
      </c>
      <c r="F146" s="118">
        <f t="shared" si="11"/>
        <v>0.25010403662089065</v>
      </c>
      <c r="G146" s="117">
        <v>2187</v>
      </c>
      <c r="H146" s="118">
        <f t="shared" si="11"/>
        <v>-0.27197070572569904</v>
      </c>
      <c r="I146" s="117">
        <v>3148</v>
      </c>
      <c r="J146" s="118">
        <f t="shared" si="11"/>
        <v>0.43941472336534071</v>
      </c>
      <c r="K146" s="117"/>
      <c r="L146" s="118"/>
    </row>
    <row r="147" spans="1:13" x14ac:dyDescent="0.25">
      <c r="B147" s="116" t="s">
        <v>88</v>
      </c>
      <c r="C147" s="117">
        <v>2941</v>
      </c>
      <c r="D147" s="118">
        <v>1.1173506119510441</v>
      </c>
      <c r="E147" s="117">
        <v>2520</v>
      </c>
      <c r="F147" s="118">
        <f t="shared" si="11"/>
        <v>-0.14314858891533488</v>
      </c>
      <c r="G147" s="117">
        <v>2455</v>
      </c>
      <c r="H147" s="118">
        <f t="shared" si="11"/>
        <v>-2.5793650793650813E-2</v>
      </c>
      <c r="I147" s="117">
        <v>3024</v>
      </c>
      <c r="J147" s="118">
        <f t="shared" si="11"/>
        <v>0.23177189409368637</v>
      </c>
      <c r="K147" s="117"/>
      <c r="L147" s="118"/>
    </row>
    <row r="148" spans="1:13" x14ac:dyDescent="0.25">
      <c r="B148" s="116" t="s">
        <v>90</v>
      </c>
      <c r="C148" s="117">
        <v>2558</v>
      </c>
      <c r="D148" s="118">
        <v>1.0562700964630225</v>
      </c>
      <c r="E148" s="117">
        <v>3156</v>
      </c>
      <c r="F148" s="118">
        <f t="shared" si="11"/>
        <v>0.23377638780297105</v>
      </c>
      <c r="G148" s="117">
        <v>3085</v>
      </c>
      <c r="H148" s="118">
        <f t="shared" si="11"/>
        <v>-2.249683143219261E-2</v>
      </c>
      <c r="I148" s="117">
        <v>3470</v>
      </c>
      <c r="J148" s="118">
        <f t="shared" si="11"/>
        <v>0.12479740680713136</v>
      </c>
      <c r="K148" s="117"/>
      <c r="L148" s="118"/>
    </row>
    <row r="149" spans="1:13" x14ac:dyDescent="0.25">
      <c r="B149" s="116" t="s">
        <v>92</v>
      </c>
      <c r="C149" s="117">
        <v>2665</v>
      </c>
      <c r="D149" s="118">
        <v>-3.6166365280289381E-2</v>
      </c>
      <c r="E149" s="117">
        <v>3076</v>
      </c>
      <c r="F149" s="118">
        <f t="shared" si="11"/>
        <v>0.15422138836772992</v>
      </c>
      <c r="G149" s="117">
        <v>2728</v>
      </c>
      <c r="H149" s="118">
        <f t="shared" si="11"/>
        <v>-0.11313394018205458</v>
      </c>
      <c r="I149" s="117">
        <v>3215</v>
      </c>
      <c r="J149" s="118">
        <f t="shared" si="11"/>
        <v>0.17851906158357767</v>
      </c>
      <c r="K149" s="117"/>
      <c r="L149" s="118"/>
    </row>
    <row r="150" spans="1:13" x14ac:dyDescent="0.25">
      <c r="A150" s="122"/>
      <c r="B150" s="116" t="s">
        <v>94</v>
      </c>
      <c r="C150" s="117">
        <v>3276</v>
      </c>
      <c r="D150" s="118">
        <v>-0.16937119675456391</v>
      </c>
      <c r="E150" s="117">
        <v>3785</v>
      </c>
      <c r="F150" s="118">
        <f t="shared" si="11"/>
        <v>0.15537240537240526</v>
      </c>
      <c r="G150" s="117">
        <v>4043</v>
      </c>
      <c r="H150" s="118">
        <f t="shared" si="11"/>
        <v>6.816380449141346E-2</v>
      </c>
      <c r="I150" s="117">
        <v>4633</v>
      </c>
      <c r="J150" s="118">
        <f t="shared" si="11"/>
        <v>0.14593123917882767</v>
      </c>
      <c r="K150" s="117"/>
      <c r="L150" s="118"/>
    </row>
    <row r="151" spans="1:13" x14ac:dyDescent="0.25">
      <c r="B151" s="116" t="s">
        <v>96</v>
      </c>
      <c r="C151" s="117">
        <v>4655</v>
      </c>
      <c r="D151" s="118">
        <v>2.1057249396797539E-2</v>
      </c>
      <c r="E151" s="117">
        <v>4820</v>
      </c>
      <c r="F151" s="118">
        <f t="shared" si="11"/>
        <v>3.5445757250268439E-2</v>
      </c>
      <c r="G151" s="117">
        <v>4637</v>
      </c>
      <c r="H151" s="118">
        <f t="shared" si="11"/>
        <v>-3.7966804979253088E-2</v>
      </c>
      <c r="I151" s="117">
        <v>6256</v>
      </c>
      <c r="J151" s="118">
        <f t="shared" si="11"/>
        <v>0.34914815613543237</v>
      </c>
      <c r="K151" s="117"/>
      <c r="L151" s="118"/>
    </row>
    <row r="152" spans="1:13" x14ac:dyDescent="0.25">
      <c r="B152" s="116" t="s">
        <v>98</v>
      </c>
      <c r="C152" s="117">
        <v>4758</v>
      </c>
      <c r="D152" s="118">
        <v>0.19158527422990224</v>
      </c>
      <c r="E152" s="117">
        <v>4975</v>
      </c>
      <c r="F152" s="118">
        <f t="shared" si="11"/>
        <v>4.5607398066414451E-2</v>
      </c>
      <c r="G152" s="117">
        <v>5171</v>
      </c>
      <c r="H152" s="118">
        <f t="shared" si="11"/>
        <v>3.939698492462318E-2</v>
      </c>
      <c r="I152" s="117">
        <v>5606</v>
      </c>
      <c r="J152" s="118">
        <f t="shared" si="11"/>
        <v>8.4122993618255704E-2</v>
      </c>
      <c r="K152" s="117"/>
      <c r="L152" s="118"/>
    </row>
    <row r="153" spans="1:13" ht="15.75" x14ac:dyDescent="0.25">
      <c r="B153" s="119" t="s">
        <v>32</v>
      </c>
      <c r="C153" s="120">
        <v>39072</v>
      </c>
      <c r="D153" s="121">
        <v>0.78851963746223563</v>
      </c>
      <c r="E153" s="120">
        <v>45119</v>
      </c>
      <c r="F153" s="121">
        <f t="shared" si="11"/>
        <v>0.15476556101556094</v>
      </c>
      <c r="G153" s="120">
        <v>44501</v>
      </c>
      <c r="H153" s="121">
        <f t="shared" si="11"/>
        <v>-1.3697112081384799E-2</v>
      </c>
      <c r="I153" s="120">
        <v>50301</v>
      </c>
      <c r="J153" s="121">
        <f t="shared" si="11"/>
        <v>0.13033414979438662</v>
      </c>
      <c r="K153" s="120">
        <v>23265</v>
      </c>
      <c r="L153" s="121">
        <v>0.11055420306458541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253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C$7</f>
        <v>2022</v>
      </c>
      <c r="D161" s="302"/>
      <c r="E161" s="301">
        <f>E$7</f>
        <v>2023</v>
      </c>
      <c r="F161" s="302"/>
      <c r="G161" s="301">
        <f>G$7</f>
        <v>2024</v>
      </c>
      <c r="H161" s="302"/>
      <c r="I161" s="301">
        <f>I$7</f>
        <v>2025</v>
      </c>
      <c r="J161" s="302"/>
      <c r="K161" s="301">
        <f>K$7</f>
        <v>2026</v>
      </c>
      <c r="L161" s="302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1823</v>
      </c>
      <c r="D163" s="118">
        <v>1.5354659248956883</v>
      </c>
      <c r="E163" s="117">
        <v>2209</v>
      </c>
      <c r="F163" s="118">
        <f t="shared" ref="F163:J175" si="13">IFERROR(E163/C163-1,"-")</f>
        <v>0.21173889193636852</v>
      </c>
      <c r="G163" s="117">
        <v>2149</v>
      </c>
      <c r="H163" s="118">
        <f t="shared" si="13"/>
        <v>-2.7161611588954249E-2</v>
      </c>
      <c r="I163" s="117">
        <v>2358</v>
      </c>
      <c r="J163" s="118">
        <f t="shared" si="13"/>
        <v>9.7254536993950591E-2</v>
      </c>
      <c r="K163" s="117">
        <v>2450</v>
      </c>
      <c r="L163" s="118">
        <f t="shared" ref="L163:L167" si="14">IFERROR(K163/I163-1,"-")</f>
        <v>3.901611535199323E-2</v>
      </c>
    </row>
    <row r="164" spans="2:12" x14ac:dyDescent="0.25">
      <c r="B164" s="116" t="s">
        <v>78</v>
      </c>
      <c r="C164" s="117">
        <v>2638</v>
      </c>
      <c r="D164" s="118">
        <v>0.87357954545454541</v>
      </c>
      <c r="E164" s="117">
        <v>2846</v>
      </c>
      <c r="F164" s="118">
        <f t="shared" si="13"/>
        <v>7.8847611827141728E-2</v>
      </c>
      <c r="G164" s="117">
        <v>2914</v>
      </c>
      <c r="H164" s="118">
        <f t="shared" si="13"/>
        <v>2.3893183415319763E-2</v>
      </c>
      <c r="I164" s="117">
        <v>3282</v>
      </c>
      <c r="J164" s="118">
        <f t="shared" si="13"/>
        <v>0.12628689087165412</v>
      </c>
      <c r="K164" s="117">
        <v>3624</v>
      </c>
      <c r="L164" s="118">
        <f t="shared" si="14"/>
        <v>0.1042047531992687</v>
      </c>
    </row>
    <row r="165" spans="2:12" x14ac:dyDescent="0.25">
      <c r="B165" s="116" t="s">
        <v>80</v>
      </c>
      <c r="C165" s="117">
        <v>2270</v>
      </c>
      <c r="D165" s="118">
        <v>1.0655141037306644</v>
      </c>
      <c r="E165" s="117">
        <v>2344</v>
      </c>
      <c r="F165" s="118">
        <f t="shared" si="13"/>
        <v>3.2599118942731264E-2</v>
      </c>
      <c r="G165" s="117">
        <v>2307</v>
      </c>
      <c r="H165" s="118">
        <f t="shared" si="13"/>
        <v>-1.5784982935153624E-2</v>
      </c>
      <c r="I165" s="117">
        <v>2669</v>
      </c>
      <c r="J165" s="118">
        <f t="shared" si="13"/>
        <v>0.15691374078890341</v>
      </c>
      <c r="K165" s="117">
        <v>2840</v>
      </c>
      <c r="L165" s="118">
        <f t="shared" si="14"/>
        <v>6.4068939677782044E-2</v>
      </c>
    </row>
    <row r="166" spans="2:12" x14ac:dyDescent="0.25">
      <c r="B166" s="116" t="s">
        <v>82</v>
      </c>
      <c r="C166" s="117">
        <v>2669</v>
      </c>
      <c r="D166" s="118">
        <v>2.2950617283950616</v>
      </c>
      <c r="E166" s="117">
        <v>3420</v>
      </c>
      <c r="F166" s="118">
        <f t="shared" si="13"/>
        <v>0.28137879355563888</v>
      </c>
      <c r="G166" s="117">
        <v>3021</v>
      </c>
      <c r="H166" s="118">
        <f t="shared" si="13"/>
        <v>-0.1166666666666667</v>
      </c>
      <c r="I166" s="117">
        <v>2612</v>
      </c>
      <c r="J166" s="118">
        <f t="shared" si="13"/>
        <v>-0.13538563389606095</v>
      </c>
      <c r="K166" s="117">
        <v>3746</v>
      </c>
      <c r="L166" s="118">
        <f t="shared" si="14"/>
        <v>0.43415007656967841</v>
      </c>
    </row>
    <row r="167" spans="2:12" x14ac:dyDescent="0.25">
      <c r="B167" s="116" t="s">
        <v>84</v>
      </c>
      <c r="C167" s="117">
        <v>2204</v>
      </c>
      <c r="D167" s="118">
        <v>0.34554334554334565</v>
      </c>
      <c r="E167" s="117">
        <v>2278</v>
      </c>
      <c r="F167" s="118">
        <f t="shared" si="13"/>
        <v>3.3575317604355615E-2</v>
      </c>
      <c r="G167" s="117">
        <v>2217</v>
      </c>
      <c r="H167" s="118">
        <f t="shared" si="13"/>
        <v>-2.6777875329236145E-2</v>
      </c>
      <c r="I167" s="117">
        <v>2424</v>
      </c>
      <c r="J167" s="118">
        <f t="shared" si="13"/>
        <v>9.3369418132611681E-2</v>
      </c>
      <c r="K167" s="117">
        <v>3035</v>
      </c>
      <c r="L167" s="118">
        <f t="shared" si="14"/>
        <v>0.2520627062706271</v>
      </c>
    </row>
    <row r="168" spans="2:12" x14ac:dyDescent="0.25">
      <c r="B168" s="116" t="s">
        <v>86</v>
      </c>
      <c r="C168" s="117">
        <v>1538</v>
      </c>
      <c r="D168" s="118">
        <v>0.25448613376835238</v>
      </c>
      <c r="E168" s="117">
        <v>1790</v>
      </c>
      <c r="F168" s="118">
        <f t="shared" si="13"/>
        <v>0.16384915474642403</v>
      </c>
      <c r="G168" s="117">
        <v>2073</v>
      </c>
      <c r="H168" s="118">
        <f t="shared" si="13"/>
        <v>0.1581005586592179</v>
      </c>
      <c r="I168" s="117">
        <v>2047</v>
      </c>
      <c r="J168" s="118">
        <f t="shared" si="13"/>
        <v>-1.2542209358417766E-2</v>
      </c>
      <c r="K168" s="117"/>
      <c r="L168" s="118"/>
    </row>
    <row r="169" spans="2:12" x14ac:dyDescent="0.25">
      <c r="B169" s="116" t="s">
        <v>88</v>
      </c>
      <c r="C169" s="117">
        <v>1994</v>
      </c>
      <c r="D169" s="118">
        <v>-6.9721115537848544E-3</v>
      </c>
      <c r="E169" s="117">
        <v>2033</v>
      </c>
      <c r="F169" s="118">
        <f t="shared" si="13"/>
        <v>1.9558676028084143E-2</v>
      </c>
      <c r="G169" s="117">
        <v>2235</v>
      </c>
      <c r="H169" s="118">
        <f t="shared" si="13"/>
        <v>9.9360550909985301E-2</v>
      </c>
      <c r="I169" s="117">
        <v>2708</v>
      </c>
      <c r="J169" s="118">
        <f t="shared" si="13"/>
        <v>0.21163310961968684</v>
      </c>
      <c r="K169" s="117"/>
      <c r="L169" s="118"/>
    </row>
    <row r="170" spans="2:12" x14ac:dyDescent="0.25">
      <c r="B170" s="116" t="s">
        <v>90</v>
      </c>
      <c r="C170" s="117">
        <v>2886</v>
      </c>
      <c r="D170" s="118">
        <v>0.20501043841336108</v>
      </c>
      <c r="E170" s="117">
        <v>2930</v>
      </c>
      <c r="F170" s="118">
        <f t="shared" si="13"/>
        <v>1.524601524601521E-2</v>
      </c>
      <c r="G170" s="117">
        <v>3259</v>
      </c>
      <c r="H170" s="118">
        <f t="shared" si="13"/>
        <v>0.11228668941979514</v>
      </c>
      <c r="I170" s="117">
        <v>3686</v>
      </c>
      <c r="J170" s="118">
        <f t="shared" si="13"/>
        <v>0.13102178582387225</v>
      </c>
      <c r="K170" s="117"/>
      <c r="L170" s="118"/>
    </row>
    <row r="171" spans="2:12" x14ac:dyDescent="0.25">
      <c r="B171" s="116" t="s">
        <v>92</v>
      </c>
      <c r="C171" s="117">
        <v>1823</v>
      </c>
      <c r="D171" s="118">
        <v>0.32005792903692987</v>
      </c>
      <c r="E171" s="117">
        <v>1975</v>
      </c>
      <c r="F171" s="118">
        <f t="shared" si="13"/>
        <v>8.3379045529347273E-2</v>
      </c>
      <c r="G171" s="117">
        <v>1850</v>
      </c>
      <c r="H171" s="118">
        <f t="shared" si="13"/>
        <v>-6.3291139240506333E-2</v>
      </c>
      <c r="I171" s="117">
        <v>2168</v>
      </c>
      <c r="J171" s="118">
        <f t="shared" si="13"/>
        <v>0.17189189189189191</v>
      </c>
      <c r="K171" s="117"/>
      <c r="L171" s="118"/>
    </row>
    <row r="172" spans="2:12" x14ac:dyDescent="0.25">
      <c r="B172" s="116" t="s">
        <v>94</v>
      </c>
      <c r="C172" s="117">
        <v>2789</v>
      </c>
      <c r="D172" s="118">
        <v>5.0470809792843685E-2</v>
      </c>
      <c r="E172" s="117">
        <v>2829</v>
      </c>
      <c r="F172" s="118">
        <f t="shared" si="13"/>
        <v>1.4342058085335285E-2</v>
      </c>
      <c r="G172" s="117">
        <v>2728</v>
      </c>
      <c r="H172" s="118">
        <f t="shared" si="13"/>
        <v>-3.5701661364439752E-2</v>
      </c>
      <c r="I172" s="117">
        <v>3032</v>
      </c>
      <c r="J172" s="118">
        <f t="shared" si="13"/>
        <v>0.11143695014662747</v>
      </c>
      <c r="K172" s="117"/>
      <c r="L172" s="118"/>
    </row>
    <row r="173" spans="2:12" x14ac:dyDescent="0.25">
      <c r="B173" s="116" t="s">
        <v>96</v>
      </c>
      <c r="C173" s="117">
        <v>1953</v>
      </c>
      <c r="D173" s="118">
        <v>-0.13392461197339245</v>
      </c>
      <c r="E173" s="117">
        <v>2171</v>
      </c>
      <c r="F173" s="118">
        <f t="shared" si="13"/>
        <v>0.11162314388120831</v>
      </c>
      <c r="G173" s="117">
        <v>2133</v>
      </c>
      <c r="H173" s="118">
        <f t="shared" si="13"/>
        <v>-1.7503454629203108E-2</v>
      </c>
      <c r="I173" s="117">
        <v>2683</v>
      </c>
      <c r="J173" s="118">
        <f t="shared" si="13"/>
        <v>0.2578527894983591</v>
      </c>
      <c r="K173" s="117"/>
      <c r="L173" s="118"/>
    </row>
    <row r="174" spans="2:12" x14ac:dyDescent="0.25">
      <c r="B174" s="116" t="s">
        <v>98</v>
      </c>
      <c r="C174" s="117">
        <v>2681</v>
      </c>
      <c r="D174" s="118">
        <v>0.15311827956989243</v>
      </c>
      <c r="E174" s="117">
        <v>2053</v>
      </c>
      <c r="F174" s="118">
        <f t="shared" si="13"/>
        <v>-0.23424095486758667</v>
      </c>
      <c r="G174" s="117">
        <v>2212</v>
      </c>
      <c r="H174" s="118">
        <f t="shared" si="13"/>
        <v>7.7447637603507147E-2</v>
      </c>
      <c r="I174" s="117">
        <v>2738</v>
      </c>
      <c r="J174" s="118">
        <f t="shared" si="13"/>
        <v>0.23779385171790235</v>
      </c>
      <c r="K174" s="117"/>
      <c r="L174" s="118"/>
    </row>
    <row r="175" spans="2:12" ht="15.75" x14ac:dyDescent="0.25">
      <c r="B175" s="119" t="s">
        <v>32</v>
      </c>
      <c r="C175" s="120">
        <v>27268</v>
      </c>
      <c r="D175" s="121">
        <v>0.36894422410763594</v>
      </c>
      <c r="E175" s="120">
        <v>28878</v>
      </c>
      <c r="F175" s="121">
        <f t="shared" si="13"/>
        <v>5.904356755170892E-2</v>
      </c>
      <c r="G175" s="120">
        <v>29098</v>
      </c>
      <c r="H175" s="121">
        <f t="shared" si="13"/>
        <v>7.6182561119191305E-3</v>
      </c>
      <c r="I175" s="120">
        <v>32407</v>
      </c>
      <c r="J175" s="121">
        <f t="shared" si="13"/>
        <v>0.11371915595573578</v>
      </c>
      <c r="K175" s="120">
        <v>15695</v>
      </c>
      <c r="L175" s="121">
        <v>0.17609591607343567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254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C$7</f>
        <v>2022</v>
      </c>
      <c r="D183" s="302"/>
      <c r="E183" s="301">
        <f>E$7</f>
        <v>2023</v>
      </c>
      <c r="F183" s="302"/>
      <c r="G183" s="301">
        <f>G$7</f>
        <v>2024</v>
      </c>
      <c r="H183" s="302"/>
      <c r="I183" s="301">
        <f>I$7</f>
        <v>2025</v>
      </c>
      <c r="J183" s="302"/>
      <c r="K183" s="301">
        <f>K$7</f>
        <v>2026</v>
      </c>
      <c r="L183" s="302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2729</v>
      </c>
      <c r="D185" s="118">
        <v>8.6091549295774641</v>
      </c>
      <c r="E185" s="117">
        <v>4058</v>
      </c>
      <c r="F185" s="118">
        <f t="shared" ref="F185:J197" si="15">IFERROR(E185/C185-1,"-")</f>
        <v>0.48699157200439713</v>
      </c>
      <c r="G185" s="117">
        <v>4254</v>
      </c>
      <c r="H185" s="118">
        <f t="shared" si="15"/>
        <v>4.8299655002464359E-2</v>
      </c>
      <c r="I185" s="117">
        <v>3018</v>
      </c>
      <c r="J185" s="118">
        <f t="shared" si="15"/>
        <v>-0.29055007052186177</v>
      </c>
      <c r="K185" s="117">
        <v>3519</v>
      </c>
      <c r="L185" s="118">
        <f t="shared" ref="L185:L189" si="16">IFERROR(K185/I185-1,"-")</f>
        <v>0.16600397614314111</v>
      </c>
    </row>
    <row r="186" spans="1:13" x14ac:dyDescent="0.25">
      <c r="B186" s="116" t="s">
        <v>78</v>
      </c>
      <c r="C186" s="117">
        <v>3069</v>
      </c>
      <c r="D186" s="118">
        <v>51.016949152542374</v>
      </c>
      <c r="E186" s="117">
        <v>3219</v>
      </c>
      <c r="F186" s="118">
        <f t="shared" si="15"/>
        <v>4.8875855327468187E-2</v>
      </c>
      <c r="G186" s="117">
        <v>3831</v>
      </c>
      <c r="H186" s="118">
        <f t="shared" si="15"/>
        <v>0.19012115563839704</v>
      </c>
      <c r="I186" s="117">
        <v>3089</v>
      </c>
      <c r="J186" s="118">
        <f t="shared" si="15"/>
        <v>-0.19368311145914907</v>
      </c>
      <c r="K186" s="117">
        <v>3714</v>
      </c>
      <c r="L186" s="118">
        <f t="shared" si="16"/>
        <v>0.20233085140822271</v>
      </c>
    </row>
    <row r="187" spans="1:13" x14ac:dyDescent="0.25">
      <c r="B187" s="116" t="s">
        <v>80</v>
      </c>
      <c r="C187" s="117">
        <v>3012</v>
      </c>
      <c r="D187" s="118">
        <v>45.338461538461537</v>
      </c>
      <c r="E187" s="117">
        <v>2822</v>
      </c>
      <c r="F187" s="118">
        <f t="shared" si="15"/>
        <v>-6.3081009296148793E-2</v>
      </c>
      <c r="G187" s="117">
        <v>3770</v>
      </c>
      <c r="H187" s="118">
        <f t="shared" si="15"/>
        <v>0.33593196314670437</v>
      </c>
      <c r="I187" s="117">
        <v>3351</v>
      </c>
      <c r="J187" s="118">
        <f t="shared" si="15"/>
        <v>-0.11114058355437662</v>
      </c>
      <c r="K187" s="117">
        <v>2578</v>
      </c>
      <c r="L187" s="118">
        <f t="shared" si="16"/>
        <v>-0.23067740972843931</v>
      </c>
    </row>
    <row r="188" spans="1:13" x14ac:dyDescent="0.25">
      <c r="B188" s="116" t="s">
        <v>82</v>
      </c>
      <c r="C188" s="117">
        <v>3784</v>
      </c>
      <c r="D188" s="118">
        <v>19.906077348066297</v>
      </c>
      <c r="E188" s="117">
        <v>3844</v>
      </c>
      <c r="F188" s="118">
        <f t="shared" si="15"/>
        <v>1.5856236786469413E-2</v>
      </c>
      <c r="G188" s="117">
        <v>4173</v>
      </c>
      <c r="H188" s="118">
        <f t="shared" si="15"/>
        <v>8.5587929240374505E-2</v>
      </c>
      <c r="I188" s="117">
        <v>2803</v>
      </c>
      <c r="J188" s="118">
        <f t="shared" si="15"/>
        <v>-0.32830098250659001</v>
      </c>
      <c r="K188" s="117">
        <v>3710</v>
      </c>
      <c r="L188" s="118">
        <f t="shared" si="16"/>
        <v>0.3235818765608276</v>
      </c>
    </row>
    <row r="189" spans="1:13" x14ac:dyDescent="0.25">
      <c r="B189" s="116" t="s">
        <v>84</v>
      </c>
      <c r="C189" s="117">
        <v>2653</v>
      </c>
      <c r="D189" s="118">
        <v>4.101923076923077</v>
      </c>
      <c r="E189" s="117">
        <v>3384</v>
      </c>
      <c r="F189" s="118">
        <f t="shared" si="15"/>
        <v>0.27553712777987194</v>
      </c>
      <c r="G189" s="117">
        <v>3296</v>
      </c>
      <c r="H189" s="118">
        <f t="shared" si="15"/>
        <v>-2.6004728132387744E-2</v>
      </c>
      <c r="I189" s="117">
        <v>3239</v>
      </c>
      <c r="J189" s="118">
        <f t="shared" si="15"/>
        <v>-1.7293689320388328E-2</v>
      </c>
      <c r="K189" s="117">
        <v>3206</v>
      </c>
      <c r="L189" s="118">
        <f t="shared" si="16"/>
        <v>-1.0188329731398604E-2</v>
      </c>
    </row>
    <row r="190" spans="1:13" x14ac:dyDescent="0.25">
      <c r="B190" s="116" t="s">
        <v>125</v>
      </c>
      <c r="C190" s="117">
        <v>2511</v>
      </c>
      <c r="D190" s="118">
        <v>0.98341232227488162</v>
      </c>
      <c r="E190" s="117">
        <v>2974</v>
      </c>
      <c r="F190" s="118">
        <f t="shared" si="15"/>
        <v>0.18438868976503375</v>
      </c>
      <c r="G190" s="117">
        <v>2680</v>
      </c>
      <c r="H190" s="118">
        <f t="shared" si="15"/>
        <v>-9.8856758574310644E-2</v>
      </c>
      <c r="I190" s="117">
        <v>2876</v>
      </c>
      <c r="J190" s="118">
        <f t="shared" si="15"/>
        <v>7.3134328358208878E-2</v>
      </c>
      <c r="K190" s="117"/>
      <c r="L190" s="118"/>
    </row>
    <row r="191" spans="1:13" x14ac:dyDescent="0.25">
      <c r="B191" s="116" t="s">
        <v>88</v>
      </c>
      <c r="C191" s="117">
        <v>3593</v>
      </c>
      <c r="D191" s="118">
        <v>0.68843984962406024</v>
      </c>
      <c r="E191" s="117">
        <v>4010</v>
      </c>
      <c r="F191" s="118">
        <f t="shared" si="15"/>
        <v>0.11605900361814636</v>
      </c>
      <c r="G191" s="117">
        <v>4277</v>
      </c>
      <c r="H191" s="118">
        <f t="shared" si="15"/>
        <v>6.6583541147132275E-2</v>
      </c>
      <c r="I191" s="117">
        <v>3871</v>
      </c>
      <c r="J191" s="118">
        <f t="shared" si="15"/>
        <v>-9.4926350245499225E-2</v>
      </c>
      <c r="K191" s="117"/>
      <c r="L191" s="118"/>
    </row>
    <row r="192" spans="1:13" x14ac:dyDescent="0.25">
      <c r="B192" s="116" t="s">
        <v>90</v>
      </c>
      <c r="C192" s="117">
        <v>2717</v>
      </c>
      <c r="D192" s="118">
        <v>0.13114071606994182</v>
      </c>
      <c r="E192" s="117">
        <v>3806</v>
      </c>
      <c r="F192" s="118">
        <f t="shared" si="15"/>
        <v>0.40080971659919018</v>
      </c>
      <c r="G192" s="117">
        <v>3503</v>
      </c>
      <c r="H192" s="118">
        <f t="shared" si="15"/>
        <v>-7.9611140304781891E-2</v>
      </c>
      <c r="I192" s="117">
        <v>3638</v>
      </c>
      <c r="J192" s="118">
        <f t="shared" si="15"/>
        <v>3.8538395660862035E-2</v>
      </c>
      <c r="K192" s="117"/>
      <c r="L192" s="118"/>
    </row>
    <row r="193" spans="2:13" x14ac:dyDescent="0.25">
      <c r="B193" s="116" t="s">
        <v>92</v>
      </c>
      <c r="C193" s="117">
        <v>3335</v>
      </c>
      <c r="D193" s="118">
        <v>4.2187500000000044E-2</v>
      </c>
      <c r="E193" s="117">
        <v>3714</v>
      </c>
      <c r="F193" s="118">
        <f t="shared" si="15"/>
        <v>0.11364317841079452</v>
      </c>
      <c r="G193" s="117">
        <v>3091</v>
      </c>
      <c r="H193" s="118">
        <f t="shared" si="15"/>
        <v>-0.16774367259019929</v>
      </c>
      <c r="I193" s="117">
        <v>3541</v>
      </c>
      <c r="J193" s="118">
        <f t="shared" si="15"/>
        <v>0.1455839534131349</v>
      </c>
      <c r="K193" s="117"/>
      <c r="L193" s="118"/>
    </row>
    <row r="194" spans="2:13" x14ac:dyDescent="0.25">
      <c r="B194" s="116" t="s">
        <v>94</v>
      </c>
      <c r="C194" s="117">
        <v>3802</v>
      </c>
      <c r="D194" s="118">
        <v>-0.17509221089173355</v>
      </c>
      <c r="E194" s="117">
        <v>4250</v>
      </c>
      <c r="F194" s="118">
        <f t="shared" si="15"/>
        <v>0.11783271962125208</v>
      </c>
      <c r="G194" s="117">
        <v>3949</v>
      </c>
      <c r="H194" s="118">
        <f t="shared" si="15"/>
        <v>-7.082352941176473E-2</v>
      </c>
      <c r="I194" s="117">
        <v>3943</v>
      </c>
      <c r="J194" s="118">
        <f t="shared" si="15"/>
        <v>-1.519371992909635E-3</v>
      </c>
      <c r="K194" s="117"/>
      <c r="L194" s="118"/>
    </row>
    <row r="195" spans="2:13" x14ac:dyDescent="0.25">
      <c r="B195" s="116" t="s">
        <v>96</v>
      </c>
      <c r="C195" s="117">
        <v>3396</v>
      </c>
      <c r="D195" s="118">
        <v>-0.17931367810536492</v>
      </c>
      <c r="E195" s="117">
        <v>3688</v>
      </c>
      <c r="F195" s="118">
        <f t="shared" si="15"/>
        <v>8.5983510011778508E-2</v>
      </c>
      <c r="G195" s="117">
        <v>3573</v>
      </c>
      <c r="H195" s="118">
        <f t="shared" si="15"/>
        <v>-3.1182212581344904E-2</v>
      </c>
      <c r="I195" s="117">
        <v>4143</v>
      </c>
      <c r="J195" s="118">
        <f t="shared" si="15"/>
        <v>0.15952980688497065</v>
      </c>
      <c r="K195" s="117"/>
      <c r="L195" s="118"/>
    </row>
    <row r="196" spans="2:13" x14ac:dyDescent="0.25">
      <c r="B196" s="116" t="s">
        <v>98</v>
      </c>
      <c r="C196" s="117">
        <v>4166</v>
      </c>
      <c r="D196" s="118">
        <v>5.3350189633375456E-2</v>
      </c>
      <c r="E196" s="117">
        <v>4414</v>
      </c>
      <c r="F196" s="118">
        <f t="shared" si="15"/>
        <v>5.9529524723955785E-2</v>
      </c>
      <c r="G196" s="117">
        <v>4236</v>
      </c>
      <c r="H196" s="118">
        <f t="shared" si="15"/>
        <v>-4.0326234707748099E-2</v>
      </c>
      <c r="I196" s="117">
        <v>3677</v>
      </c>
      <c r="J196" s="118">
        <f t="shared" si="15"/>
        <v>-0.13196411709159583</v>
      </c>
      <c r="K196" s="117"/>
      <c r="L196" s="118"/>
    </row>
    <row r="197" spans="2:13" ht="15.75" x14ac:dyDescent="0.25">
      <c r="B197" s="119" t="s">
        <v>32</v>
      </c>
      <c r="C197" s="120">
        <v>38767</v>
      </c>
      <c r="D197" s="121">
        <v>0.69978515368088745</v>
      </c>
      <c r="E197" s="120">
        <v>44183</v>
      </c>
      <c r="F197" s="121">
        <f t="shared" si="15"/>
        <v>0.13970645136327287</v>
      </c>
      <c r="G197" s="120">
        <v>44633</v>
      </c>
      <c r="H197" s="121">
        <f t="shared" si="15"/>
        <v>1.0184912749247488E-2</v>
      </c>
      <c r="I197" s="120">
        <v>41189</v>
      </c>
      <c r="J197" s="121">
        <f t="shared" si="15"/>
        <v>-7.7162637510362342E-2</v>
      </c>
      <c r="K197" s="120">
        <v>16727</v>
      </c>
      <c r="L197" s="121">
        <v>7.916129032258068E-2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255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C$7</f>
        <v>2022</v>
      </c>
      <c r="D205" s="302"/>
      <c r="E205" s="301">
        <f>E$7</f>
        <v>2023</v>
      </c>
      <c r="F205" s="302"/>
      <c r="G205" s="301">
        <f>G$7</f>
        <v>2024</v>
      </c>
      <c r="H205" s="302"/>
      <c r="I205" s="301">
        <f>I$7</f>
        <v>2025</v>
      </c>
      <c r="J205" s="302"/>
      <c r="K205" s="301">
        <f>K$7</f>
        <v>2026</v>
      </c>
      <c r="L205" s="302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4334</v>
      </c>
      <c r="D207" s="118">
        <v>22.176470588235293</v>
      </c>
      <c r="E207" s="117">
        <v>4245</v>
      </c>
      <c r="F207" s="118">
        <f t="shared" ref="F207:J219" si="17">IFERROR(E207/C207-1,"-")</f>
        <v>-2.0535302261190602E-2</v>
      </c>
      <c r="G207" s="117">
        <v>4309</v>
      </c>
      <c r="H207" s="118">
        <f t="shared" si="17"/>
        <v>1.5076560659599503E-2</v>
      </c>
      <c r="I207" s="117">
        <v>3827</v>
      </c>
      <c r="J207" s="118">
        <f t="shared" si="17"/>
        <v>-0.11185889997679277</v>
      </c>
      <c r="K207" s="117">
        <v>4448</v>
      </c>
      <c r="L207" s="118">
        <f t="shared" ref="L207:L211" si="18">IFERROR(K207/I207-1,"-")</f>
        <v>0.16226809511366613</v>
      </c>
    </row>
    <row r="208" spans="2:13" x14ac:dyDescent="0.25">
      <c r="B208" s="116" t="s">
        <v>78</v>
      </c>
      <c r="C208" s="117">
        <v>4319</v>
      </c>
      <c r="D208" s="118">
        <v>26.335443037974684</v>
      </c>
      <c r="E208" s="117">
        <v>4506</v>
      </c>
      <c r="F208" s="118">
        <f t="shared" si="17"/>
        <v>4.3297059504515012E-2</v>
      </c>
      <c r="G208" s="117">
        <v>4862</v>
      </c>
      <c r="H208" s="118">
        <f t="shared" si="17"/>
        <v>7.9005770084332072E-2</v>
      </c>
      <c r="I208" s="117">
        <v>4791</v>
      </c>
      <c r="J208" s="118">
        <f t="shared" si="17"/>
        <v>-1.4603044014808719E-2</v>
      </c>
      <c r="K208" s="117">
        <v>5139</v>
      </c>
      <c r="L208" s="118">
        <f t="shared" si="18"/>
        <v>7.2636192861615489E-2</v>
      </c>
    </row>
    <row r="209" spans="2:13" x14ac:dyDescent="0.25">
      <c r="B209" s="116" t="s">
        <v>80</v>
      </c>
      <c r="C209" s="117">
        <v>4676</v>
      </c>
      <c r="D209" s="118">
        <v>35.53125</v>
      </c>
      <c r="E209" s="117">
        <v>3660</v>
      </c>
      <c r="F209" s="118">
        <f t="shared" si="17"/>
        <v>-0.21727972626176217</v>
      </c>
      <c r="G209" s="117">
        <v>3687</v>
      </c>
      <c r="H209" s="118">
        <f t="shared" si="17"/>
        <v>7.3770491803277771E-3</v>
      </c>
      <c r="I209" s="117">
        <v>4448</v>
      </c>
      <c r="J209" s="118">
        <f t="shared" si="17"/>
        <v>0.20640086791429346</v>
      </c>
      <c r="K209" s="117">
        <v>4180</v>
      </c>
      <c r="L209" s="118">
        <f t="shared" si="18"/>
        <v>-6.0251798561151038E-2</v>
      </c>
    </row>
    <row r="210" spans="2:13" x14ac:dyDescent="0.25">
      <c r="B210" s="116" t="s">
        <v>82</v>
      </c>
      <c r="C210" s="117">
        <v>6026</v>
      </c>
      <c r="D210" s="118">
        <v>60.489795918367349</v>
      </c>
      <c r="E210" s="117">
        <v>5451</v>
      </c>
      <c r="F210" s="118">
        <f t="shared" si="17"/>
        <v>-9.5419847328244267E-2</v>
      </c>
      <c r="G210" s="117">
        <v>5828</v>
      </c>
      <c r="H210" s="118">
        <f t="shared" si="17"/>
        <v>6.9161621720785105E-2</v>
      </c>
      <c r="I210" s="117">
        <v>4484</v>
      </c>
      <c r="J210" s="118">
        <f t="shared" si="17"/>
        <v>-0.23061084420041178</v>
      </c>
      <c r="K210" s="117">
        <v>6027</v>
      </c>
      <c r="L210" s="118">
        <f t="shared" si="18"/>
        <v>0.34411239964317564</v>
      </c>
    </row>
    <row r="211" spans="2:13" x14ac:dyDescent="0.25">
      <c r="B211" s="116" t="s">
        <v>84</v>
      </c>
      <c r="C211" s="117">
        <v>5608</v>
      </c>
      <c r="D211" s="118">
        <v>13.055137844611529</v>
      </c>
      <c r="E211" s="117">
        <v>3597</v>
      </c>
      <c r="F211" s="118">
        <f t="shared" si="17"/>
        <v>-0.35859486447931521</v>
      </c>
      <c r="G211" s="117">
        <v>4917</v>
      </c>
      <c r="H211" s="118">
        <f t="shared" si="17"/>
        <v>0.3669724770642202</v>
      </c>
      <c r="I211" s="117">
        <v>3588</v>
      </c>
      <c r="J211" s="118">
        <f t="shared" si="17"/>
        <v>-0.27028676021964615</v>
      </c>
      <c r="K211" s="117">
        <v>4218</v>
      </c>
      <c r="L211" s="118">
        <f t="shared" si="18"/>
        <v>0.17558528428093645</v>
      </c>
    </row>
    <row r="212" spans="2:13" x14ac:dyDescent="0.25">
      <c r="B212" s="116" t="s">
        <v>86</v>
      </c>
      <c r="C212" s="117">
        <v>4084</v>
      </c>
      <c r="D212" s="118">
        <v>0.88463313336409777</v>
      </c>
      <c r="E212" s="117">
        <v>3985</v>
      </c>
      <c r="F212" s="118">
        <f t="shared" si="17"/>
        <v>-2.4240940254652288E-2</v>
      </c>
      <c r="G212" s="117">
        <v>3969</v>
      </c>
      <c r="H212" s="118">
        <f t="shared" si="17"/>
        <v>-4.0150564617315032E-3</v>
      </c>
      <c r="I212" s="117">
        <v>3539</v>
      </c>
      <c r="J212" s="118">
        <f t="shared" si="17"/>
        <v>-0.10833963214915598</v>
      </c>
      <c r="K212" s="117"/>
      <c r="L212" s="118"/>
    </row>
    <row r="213" spans="2:13" x14ac:dyDescent="0.25">
      <c r="B213" s="116" t="s">
        <v>88</v>
      </c>
      <c r="C213" s="117">
        <v>5544</v>
      </c>
      <c r="D213" s="118">
        <v>0.98141529664045746</v>
      </c>
      <c r="E213" s="117">
        <v>4632</v>
      </c>
      <c r="F213" s="118">
        <f t="shared" si="17"/>
        <v>-0.16450216450216448</v>
      </c>
      <c r="G213" s="117">
        <v>5583</v>
      </c>
      <c r="H213" s="118">
        <f t="shared" si="17"/>
        <v>0.20531088082901561</v>
      </c>
      <c r="I213" s="117">
        <v>5587</v>
      </c>
      <c r="J213" s="118">
        <f t="shared" si="17"/>
        <v>7.1646068422004383E-4</v>
      </c>
      <c r="K213" s="117"/>
      <c r="L213" s="118"/>
    </row>
    <row r="214" spans="2:13" x14ac:dyDescent="0.25">
      <c r="B214" s="116" t="s">
        <v>90</v>
      </c>
      <c r="C214" s="117">
        <v>5675</v>
      </c>
      <c r="D214" s="118">
        <v>0.37609117361784672</v>
      </c>
      <c r="E214" s="117">
        <v>6242</v>
      </c>
      <c r="F214" s="118">
        <f t="shared" si="17"/>
        <v>9.9911894273127855E-2</v>
      </c>
      <c r="G214" s="117">
        <v>5700</v>
      </c>
      <c r="H214" s="118">
        <f t="shared" si="17"/>
        <v>-8.6831143864146143E-2</v>
      </c>
      <c r="I214" s="117">
        <v>5462</v>
      </c>
      <c r="J214" s="118">
        <f t="shared" si="17"/>
        <v>-4.1754385964912322E-2</v>
      </c>
      <c r="K214" s="117"/>
      <c r="L214" s="118"/>
    </row>
    <row r="215" spans="2:13" x14ac:dyDescent="0.25">
      <c r="B215" s="116" t="s">
        <v>92</v>
      </c>
      <c r="C215" s="117">
        <v>4984</v>
      </c>
      <c r="D215" s="118">
        <v>9.1307203853733254E-2</v>
      </c>
      <c r="E215" s="117">
        <v>5095</v>
      </c>
      <c r="F215" s="118">
        <f t="shared" si="17"/>
        <v>2.227126805778501E-2</v>
      </c>
      <c r="G215" s="117">
        <v>4458</v>
      </c>
      <c r="H215" s="118">
        <f t="shared" si="17"/>
        <v>-0.1250245338567223</v>
      </c>
      <c r="I215" s="117">
        <v>4443</v>
      </c>
      <c r="J215" s="118">
        <f t="shared" si="17"/>
        <v>-3.3647375504710642E-3</v>
      </c>
      <c r="K215" s="117"/>
      <c r="L215" s="118"/>
    </row>
    <row r="216" spans="2:13" x14ac:dyDescent="0.25">
      <c r="B216" s="116" t="s">
        <v>94</v>
      </c>
      <c r="C216" s="117">
        <v>4122</v>
      </c>
      <c r="D216" s="118">
        <v>-0.35754364089775559</v>
      </c>
      <c r="E216" s="117">
        <v>5150</v>
      </c>
      <c r="F216" s="118">
        <f t="shared" si="17"/>
        <v>0.24939349830179514</v>
      </c>
      <c r="G216" s="117">
        <v>5940</v>
      </c>
      <c r="H216" s="118">
        <f t="shared" si="17"/>
        <v>0.15339805825242725</v>
      </c>
      <c r="I216" s="117">
        <v>4897</v>
      </c>
      <c r="J216" s="118">
        <f t="shared" si="17"/>
        <v>-0.17558922558922563</v>
      </c>
      <c r="K216" s="117"/>
      <c r="L216" s="118"/>
    </row>
    <row r="217" spans="2:13" x14ac:dyDescent="0.25">
      <c r="B217" s="116" t="s">
        <v>96</v>
      </c>
      <c r="C217" s="117">
        <v>3873</v>
      </c>
      <c r="D217" s="118">
        <v>-0.23093725178713265</v>
      </c>
      <c r="E217" s="117">
        <v>4206</v>
      </c>
      <c r="F217" s="118">
        <f t="shared" si="17"/>
        <v>8.5979860573199174E-2</v>
      </c>
      <c r="G217" s="117">
        <v>4195</v>
      </c>
      <c r="H217" s="118">
        <f t="shared" si="17"/>
        <v>-2.6153114598193028E-3</v>
      </c>
      <c r="I217" s="117">
        <v>4508</v>
      </c>
      <c r="J217" s="118">
        <f t="shared" si="17"/>
        <v>7.4612634088200291E-2</v>
      </c>
      <c r="K217" s="117"/>
      <c r="L217" s="118"/>
    </row>
    <row r="218" spans="2:13" x14ac:dyDescent="0.25">
      <c r="B218" s="116" t="s">
        <v>98</v>
      </c>
      <c r="C218" s="117">
        <v>3770</v>
      </c>
      <c r="D218" s="118">
        <v>-0.18025657751685153</v>
      </c>
      <c r="E218" s="117">
        <v>4705</v>
      </c>
      <c r="F218" s="118">
        <f t="shared" si="17"/>
        <v>0.24801061007957559</v>
      </c>
      <c r="G218" s="117">
        <v>4450</v>
      </c>
      <c r="H218" s="118">
        <f t="shared" si="17"/>
        <v>-5.4197662061636565E-2</v>
      </c>
      <c r="I218" s="117">
        <v>3950</v>
      </c>
      <c r="J218" s="118">
        <f t="shared" si="17"/>
        <v>-0.11235955056179781</v>
      </c>
      <c r="K218" s="117"/>
      <c r="L218" s="118"/>
    </row>
    <row r="219" spans="2:13" ht="15.75" x14ac:dyDescent="0.25">
      <c r="B219" s="119" t="s">
        <v>32</v>
      </c>
      <c r="C219" s="120">
        <v>57015</v>
      </c>
      <c r="D219" s="121">
        <v>0.85855852919125075</v>
      </c>
      <c r="E219" s="120">
        <v>55474</v>
      </c>
      <c r="F219" s="121">
        <f t="shared" si="17"/>
        <v>-2.702797509427346E-2</v>
      </c>
      <c r="G219" s="120">
        <v>57898</v>
      </c>
      <c r="H219" s="121">
        <f t="shared" si="17"/>
        <v>4.3696145942243136E-2</v>
      </c>
      <c r="I219" s="120">
        <v>53524</v>
      </c>
      <c r="J219" s="121">
        <f t="shared" si="17"/>
        <v>-7.5546651006943244E-2</v>
      </c>
      <c r="K219" s="120">
        <v>24012</v>
      </c>
      <c r="L219" s="121">
        <v>0.13596366732898102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254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C$7</f>
        <v>2022</v>
      </c>
      <c r="D227" s="302"/>
      <c r="E227" s="301">
        <f>E$7</f>
        <v>2023</v>
      </c>
      <c r="F227" s="302"/>
      <c r="G227" s="301">
        <f>G$7</f>
        <v>2024</v>
      </c>
      <c r="H227" s="302"/>
      <c r="I227" s="301">
        <f>I$7</f>
        <v>2025</v>
      </c>
      <c r="J227" s="302"/>
      <c r="K227" s="301">
        <f>K$7</f>
        <v>2026</v>
      </c>
      <c r="L227" s="302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2729</v>
      </c>
      <c r="D229" s="118">
        <v>8.6091549295774641</v>
      </c>
      <c r="E229" s="117">
        <v>4058</v>
      </c>
      <c r="F229" s="118">
        <f t="shared" ref="F229:J241" si="19">IFERROR(E229/C229-1,"-")</f>
        <v>0.48699157200439713</v>
      </c>
      <c r="G229" s="117">
        <v>4254</v>
      </c>
      <c r="H229" s="118">
        <f t="shared" si="19"/>
        <v>4.8299655002464359E-2</v>
      </c>
      <c r="I229" s="117">
        <v>3018</v>
      </c>
      <c r="J229" s="118">
        <f t="shared" si="19"/>
        <v>-0.29055007052186177</v>
      </c>
      <c r="K229" s="117">
        <v>3519</v>
      </c>
      <c r="L229" s="118">
        <f t="shared" ref="L229:L233" si="20">IFERROR(K229/I229-1,"-")</f>
        <v>0.16600397614314111</v>
      </c>
    </row>
    <row r="230" spans="2:13" x14ac:dyDescent="0.25">
      <c r="B230" s="116" t="s">
        <v>78</v>
      </c>
      <c r="C230" s="117">
        <v>3069</v>
      </c>
      <c r="D230" s="118">
        <v>51.016949152542374</v>
      </c>
      <c r="E230" s="117">
        <v>3219</v>
      </c>
      <c r="F230" s="118">
        <f t="shared" si="19"/>
        <v>4.8875855327468187E-2</v>
      </c>
      <c r="G230" s="117">
        <v>3831</v>
      </c>
      <c r="H230" s="118">
        <f t="shared" si="19"/>
        <v>0.19012115563839704</v>
      </c>
      <c r="I230" s="117">
        <v>3089</v>
      </c>
      <c r="J230" s="118">
        <f t="shared" si="19"/>
        <v>-0.19368311145914907</v>
      </c>
      <c r="K230" s="117">
        <v>3714</v>
      </c>
      <c r="L230" s="118">
        <f t="shared" si="20"/>
        <v>0.20233085140822271</v>
      </c>
    </row>
    <row r="231" spans="2:13" x14ac:dyDescent="0.25">
      <c r="B231" s="116" t="s">
        <v>80</v>
      </c>
      <c r="C231" s="117">
        <v>3012</v>
      </c>
      <c r="D231" s="118">
        <v>45.338461538461537</v>
      </c>
      <c r="E231" s="117">
        <v>2822</v>
      </c>
      <c r="F231" s="118">
        <f t="shared" si="19"/>
        <v>-6.3081009296148793E-2</v>
      </c>
      <c r="G231" s="117">
        <v>3770</v>
      </c>
      <c r="H231" s="118">
        <f t="shared" si="19"/>
        <v>0.33593196314670437</v>
      </c>
      <c r="I231" s="117">
        <v>3351</v>
      </c>
      <c r="J231" s="118">
        <f t="shared" si="19"/>
        <v>-0.11114058355437662</v>
      </c>
      <c r="K231" s="117">
        <v>2578</v>
      </c>
      <c r="L231" s="118">
        <f t="shared" si="20"/>
        <v>-0.23067740972843931</v>
      </c>
    </row>
    <row r="232" spans="2:13" x14ac:dyDescent="0.25">
      <c r="B232" s="116" t="s">
        <v>82</v>
      </c>
      <c r="C232" s="117">
        <v>3784</v>
      </c>
      <c r="D232" s="118">
        <v>19.906077348066297</v>
      </c>
      <c r="E232" s="117">
        <v>3844</v>
      </c>
      <c r="F232" s="118">
        <f t="shared" si="19"/>
        <v>1.5856236786469413E-2</v>
      </c>
      <c r="G232" s="117">
        <v>4173</v>
      </c>
      <c r="H232" s="118">
        <f t="shared" si="19"/>
        <v>8.5587929240374505E-2</v>
      </c>
      <c r="I232" s="117">
        <v>2803</v>
      </c>
      <c r="J232" s="118">
        <f t="shared" si="19"/>
        <v>-0.32830098250659001</v>
      </c>
      <c r="K232" s="117">
        <v>3710</v>
      </c>
      <c r="L232" s="118">
        <f t="shared" si="20"/>
        <v>0.3235818765608276</v>
      </c>
    </row>
    <row r="233" spans="2:13" x14ac:dyDescent="0.25">
      <c r="B233" s="116" t="s">
        <v>84</v>
      </c>
      <c r="C233" s="117">
        <v>2653</v>
      </c>
      <c r="D233" s="118">
        <v>4.101923076923077</v>
      </c>
      <c r="E233" s="117">
        <v>3384</v>
      </c>
      <c r="F233" s="118">
        <f t="shared" si="19"/>
        <v>0.27553712777987194</v>
      </c>
      <c r="G233" s="117">
        <v>3296</v>
      </c>
      <c r="H233" s="118">
        <f t="shared" si="19"/>
        <v>-2.6004728132387744E-2</v>
      </c>
      <c r="I233" s="117">
        <v>3239</v>
      </c>
      <c r="J233" s="118">
        <f t="shared" si="19"/>
        <v>-1.7293689320388328E-2</v>
      </c>
      <c r="K233" s="117">
        <v>3206</v>
      </c>
      <c r="L233" s="118">
        <f t="shared" si="20"/>
        <v>-1.0188329731398604E-2</v>
      </c>
    </row>
    <row r="234" spans="2:13" x14ac:dyDescent="0.25">
      <c r="B234" s="116" t="s">
        <v>86</v>
      </c>
      <c r="C234" s="117">
        <v>2511</v>
      </c>
      <c r="D234" s="118">
        <v>0.98341232227488162</v>
      </c>
      <c r="E234" s="117">
        <v>2974</v>
      </c>
      <c r="F234" s="118">
        <f t="shared" si="19"/>
        <v>0.18438868976503375</v>
      </c>
      <c r="G234" s="117">
        <v>2680</v>
      </c>
      <c r="H234" s="118">
        <f t="shared" si="19"/>
        <v>-9.8856758574310644E-2</v>
      </c>
      <c r="I234" s="117">
        <v>2876</v>
      </c>
      <c r="J234" s="118">
        <f t="shared" si="19"/>
        <v>7.3134328358208878E-2</v>
      </c>
      <c r="K234" s="117"/>
      <c r="L234" s="118"/>
    </row>
    <row r="235" spans="2:13" x14ac:dyDescent="0.25">
      <c r="B235" s="116" t="s">
        <v>88</v>
      </c>
      <c r="C235" s="117">
        <v>3593</v>
      </c>
      <c r="D235" s="118">
        <v>0.68843984962406024</v>
      </c>
      <c r="E235" s="117">
        <v>4010</v>
      </c>
      <c r="F235" s="118">
        <f t="shared" si="19"/>
        <v>0.11605900361814636</v>
      </c>
      <c r="G235" s="117">
        <v>4277</v>
      </c>
      <c r="H235" s="118">
        <f t="shared" si="19"/>
        <v>6.6583541147132275E-2</v>
      </c>
      <c r="I235" s="117">
        <v>3871</v>
      </c>
      <c r="J235" s="118">
        <f t="shared" si="19"/>
        <v>-9.4926350245499225E-2</v>
      </c>
      <c r="K235" s="117"/>
      <c r="L235" s="118"/>
    </row>
    <row r="236" spans="2:13" x14ac:dyDescent="0.25">
      <c r="B236" s="116" t="s">
        <v>90</v>
      </c>
      <c r="C236" s="117">
        <v>2717</v>
      </c>
      <c r="D236" s="118">
        <v>0.13114071606994182</v>
      </c>
      <c r="E236" s="117">
        <v>3806</v>
      </c>
      <c r="F236" s="118">
        <f t="shared" si="19"/>
        <v>0.40080971659919018</v>
      </c>
      <c r="G236" s="117">
        <v>3503</v>
      </c>
      <c r="H236" s="118">
        <f t="shared" si="19"/>
        <v>-7.9611140304781891E-2</v>
      </c>
      <c r="I236" s="117">
        <v>3638</v>
      </c>
      <c r="J236" s="118">
        <f t="shared" si="19"/>
        <v>3.8538395660862035E-2</v>
      </c>
      <c r="K236" s="117"/>
      <c r="L236" s="118"/>
    </row>
    <row r="237" spans="2:13" x14ac:dyDescent="0.25">
      <c r="B237" s="116" t="s">
        <v>92</v>
      </c>
      <c r="C237" s="117">
        <v>3335</v>
      </c>
      <c r="D237" s="118">
        <v>4.2187500000000044E-2</v>
      </c>
      <c r="E237" s="117">
        <v>3714</v>
      </c>
      <c r="F237" s="118">
        <f t="shared" si="19"/>
        <v>0.11364317841079452</v>
      </c>
      <c r="G237" s="117">
        <v>3091</v>
      </c>
      <c r="H237" s="118">
        <f t="shared" si="19"/>
        <v>-0.16774367259019929</v>
      </c>
      <c r="I237" s="117">
        <v>3541</v>
      </c>
      <c r="J237" s="118">
        <f t="shared" si="19"/>
        <v>0.1455839534131349</v>
      </c>
      <c r="K237" s="117"/>
      <c r="L237" s="118"/>
    </row>
    <row r="238" spans="2:13" x14ac:dyDescent="0.25">
      <c r="B238" s="116" t="s">
        <v>94</v>
      </c>
      <c r="C238" s="117">
        <v>3802</v>
      </c>
      <c r="D238" s="118">
        <v>-0.17509221089173355</v>
      </c>
      <c r="E238" s="117">
        <v>4250</v>
      </c>
      <c r="F238" s="118">
        <f t="shared" si="19"/>
        <v>0.11783271962125208</v>
      </c>
      <c r="G238" s="117">
        <v>3949</v>
      </c>
      <c r="H238" s="118">
        <f t="shared" si="19"/>
        <v>-7.082352941176473E-2</v>
      </c>
      <c r="I238" s="117">
        <v>3943</v>
      </c>
      <c r="J238" s="118">
        <f t="shared" si="19"/>
        <v>-1.519371992909635E-3</v>
      </c>
      <c r="K238" s="117"/>
      <c r="L238" s="118"/>
    </row>
    <row r="239" spans="2:13" x14ac:dyDescent="0.25">
      <c r="B239" s="116" t="s">
        <v>96</v>
      </c>
      <c r="C239" s="117">
        <v>3396</v>
      </c>
      <c r="D239" s="118">
        <v>-0.17931367810536492</v>
      </c>
      <c r="E239" s="117">
        <v>3688</v>
      </c>
      <c r="F239" s="118">
        <f t="shared" si="19"/>
        <v>8.5983510011778508E-2</v>
      </c>
      <c r="G239" s="117">
        <v>3573</v>
      </c>
      <c r="H239" s="118">
        <f t="shared" si="19"/>
        <v>-3.1182212581344904E-2</v>
      </c>
      <c r="I239" s="117">
        <v>4143</v>
      </c>
      <c r="J239" s="118">
        <f t="shared" si="19"/>
        <v>0.15952980688497065</v>
      </c>
      <c r="K239" s="117"/>
      <c r="L239" s="118"/>
    </row>
    <row r="240" spans="2:13" x14ac:dyDescent="0.25">
      <c r="B240" s="116" t="s">
        <v>98</v>
      </c>
      <c r="C240" s="117">
        <v>4166</v>
      </c>
      <c r="D240" s="118">
        <v>5.3350189633375456E-2</v>
      </c>
      <c r="E240" s="117">
        <v>4414</v>
      </c>
      <c r="F240" s="118">
        <f t="shared" si="19"/>
        <v>5.9529524723955785E-2</v>
      </c>
      <c r="G240" s="117">
        <v>4236</v>
      </c>
      <c r="H240" s="118">
        <f t="shared" si="19"/>
        <v>-4.0326234707748099E-2</v>
      </c>
      <c r="I240" s="117">
        <v>3677</v>
      </c>
      <c r="J240" s="118">
        <f t="shared" si="19"/>
        <v>-0.13196411709159583</v>
      </c>
      <c r="K240" s="117"/>
      <c r="L240" s="118"/>
    </row>
    <row r="241" spans="2:13" ht="15.75" x14ac:dyDescent="0.25">
      <c r="B241" s="119" t="s">
        <v>32</v>
      </c>
      <c r="C241" s="120">
        <v>38767</v>
      </c>
      <c r="D241" s="121">
        <v>0.69978515368088745</v>
      </c>
      <c r="E241" s="120">
        <v>44183</v>
      </c>
      <c r="F241" s="121">
        <f t="shared" si="19"/>
        <v>0.13970645136327287</v>
      </c>
      <c r="G241" s="120">
        <v>44633</v>
      </c>
      <c r="H241" s="121">
        <f t="shared" si="19"/>
        <v>1.0184912749247488E-2</v>
      </c>
      <c r="I241" s="120">
        <v>41189</v>
      </c>
      <c r="J241" s="121">
        <f t="shared" si="19"/>
        <v>-7.7162637510362342E-2</v>
      </c>
      <c r="K241" s="120">
        <v>16727</v>
      </c>
      <c r="L241" s="121">
        <v>7.916129032258068E-2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256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>C$7</f>
        <v>2022</v>
      </c>
      <c r="D249" s="302"/>
      <c r="E249" s="301">
        <f>E$7</f>
        <v>2023</v>
      </c>
      <c r="F249" s="302"/>
      <c r="G249" s="301">
        <f>G$7</f>
        <v>2024</v>
      </c>
      <c r="H249" s="302"/>
      <c r="I249" s="301">
        <f>I$7</f>
        <v>2025</v>
      </c>
      <c r="J249" s="302"/>
      <c r="K249" s="301">
        <f>K$7</f>
        <v>2026</v>
      </c>
      <c r="L249" s="302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3265</v>
      </c>
      <c r="D251" s="118">
        <v>42.533333333333331</v>
      </c>
      <c r="E251" s="117">
        <v>3804</v>
      </c>
      <c r="F251" s="118">
        <f t="shared" ref="F251:J263" si="21">IFERROR(E251/C251-1,"-")</f>
        <v>0.165084226646248</v>
      </c>
      <c r="G251" s="117">
        <v>3499</v>
      </c>
      <c r="H251" s="118">
        <f t="shared" si="21"/>
        <v>-8.0178759200841165E-2</v>
      </c>
      <c r="I251" s="117">
        <v>3174</v>
      </c>
      <c r="J251" s="118">
        <f t="shared" si="21"/>
        <v>-9.2883681051729061E-2</v>
      </c>
      <c r="K251" s="117">
        <v>2872</v>
      </c>
      <c r="L251" s="118">
        <f t="shared" ref="L251:L255" si="22">IFERROR(K251/I251-1,"-")</f>
        <v>-9.5148078134845604E-2</v>
      </c>
    </row>
    <row r="252" spans="2:13" x14ac:dyDescent="0.25">
      <c r="B252" s="116" t="s">
        <v>78</v>
      </c>
      <c r="C252" s="117">
        <v>3518</v>
      </c>
      <c r="D252" s="118">
        <v>112.48387096774194</v>
      </c>
      <c r="E252" s="117">
        <v>4227</v>
      </c>
      <c r="F252" s="118">
        <f t="shared" si="21"/>
        <v>0.20153496304718588</v>
      </c>
      <c r="G252" s="117">
        <v>3701</v>
      </c>
      <c r="H252" s="118">
        <f t="shared" si="21"/>
        <v>-0.12443813579370711</v>
      </c>
      <c r="I252" s="117">
        <v>3548</v>
      </c>
      <c r="J252" s="118">
        <f t="shared" si="21"/>
        <v>-4.1340178330180999E-2</v>
      </c>
      <c r="K252" s="117">
        <v>3231</v>
      </c>
      <c r="L252" s="118">
        <f t="shared" si="22"/>
        <v>-8.9346110484780139E-2</v>
      </c>
    </row>
    <row r="253" spans="2:13" x14ac:dyDescent="0.25">
      <c r="B253" s="116" t="s">
        <v>80</v>
      </c>
      <c r="C253" s="117">
        <v>3255</v>
      </c>
      <c r="D253" s="118">
        <v>65.428571428571431</v>
      </c>
      <c r="E253" s="117">
        <v>3538</v>
      </c>
      <c r="F253" s="118">
        <f t="shared" si="21"/>
        <v>8.6943164362519143E-2</v>
      </c>
      <c r="G253" s="117">
        <v>3652</v>
      </c>
      <c r="H253" s="118">
        <f t="shared" si="21"/>
        <v>3.2221594120972252E-2</v>
      </c>
      <c r="I253" s="117">
        <v>3801</v>
      </c>
      <c r="J253" s="118">
        <f t="shared" si="21"/>
        <v>4.0799561883899216E-2</v>
      </c>
      <c r="K253" s="117">
        <v>3409</v>
      </c>
      <c r="L253" s="118">
        <f t="shared" si="22"/>
        <v>-0.10313075506445668</v>
      </c>
    </row>
    <row r="254" spans="2:13" x14ac:dyDescent="0.25">
      <c r="B254" s="116" t="s">
        <v>82</v>
      </c>
      <c r="C254" s="117">
        <v>1581</v>
      </c>
      <c r="D254" s="118">
        <v>224.85714285714286</v>
      </c>
      <c r="E254" s="117">
        <v>2016</v>
      </c>
      <c r="F254" s="118">
        <f t="shared" si="21"/>
        <v>0.27514231499051234</v>
      </c>
      <c r="G254" s="117">
        <v>1220</v>
      </c>
      <c r="H254" s="118">
        <f t="shared" si="21"/>
        <v>-0.39484126984126988</v>
      </c>
      <c r="I254" s="117">
        <v>2096</v>
      </c>
      <c r="J254" s="118">
        <f t="shared" si="21"/>
        <v>0.71803278688524586</v>
      </c>
      <c r="K254" s="117">
        <v>1214</v>
      </c>
      <c r="L254" s="118">
        <f t="shared" si="22"/>
        <v>-0.42080152671755722</v>
      </c>
    </row>
    <row r="255" spans="2:13" x14ac:dyDescent="0.25">
      <c r="B255" s="116" t="s">
        <v>84</v>
      </c>
      <c r="C255" s="117">
        <v>355</v>
      </c>
      <c r="D255" s="118">
        <v>49.714285714285715</v>
      </c>
      <c r="E255" s="117">
        <v>333</v>
      </c>
      <c r="F255" s="118">
        <f t="shared" si="21"/>
        <v>-6.1971830985915521E-2</v>
      </c>
      <c r="G255" s="117">
        <v>530</v>
      </c>
      <c r="H255" s="118">
        <f t="shared" si="21"/>
        <v>0.59159159159159169</v>
      </c>
      <c r="I255" s="117">
        <v>415</v>
      </c>
      <c r="J255" s="118">
        <f t="shared" si="21"/>
        <v>-0.21698113207547165</v>
      </c>
      <c r="K255" s="117">
        <v>277</v>
      </c>
      <c r="L255" s="118">
        <f t="shared" si="22"/>
        <v>-0.33253012048192776</v>
      </c>
    </row>
    <row r="256" spans="2:13" x14ac:dyDescent="0.25">
      <c r="B256" s="116" t="s">
        <v>86</v>
      </c>
      <c r="C256" s="117">
        <v>320</v>
      </c>
      <c r="D256" s="118">
        <v>0.62436548223350252</v>
      </c>
      <c r="E256" s="117">
        <v>529</v>
      </c>
      <c r="F256" s="118">
        <f t="shared" si="21"/>
        <v>0.65312499999999996</v>
      </c>
      <c r="G256" s="117">
        <v>371</v>
      </c>
      <c r="H256" s="118">
        <f t="shared" si="21"/>
        <v>-0.29867674858223059</v>
      </c>
      <c r="I256" s="117">
        <v>365</v>
      </c>
      <c r="J256" s="118">
        <f t="shared" si="21"/>
        <v>-1.6172506738544423E-2</v>
      </c>
      <c r="K256" s="117"/>
      <c r="L256" s="118"/>
    </row>
    <row r="257" spans="2:13" x14ac:dyDescent="0.25">
      <c r="B257" s="116" t="s">
        <v>88</v>
      </c>
      <c r="C257" s="117">
        <v>835</v>
      </c>
      <c r="D257" s="118">
        <v>-7.1343638525565023E-3</v>
      </c>
      <c r="E257" s="117">
        <v>490</v>
      </c>
      <c r="F257" s="118">
        <f t="shared" si="21"/>
        <v>-0.41317365269461082</v>
      </c>
      <c r="G257" s="117">
        <v>639</v>
      </c>
      <c r="H257" s="118">
        <f t="shared" si="21"/>
        <v>0.30408163265306132</v>
      </c>
      <c r="I257" s="117">
        <v>629</v>
      </c>
      <c r="J257" s="118">
        <f t="shared" si="21"/>
        <v>-1.5649452269170583E-2</v>
      </c>
      <c r="K257" s="117"/>
      <c r="L257" s="118"/>
    </row>
    <row r="258" spans="2:13" x14ac:dyDescent="0.25">
      <c r="B258" s="116" t="s">
        <v>90</v>
      </c>
      <c r="C258" s="117">
        <v>752</v>
      </c>
      <c r="D258" s="118">
        <v>0.31468531468531458</v>
      </c>
      <c r="E258" s="117">
        <v>378</v>
      </c>
      <c r="F258" s="118">
        <f t="shared" si="21"/>
        <v>-0.49734042553191493</v>
      </c>
      <c r="G258" s="117">
        <v>367</v>
      </c>
      <c r="H258" s="118">
        <f t="shared" si="21"/>
        <v>-2.9100529100529071E-2</v>
      </c>
      <c r="I258" s="117">
        <v>387</v>
      </c>
      <c r="J258" s="118">
        <f t="shared" si="21"/>
        <v>5.4495912806539426E-2</v>
      </c>
      <c r="K258" s="117"/>
      <c r="L258" s="118"/>
    </row>
    <row r="259" spans="2:13" x14ac:dyDescent="0.25">
      <c r="B259" s="116" t="s">
        <v>92</v>
      </c>
      <c r="C259" s="117">
        <v>493</v>
      </c>
      <c r="D259" s="118">
        <v>-4.4573643410852681E-2</v>
      </c>
      <c r="E259" s="117">
        <v>422</v>
      </c>
      <c r="F259" s="118">
        <f t="shared" si="21"/>
        <v>-0.14401622718052742</v>
      </c>
      <c r="G259" s="117">
        <v>439</v>
      </c>
      <c r="H259" s="118">
        <f t="shared" si="21"/>
        <v>4.0284360189573487E-2</v>
      </c>
      <c r="I259" s="117">
        <v>495</v>
      </c>
      <c r="J259" s="118">
        <f t="shared" si="21"/>
        <v>0.1275626423690206</v>
      </c>
      <c r="K259" s="117"/>
      <c r="L259" s="118"/>
    </row>
    <row r="260" spans="2:13" x14ac:dyDescent="0.25">
      <c r="B260" s="116" t="s">
        <v>94</v>
      </c>
      <c r="C260" s="117">
        <v>2110</v>
      </c>
      <c r="D260" s="118">
        <v>-0.10932883073026589</v>
      </c>
      <c r="E260" s="117">
        <v>2081</v>
      </c>
      <c r="F260" s="118">
        <f t="shared" si="21"/>
        <v>-1.3744075829383862E-2</v>
      </c>
      <c r="G260" s="117">
        <v>1650</v>
      </c>
      <c r="H260" s="118">
        <f t="shared" si="21"/>
        <v>-0.20711196540124943</v>
      </c>
      <c r="I260" s="117">
        <v>1715</v>
      </c>
      <c r="J260" s="118">
        <f t="shared" si="21"/>
        <v>3.9393939393939315E-2</v>
      </c>
      <c r="K260" s="117"/>
      <c r="L260" s="118"/>
    </row>
    <row r="261" spans="2:13" x14ac:dyDescent="0.25">
      <c r="B261" s="116" t="s">
        <v>96</v>
      </c>
      <c r="C261" s="117">
        <v>3298</v>
      </c>
      <c r="D261" s="118">
        <v>2.3587833643699652E-2</v>
      </c>
      <c r="E261" s="117">
        <v>2807</v>
      </c>
      <c r="F261" s="118">
        <f t="shared" si="21"/>
        <v>-0.14887810794420864</v>
      </c>
      <c r="G261" s="117">
        <v>3087</v>
      </c>
      <c r="H261" s="118">
        <f t="shared" si="21"/>
        <v>9.9750623441396513E-2</v>
      </c>
      <c r="I261" s="117">
        <v>3354</v>
      </c>
      <c r="J261" s="118">
        <f t="shared" si="21"/>
        <v>8.6491739552964075E-2</v>
      </c>
      <c r="K261" s="117"/>
      <c r="L261" s="118"/>
    </row>
    <row r="262" spans="2:13" x14ac:dyDescent="0.25">
      <c r="B262" s="116" t="s">
        <v>98</v>
      </c>
      <c r="C262" s="117">
        <v>2673</v>
      </c>
      <c r="D262" s="118">
        <v>9.8224404986777536E-3</v>
      </c>
      <c r="E262" s="117">
        <v>2879</v>
      </c>
      <c r="F262" s="118">
        <f t="shared" si="21"/>
        <v>7.7066965955854938E-2</v>
      </c>
      <c r="G262" s="117">
        <v>3064</v>
      </c>
      <c r="H262" s="118">
        <f t="shared" si="21"/>
        <v>6.4258423063563663E-2</v>
      </c>
      <c r="I262" s="117">
        <v>2502</v>
      </c>
      <c r="J262" s="118">
        <f t="shared" si="21"/>
        <v>-0.18342036553524799</v>
      </c>
      <c r="K262" s="117"/>
      <c r="L262" s="118"/>
    </row>
    <row r="263" spans="2:13" ht="15.75" x14ac:dyDescent="0.25">
      <c r="B263" s="119" t="s">
        <v>32</v>
      </c>
      <c r="C263" s="120">
        <v>22455</v>
      </c>
      <c r="D263" s="121">
        <v>1.1318712617487896</v>
      </c>
      <c r="E263" s="120">
        <v>23504</v>
      </c>
      <c r="F263" s="121">
        <f t="shared" si="21"/>
        <v>4.6715653529280754E-2</v>
      </c>
      <c r="G263" s="120">
        <v>22219</v>
      </c>
      <c r="H263" s="121">
        <f t="shared" si="21"/>
        <v>-5.4671545268890398E-2</v>
      </c>
      <c r="I263" s="120">
        <v>22481</v>
      </c>
      <c r="J263" s="121">
        <f t="shared" si="21"/>
        <v>1.1791709797920769E-2</v>
      </c>
      <c r="K263" s="120">
        <v>11003</v>
      </c>
      <c r="L263" s="121">
        <v>-0.15582323154825839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257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>C$7</f>
        <v>2022</v>
      </c>
      <c r="D271" s="302"/>
      <c r="E271" s="301">
        <f>E$7</f>
        <v>2023</v>
      </c>
      <c r="F271" s="302"/>
      <c r="G271" s="301">
        <f>G$7</f>
        <v>2024</v>
      </c>
      <c r="H271" s="302"/>
      <c r="I271" s="301">
        <f>I$7</f>
        <v>2025</v>
      </c>
      <c r="J271" s="302"/>
      <c r="K271" s="301">
        <f>K$7</f>
        <v>2026</v>
      </c>
      <c r="L271" s="302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3828</v>
      </c>
      <c r="D273" s="118">
        <v>5.9473684210526319</v>
      </c>
      <c r="E273" s="117">
        <v>4420</v>
      </c>
      <c r="F273" s="118">
        <f t="shared" ref="F273:J285" si="23">IFERROR(E273/C273-1,"-")</f>
        <v>0.15464994775339602</v>
      </c>
      <c r="G273" s="117">
        <v>4823</v>
      </c>
      <c r="H273" s="118">
        <f t="shared" si="23"/>
        <v>9.1176470588235192E-2</v>
      </c>
      <c r="I273" s="117">
        <v>3438</v>
      </c>
      <c r="J273" s="118">
        <f t="shared" si="23"/>
        <v>-0.28716566452415504</v>
      </c>
      <c r="K273" s="117">
        <v>3266</v>
      </c>
      <c r="L273" s="118">
        <f t="shared" ref="L273:L277" si="24">IFERROR(K273/I273-1,"-")</f>
        <v>-5.0029086678301304E-2</v>
      </c>
    </row>
    <row r="274" spans="2:12" x14ac:dyDescent="0.25">
      <c r="B274" s="116" t="s">
        <v>78</v>
      </c>
      <c r="C274" s="117">
        <v>2552</v>
      </c>
      <c r="D274" s="118">
        <v>5.9347826086956523</v>
      </c>
      <c r="E274" s="117">
        <v>3815</v>
      </c>
      <c r="F274" s="118">
        <f t="shared" si="23"/>
        <v>0.4949059561128526</v>
      </c>
      <c r="G274" s="117">
        <v>4132</v>
      </c>
      <c r="H274" s="118">
        <f t="shared" si="23"/>
        <v>8.3093053735255662E-2</v>
      </c>
      <c r="I274" s="117">
        <v>3336</v>
      </c>
      <c r="J274" s="118">
        <f t="shared" si="23"/>
        <v>-0.19264278799612777</v>
      </c>
      <c r="K274" s="117">
        <v>3311</v>
      </c>
      <c r="L274" s="118">
        <f t="shared" si="24"/>
        <v>-7.494004796163023E-3</v>
      </c>
    </row>
    <row r="275" spans="2:12" x14ac:dyDescent="0.25">
      <c r="B275" s="116" t="s">
        <v>80</v>
      </c>
      <c r="C275" s="117">
        <v>3147</v>
      </c>
      <c r="D275" s="118">
        <v>5.7243589743589745</v>
      </c>
      <c r="E275" s="117">
        <v>3435</v>
      </c>
      <c r="F275" s="118">
        <f t="shared" si="23"/>
        <v>9.1515729265967627E-2</v>
      </c>
      <c r="G275" s="117">
        <v>4396</v>
      </c>
      <c r="H275" s="118">
        <f t="shared" si="23"/>
        <v>0.27976710334788946</v>
      </c>
      <c r="I275" s="117">
        <v>3137</v>
      </c>
      <c r="J275" s="118">
        <f t="shared" si="23"/>
        <v>-0.28639672429481344</v>
      </c>
      <c r="K275" s="117">
        <v>3608</v>
      </c>
      <c r="L275" s="118">
        <f t="shared" si="24"/>
        <v>0.1501434491552438</v>
      </c>
    </row>
    <row r="276" spans="2:12" x14ac:dyDescent="0.25">
      <c r="B276" s="116" t="s">
        <v>82</v>
      </c>
      <c r="C276" s="117">
        <v>1598</v>
      </c>
      <c r="D276" s="118">
        <v>16.369565217391305</v>
      </c>
      <c r="E276" s="117">
        <v>2079</v>
      </c>
      <c r="F276" s="118">
        <f t="shared" si="23"/>
        <v>0.30100125156445556</v>
      </c>
      <c r="G276" s="117">
        <v>1201</v>
      </c>
      <c r="H276" s="118">
        <f t="shared" si="23"/>
        <v>-0.42231842231842232</v>
      </c>
      <c r="I276" s="117">
        <v>1353</v>
      </c>
      <c r="J276" s="118">
        <f t="shared" si="23"/>
        <v>0.12656119900083262</v>
      </c>
      <c r="K276" s="117">
        <v>1372</v>
      </c>
      <c r="L276" s="118">
        <f t="shared" si="24"/>
        <v>1.4042867701404393E-2</v>
      </c>
    </row>
    <row r="277" spans="2:12" x14ac:dyDescent="0.25">
      <c r="B277" s="116" t="s">
        <v>84</v>
      </c>
      <c r="C277" s="117">
        <v>92</v>
      </c>
      <c r="D277" s="118">
        <v>3.5999999999999996</v>
      </c>
      <c r="E277" s="117">
        <v>214</v>
      </c>
      <c r="F277" s="118">
        <f t="shared" si="23"/>
        <v>1.3260869565217392</v>
      </c>
      <c r="G277" s="117">
        <v>105</v>
      </c>
      <c r="H277" s="118">
        <f t="shared" si="23"/>
        <v>-0.50934579439252337</v>
      </c>
      <c r="I277" s="117">
        <v>129</v>
      </c>
      <c r="J277" s="118">
        <f t="shared" si="23"/>
        <v>0.22857142857142865</v>
      </c>
      <c r="K277" s="117">
        <v>54</v>
      </c>
      <c r="L277" s="118">
        <f t="shared" si="24"/>
        <v>-0.58139534883720922</v>
      </c>
    </row>
    <row r="278" spans="2:12" x14ac:dyDescent="0.25">
      <c r="B278" s="116" t="s">
        <v>86</v>
      </c>
      <c r="C278" s="117">
        <v>149</v>
      </c>
      <c r="D278" s="118">
        <v>4.7307692307692308</v>
      </c>
      <c r="E278" s="117">
        <v>259</v>
      </c>
      <c r="F278" s="118">
        <f t="shared" si="23"/>
        <v>0.73825503355704702</v>
      </c>
      <c r="G278" s="117">
        <v>120</v>
      </c>
      <c r="H278" s="118">
        <f t="shared" si="23"/>
        <v>-0.53667953667953672</v>
      </c>
      <c r="I278" s="117">
        <v>129</v>
      </c>
      <c r="J278" s="118">
        <f t="shared" si="23"/>
        <v>7.4999999999999956E-2</v>
      </c>
      <c r="K278" s="117"/>
      <c r="L278" s="118"/>
    </row>
    <row r="279" spans="2:12" x14ac:dyDescent="0.25">
      <c r="B279" s="116" t="s">
        <v>88</v>
      </c>
      <c r="C279" s="117">
        <v>162</v>
      </c>
      <c r="D279" s="118">
        <v>1.8421052631578947</v>
      </c>
      <c r="E279" s="117">
        <v>231</v>
      </c>
      <c r="F279" s="118">
        <f t="shared" si="23"/>
        <v>0.42592592592592582</v>
      </c>
      <c r="G279" s="117">
        <v>114</v>
      </c>
      <c r="H279" s="118">
        <f t="shared" si="23"/>
        <v>-0.50649350649350655</v>
      </c>
      <c r="I279" s="117">
        <v>106</v>
      </c>
      <c r="J279" s="118">
        <f t="shared" si="23"/>
        <v>-7.0175438596491224E-2</v>
      </c>
      <c r="K279" s="117"/>
      <c r="L279" s="118"/>
    </row>
    <row r="280" spans="2:12" x14ac:dyDescent="0.25">
      <c r="B280" s="116" t="s">
        <v>90</v>
      </c>
      <c r="C280" s="117">
        <v>142</v>
      </c>
      <c r="D280" s="118">
        <v>0.97222222222222232</v>
      </c>
      <c r="E280" s="117">
        <v>305</v>
      </c>
      <c r="F280" s="118">
        <f t="shared" si="23"/>
        <v>1.147887323943662</v>
      </c>
      <c r="G280" s="117">
        <v>52</v>
      </c>
      <c r="H280" s="118">
        <f t="shared" si="23"/>
        <v>-0.82950819672131149</v>
      </c>
      <c r="I280" s="117">
        <v>88</v>
      </c>
      <c r="J280" s="118">
        <f t="shared" si="23"/>
        <v>0.69230769230769229</v>
      </c>
      <c r="K280" s="117"/>
      <c r="L280" s="118"/>
    </row>
    <row r="281" spans="2:12" x14ac:dyDescent="0.25">
      <c r="B281" s="116" t="s">
        <v>92</v>
      </c>
      <c r="C281" s="117">
        <v>100</v>
      </c>
      <c r="D281" s="118">
        <v>0.61290322580645151</v>
      </c>
      <c r="E281" s="117">
        <v>349</v>
      </c>
      <c r="F281" s="118">
        <f t="shared" si="23"/>
        <v>2.4900000000000002</v>
      </c>
      <c r="G281" s="117">
        <v>104</v>
      </c>
      <c r="H281" s="118">
        <f t="shared" si="23"/>
        <v>-0.70200573065902572</v>
      </c>
      <c r="I281" s="117">
        <v>144</v>
      </c>
      <c r="J281" s="118">
        <f t="shared" si="23"/>
        <v>0.38461538461538458</v>
      </c>
      <c r="K281" s="117"/>
      <c r="L281" s="118"/>
    </row>
    <row r="282" spans="2:12" x14ac:dyDescent="0.25">
      <c r="B282" s="116" t="s">
        <v>94</v>
      </c>
      <c r="C282" s="117">
        <v>2278</v>
      </c>
      <c r="D282" s="118">
        <v>0.32134570765661263</v>
      </c>
      <c r="E282" s="117">
        <v>2548</v>
      </c>
      <c r="F282" s="118">
        <f t="shared" si="23"/>
        <v>0.1185250219490781</v>
      </c>
      <c r="G282" s="117">
        <v>2132</v>
      </c>
      <c r="H282" s="118">
        <f t="shared" si="23"/>
        <v>-0.16326530612244894</v>
      </c>
      <c r="I282" s="117">
        <v>1810</v>
      </c>
      <c r="J282" s="118">
        <f t="shared" si="23"/>
        <v>-0.151031894934334</v>
      </c>
      <c r="K282" s="117"/>
      <c r="L282" s="118"/>
    </row>
    <row r="283" spans="2:12" x14ac:dyDescent="0.25">
      <c r="B283" s="116" t="s">
        <v>96</v>
      </c>
      <c r="C283" s="117">
        <v>4563</v>
      </c>
      <c r="D283" s="118">
        <v>0.2799438990182328</v>
      </c>
      <c r="E283" s="117">
        <v>4291</v>
      </c>
      <c r="F283" s="118">
        <f t="shared" si="23"/>
        <v>-5.9609905763751914E-2</v>
      </c>
      <c r="G283" s="117">
        <v>3388</v>
      </c>
      <c r="H283" s="118">
        <f t="shared" si="23"/>
        <v>-0.21044045676998369</v>
      </c>
      <c r="I283" s="117">
        <v>3248</v>
      </c>
      <c r="J283" s="118">
        <f t="shared" si="23"/>
        <v>-4.132231404958675E-2</v>
      </c>
      <c r="K283" s="117"/>
      <c r="L283" s="118"/>
    </row>
    <row r="284" spans="2:12" x14ac:dyDescent="0.25">
      <c r="B284" s="116" t="s">
        <v>98</v>
      </c>
      <c r="C284" s="117">
        <v>3931</v>
      </c>
      <c r="D284" s="118">
        <v>0.13383328526103266</v>
      </c>
      <c r="E284" s="117">
        <v>4580</v>
      </c>
      <c r="F284" s="118">
        <f t="shared" si="23"/>
        <v>0.16509793945560935</v>
      </c>
      <c r="G284" s="117">
        <v>4168</v>
      </c>
      <c r="H284" s="118">
        <f t="shared" si="23"/>
        <v>-8.9956331877729223E-2</v>
      </c>
      <c r="I284" s="117">
        <v>3370</v>
      </c>
      <c r="J284" s="118">
        <f t="shared" si="23"/>
        <v>-0.19145873320537432</v>
      </c>
      <c r="K284" s="117"/>
      <c r="L284" s="118"/>
    </row>
    <row r="285" spans="2:12" ht="15.75" x14ac:dyDescent="0.25">
      <c r="B285" s="119" t="s">
        <v>32</v>
      </c>
      <c r="C285" s="120">
        <v>22542</v>
      </c>
      <c r="D285" s="121">
        <v>1.1525974025974026</v>
      </c>
      <c r="E285" s="120">
        <v>26526</v>
      </c>
      <c r="F285" s="121">
        <f t="shared" si="23"/>
        <v>0.17673675805163702</v>
      </c>
      <c r="G285" s="120">
        <v>24735</v>
      </c>
      <c r="H285" s="121">
        <f t="shared" si="23"/>
        <v>-6.7518660936439767E-2</v>
      </c>
      <c r="I285" s="120">
        <v>20288</v>
      </c>
      <c r="J285" s="121">
        <f t="shared" si="23"/>
        <v>-0.17978572872447951</v>
      </c>
      <c r="K285" s="120">
        <v>11611</v>
      </c>
      <c r="L285" s="121">
        <v>1.9134556306503958E-2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A8B2-7FE5-4E73-9B76-D53280BDB862}">
  <sheetPr>
    <tabColor theme="7" tint="0.79998168889431442"/>
  </sheetPr>
  <dimension ref="A4:R2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7" t="s">
        <v>246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</row>
    <row r="7" spans="1:18" ht="22.5" thickTop="1" thickBot="1" x14ac:dyDescent="0.3">
      <c r="B7" s="112"/>
      <c r="C7" s="124">
        <v>2019</v>
      </c>
      <c r="D7" s="301">
        <v>2020</v>
      </c>
      <c r="E7" s="302"/>
      <c r="F7" s="301">
        <v>2021</v>
      </c>
      <c r="G7" s="302"/>
      <c r="H7" s="301">
        <v>2022</v>
      </c>
      <c r="I7" s="302"/>
      <c r="J7" s="301">
        <v>2023</v>
      </c>
      <c r="K7" s="302"/>
      <c r="L7" s="303">
        <v>2024</v>
      </c>
      <c r="M7" s="302"/>
      <c r="N7" s="303">
        <v>2025</v>
      </c>
      <c r="O7" s="304"/>
      <c r="P7" s="303">
        <v>2026</v>
      </c>
      <c r="Q7" s="304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258</v>
      </c>
      <c r="L8" s="115" t="s">
        <v>74</v>
      </c>
      <c r="M8" s="114" t="s">
        <v>259</v>
      </c>
      <c r="N8" s="115" t="s">
        <v>74</v>
      </c>
      <c r="O8" s="114" t="s">
        <v>260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101909</v>
      </c>
      <c r="D9" s="117">
        <v>102767</v>
      </c>
      <c r="E9" s="118">
        <f t="shared" ref="E9:E21" si="0">D9/C9-1</f>
        <v>8.4192760207635331E-3</v>
      </c>
      <c r="F9" s="117">
        <v>8010</v>
      </c>
      <c r="G9" s="118">
        <f>F9/D9-1</f>
        <v>-0.92205669135033619</v>
      </c>
      <c r="H9" s="117">
        <v>72992</v>
      </c>
      <c r="I9" s="118">
        <f>IFERROR(H9/F9-1,"-")</f>
        <v>8.1126092384519346</v>
      </c>
      <c r="J9" s="117">
        <v>102127</v>
      </c>
      <c r="K9" s="118">
        <f>IFERROR(J9/H9-1,"-")</f>
        <v>0.39915333187198598</v>
      </c>
      <c r="L9" s="117">
        <v>102133</v>
      </c>
      <c r="M9" s="118">
        <f t="shared" ref="M9:M21" si="1">IFERROR(L9/J9-1,"-")</f>
        <v>5.8750379429595156E-5</v>
      </c>
      <c r="N9" s="117">
        <v>108758</v>
      </c>
      <c r="O9" s="118">
        <f>IFERROR(N9/L9-1,"-")</f>
        <v>6.4866399694516019E-2</v>
      </c>
      <c r="P9" s="117">
        <v>112370</v>
      </c>
      <c r="Q9" s="118">
        <f t="shared" ref="Q9:Q20" si="2">IFERROR(P9/N9-1,"-")</f>
        <v>3.3211349969657356E-2</v>
      </c>
    </row>
    <row r="10" spans="1:18" x14ac:dyDescent="0.25">
      <c r="A10" s="1" t="s">
        <v>77</v>
      </c>
      <c r="B10" s="116" t="s">
        <v>78</v>
      </c>
      <c r="C10" s="117">
        <v>100001</v>
      </c>
      <c r="D10" s="117">
        <v>105310</v>
      </c>
      <c r="E10" s="118">
        <f t="shared" si="0"/>
        <v>5.3089469105308984E-2</v>
      </c>
      <c r="F10" s="117">
        <v>10131</v>
      </c>
      <c r="G10" s="118">
        <f t="shared" ref="G10:G20" si="3">F10/D10-1</f>
        <v>-0.90379830975216024</v>
      </c>
      <c r="H10" s="117">
        <v>88104</v>
      </c>
      <c r="I10" s="118">
        <f t="shared" ref="I10:I21" si="4">IFERROR(H10/F10-1,"-")</f>
        <v>7.6964761622742071</v>
      </c>
      <c r="J10" s="117">
        <v>102173</v>
      </c>
      <c r="K10" s="118">
        <f t="shared" ref="K10:K21" si="5">IFERROR(J10/H10-1,"-")</f>
        <v>0.15968627985108519</v>
      </c>
      <c r="L10" s="117">
        <v>112246</v>
      </c>
      <c r="M10" s="118">
        <f t="shared" si="1"/>
        <v>9.8587689507012577E-2</v>
      </c>
      <c r="N10" s="117">
        <v>115019</v>
      </c>
      <c r="O10" s="118">
        <f t="shared" ref="O10:O21" si="6">IFERROR(N10/L10-1,"-")</f>
        <v>2.4704666536001341E-2</v>
      </c>
      <c r="P10" s="117">
        <v>117526</v>
      </c>
      <c r="Q10" s="118">
        <f t="shared" si="2"/>
        <v>2.179639885584117E-2</v>
      </c>
    </row>
    <row r="11" spans="1:18" x14ac:dyDescent="0.25">
      <c r="A11" s="1" t="s">
        <v>79</v>
      </c>
      <c r="B11" s="116" t="s">
        <v>80</v>
      </c>
      <c r="C11" s="117">
        <v>119259</v>
      </c>
      <c r="D11" s="117">
        <v>41200</v>
      </c>
      <c r="E11" s="118">
        <f t="shared" si="0"/>
        <v>-0.65453341047635816</v>
      </c>
      <c r="F11" s="117">
        <v>12907</v>
      </c>
      <c r="G11" s="118">
        <f t="shared" si="3"/>
        <v>-0.68672330097087375</v>
      </c>
      <c r="H11" s="117">
        <v>104660</v>
      </c>
      <c r="I11" s="118">
        <f t="shared" si="4"/>
        <v>7.1087781823816538</v>
      </c>
      <c r="J11" s="117">
        <v>114283</v>
      </c>
      <c r="K11" s="118">
        <f t="shared" si="5"/>
        <v>9.1945346837378095E-2</v>
      </c>
      <c r="L11" s="117">
        <v>122937</v>
      </c>
      <c r="M11" s="118">
        <f t="shared" si="1"/>
        <v>7.5724298452088279E-2</v>
      </c>
      <c r="N11" s="117">
        <v>123198</v>
      </c>
      <c r="O11" s="118">
        <f t="shared" si="6"/>
        <v>2.1230386295418846E-3</v>
      </c>
      <c r="P11" s="117">
        <v>126304</v>
      </c>
      <c r="Q11" s="118">
        <f t="shared" si="2"/>
        <v>2.5211448237796086E-2</v>
      </c>
    </row>
    <row r="12" spans="1:18" x14ac:dyDescent="0.25">
      <c r="A12" s="1" t="s">
        <v>81</v>
      </c>
      <c r="B12" s="116" t="s">
        <v>82</v>
      </c>
      <c r="C12" s="117">
        <v>107270</v>
      </c>
      <c r="D12" s="117">
        <v>0</v>
      </c>
      <c r="E12" s="118">
        <f t="shared" si="0"/>
        <v>-1</v>
      </c>
      <c r="F12" s="117">
        <v>13736</v>
      </c>
      <c r="G12" s="118" t="e">
        <f t="shared" si="3"/>
        <v>#DIV/0!</v>
      </c>
      <c r="H12" s="117">
        <v>110839</v>
      </c>
      <c r="I12" s="118">
        <f t="shared" si="4"/>
        <v>7.0692341292952818</v>
      </c>
      <c r="J12" s="117">
        <v>112901</v>
      </c>
      <c r="K12" s="118">
        <f t="shared" si="5"/>
        <v>1.8603560118730877E-2</v>
      </c>
      <c r="L12" s="117">
        <v>113542</v>
      </c>
      <c r="M12" s="118">
        <f t="shared" si="1"/>
        <v>5.6775405000841772E-3</v>
      </c>
      <c r="N12" s="117">
        <v>115519</v>
      </c>
      <c r="O12" s="118">
        <f t="shared" si="6"/>
        <v>1.7412058973771849E-2</v>
      </c>
      <c r="P12" s="117">
        <v>119018</v>
      </c>
      <c r="Q12" s="118">
        <f t="shared" si="2"/>
        <v>3.0289389624217566E-2</v>
      </c>
    </row>
    <row r="13" spans="1:18" x14ac:dyDescent="0.25">
      <c r="A13" s="1" t="s">
        <v>83</v>
      </c>
      <c r="B13" s="116" t="s">
        <v>84</v>
      </c>
      <c r="C13" s="117">
        <v>104348</v>
      </c>
      <c r="D13" s="117">
        <v>0</v>
      </c>
      <c r="E13" s="118">
        <f t="shared" si="0"/>
        <v>-1</v>
      </c>
      <c r="F13" s="117">
        <v>15428</v>
      </c>
      <c r="G13" s="118" t="e">
        <f t="shared" si="3"/>
        <v>#DIV/0!</v>
      </c>
      <c r="H13" s="117">
        <v>97379</v>
      </c>
      <c r="I13" s="118">
        <f t="shared" si="4"/>
        <v>5.3118356235416124</v>
      </c>
      <c r="J13" s="117">
        <v>96632</v>
      </c>
      <c r="K13" s="118">
        <f t="shared" si="5"/>
        <v>-7.671058441758527E-3</v>
      </c>
      <c r="L13" s="117">
        <v>110622</v>
      </c>
      <c r="M13" s="118">
        <f t="shared" si="1"/>
        <v>0.14477605762066403</v>
      </c>
      <c r="N13" s="117">
        <v>116586</v>
      </c>
      <c r="O13" s="118">
        <f t="shared" si="6"/>
        <v>5.3913326463090439E-2</v>
      </c>
      <c r="P13" s="117">
        <v>119472</v>
      </c>
      <c r="Q13" s="118">
        <f t="shared" si="2"/>
        <v>2.4754258658844064E-2</v>
      </c>
    </row>
    <row r="14" spans="1:18" x14ac:dyDescent="0.25">
      <c r="A14" s="1" t="s">
        <v>85</v>
      </c>
      <c r="B14" s="116" t="s">
        <v>86</v>
      </c>
      <c r="C14" s="117">
        <v>109110</v>
      </c>
      <c r="D14" s="117">
        <v>0</v>
      </c>
      <c r="E14" s="118">
        <f t="shared" si="0"/>
        <v>-1</v>
      </c>
      <c r="F14" s="117">
        <v>21147</v>
      </c>
      <c r="G14" s="118" t="e">
        <f t="shared" si="3"/>
        <v>#DIV/0!</v>
      </c>
      <c r="H14" s="117">
        <v>99145</v>
      </c>
      <c r="I14" s="118">
        <f t="shared" si="4"/>
        <v>3.6883718730789239</v>
      </c>
      <c r="J14" s="117">
        <v>109784</v>
      </c>
      <c r="K14" s="118">
        <f t="shared" si="5"/>
        <v>0.1073074789449795</v>
      </c>
      <c r="L14" s="117">
        <v>113390</v>
      </c>
      <c r="M14" s="118">
        <f t="shared" si="1"/>
        <v>3.2846316403118747E-2</v>
      </c>
      <c r="N14" s="117">
        <v>117164</v>
      </c>
      <c r="O14" s="118">
        <f t="shared" si="6"/>
        <v>3.3283358320839618E-2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112094</v>
      </c>
      <c r="D15" s="117">
        <v>0</v>
      </c>
      <c r="E15" s="118">
        <f t="shared" si="0"/>
        <v>-1</v>
      </c>
      <c r="F15" s="117">
        <v>42074</v>
      </c>
      <c r="G15" s="118" t="e">
        <f t="shared" si="3"/>
        <v>#DIV/0!</v>
      </c>
      <c r="H15" s="117">
        <v>119732</v>
      </c>
      <c r="I15" s="118">
        <f t="shared" si="4"/>
        <v>1.8457479678661408</v>
      </c>
      <c r="J15" s="117">
        <v>113228</v>
      </c>
      <c r="K15" s="118">
        <f t="shared" si="5"/>
        <v>-5.4321317609327457E-2</v>
      </c>
      <c r="L15" s="117">
        <v>121148</v>
      </c>
      <c r="M15" s="118">
        <f t="shared" si="1"/>
        <v>6.9947362843113092E-2</v>
      </c>
      <c r="N15" s="117">
        <v>126014</v>
      </c>
      <c r="O15" s="118">
        <f t="shared" si="6"/>
        <v>4.0165747680523056E-2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119564</v>
      </c>
      <c r="D16" s="117">
        <v>30803</v>
      </c>
      <c r="E16" s="118">
        <f t="shared" si="0"/>
        <v>-0.74237228597236626</v>
      </c>
      <c r="F16" s="117">
        <v>53067</v>
      </c>
      <c r="G16" s="118">
        <f t="shared" si="3"/>
        <v>0.72278674155114753</v>
      </c>
      <c r="H16" s="117">
        <v>117894</v>
      </c>
      <c r="I16" s="118">
        <f t="shared" si="4"/>
        <v>1.2216066481994461</v>
      </c>
      <c r="J16" s="117">
        <v>116797</v>
      </c>
      <c r="K16" s="118">
        <f t="shared" si="5"/>
        <v>-9.3049688703411571E-3</v>
      </c>
      <c r="L16" s="117">
        <v>126181</v>
      </c>
      <c r="M16" s="118">
        <f t="shared" si="1"/>
        <v>8.0344529397159192E-2</v>
      </c>
      <c r="N16" s="117">
        <v>123588</v>
      </c>
      <c r="O16" s="118">
        <f t="shared" si="6"/>
        <v>-2.0549845063836836E-2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99309</v>
      </c>
      <c r="D17" s="117">
        <v>18180</v>
      </c>
      <c r="E17" s="118">
        <f t="shared" si="0"/>
        <v>-0.81693502099507598</v>
      </c>
      <c r="F17" s="117">
        <v>59020</v>
      </c>
      <c r="G17" s="118">
        <f t="shared" si="3"/>
        <v>2.2464246424642464</v>
      </c>
      <c r="H17" s="117">
        <v>103298</v>
      </c>
      <c r="I17" s="118">
        <f t="shared" si="4"/>
        <v>0.7502202643171807</v>
      </c>
      <c r="J17" s="117">
        <v>107312</v>
      </c>
      <c r="K17" s="118">
        <f t="shared" si="5"/>
        <v>3.8858448372669274E-2</v>
      </c>
      <c r="L17" s="117">
        <v>111150</v>
      </c>
      <c r="M17" s="118">
        <f t="shared" si="1"/>
        <v>3.5764872521246494E-2</v>
      </c>
      <c r="N17" s="117">
        <v>115871</v>
      </c>
      <c r="O17" s="118">
        <f t="shared" si="6"/>
        <v>4.2474134053081425E-2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109838</v>
      </c>
      <c r="D18" s="117">
        <v>21674</v>
      </c>
      <c r="E18" s="118">
        <f t="shared" si="0"/>
        <v>-0.80267302754966408</v>
      </c>
      <c r="F18" s="117">
        <v>89457</v>
      </c>
      <c r="G18" s="118">
        <f t="shared" si="3"/>
        <v>3.127387653409615</v>
      </c>
      <c r="H18" s="117">
        <v>113209</v>
      </c>
      <c r="I18" s="118">
        <f t="shared" si="4"/>
        <v>0.26551303978447738</v>
      </c>
      <c r="J18" s="117">
        <v>119521</v>
      </c>
      <c r="K18" s="118">
        <f t="shared" si="5"/>
        <v>5.5755284473849143E-2</v>
      </c>
      <c r="L18" s="117">
        <v>125080</v>
      </c>
      <c r="M18" s="118">
        <f t="shared" si="1"/>
        <v>4.6510655031333448E-2</v>
      </c>
      <c r="N18" s="117">
        <v>130415</v>
      </c>
      <c r="O18" s="118">
        <f t="shared" si="6"/>
        <v>4.2652702270546961E-2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107365</v>
      </c>
      <c r="D19" s="117">
        <v>16498</v>
      </c>
      <c r="E19" s="118">
        <f t="shared" si="0"/>
        <v>-0.8463372607460532</v>
      </c>
      <c r="F19" s="117">
        <v>88426</v>
      </c>
      <c r="G19" s="118">
        <f t="shared" si="3"/>
        <v>4.3598011880227903</v>
      </c>
      <c r="H19" s="117">
        <v>107366</v>
      </c>
      <c r="I19" s="118">
        <f t="shared" si="4"/>
        <v>0.21419039648972027</v>
      </c>
      <c r="J19" s="117">
        <v>113999</v>
      </c>
      <c r="K19" s="118">
        <f t="shared" si="5"/>
        <v>6.1779334239889794E-2</v>
      </c>
      <c r="L19" s="117">
        <v>113916</v>
      </c>
      <c r="M19" s="118">
        <f t="shared" si="1"/>
        <v>-7.280765620750751E-4</v>
      </c>
      <c r="N19" s="117">
        <v>118687</v>
      </c>
      <c r="O19" s="118">
        <f t="shared" si="6"/>
        <v>4.1881737420555565E-2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109344</v>
      </c>
      <c r="D20" s="117">
        <v>17398</v>
      </c>
      <c r="E20" s="118">
        <f t="shared" si="0"/>
        <v>-0.84088747439274214</v>
      </c>
      <c r="F20" s="117">
        <v>78855</v>
      </c>
      <c r="G20" s="118">
        <f t="shared" si="3"/>
        <v>3.5324175192550866</v>
      </c>
      <c r="H20" s="117">
        <v>110713</v>
      </c>
      <c r="I20" s="118">
        <f t="shared" si="4"/>
        <v>0.40400735527233533</v>
      </c>
      <c r="J20" s="117">
        <v>111619</v>
      </c>
      <c r="K20" s="118">
        <f t="shared" si="5"/>
        <v>8.1833208385646561E-3</v>
      </c>
      <c r="L20" s="117">
        <v>115450</v>
      </c>
      <c r="M20" s="118">
        <f t="shared" si="1"/>
        <v>3.4322113618649119E-2</v>
      </c>
      <c r="N20" s="117">
        <v>110730</v>
      </c>
      <c r="O20" s="118">
        <f t="shared" si="6"/>
        <v>-4.0883499350368169E-2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1299411</v>
      </c>
      <c r="D21" s="120">
        <v>375345</v>
      </c>
      <c r="E21" s="121">
        <f t="shared" si="0"/>
        <v>-0.71114220212080703</v>
      </c>
      <c r="F21" s="120">
        <v>492258</v>
      </c>
      <c r="G21" s="121">
        <f>F21/D21-1</f>
        <v>0.31148143707788845</v>
      </c>
      <c r="H21" s="120">
        <v>1245331</v>
      </c>
      <c r="I21" s="121">
        <f t="shared" si="4"/>
        <v>1.5298339488642134</v>
      </c>
      <c r="J21" s="120">
        <v>1320376</v>
      </c>
      <c r="K21" s="121">
        <f t="shared" si="5"/>
        <v>6.0261087212957865E-2</v>
      </c>
      <c r="L21" s="120">
        <v>1387795</v>
      </c>
      <c r="M21" s="121">
        <f t="shared" si="1"/>
        <v>5.10604555066132E-2</v>
      </c>
      <c r="N21" s="120">
        <v>1421549</v>
      </c>
      <c r="O21" s="121">
        <f t="shared" si="6"/>
        <v>2.4322036035581585E-2</v>
      </c>
      <c r="P21" s="120">
        <v>594690</v>
      </c>
      <c r="Q21" s="121">
        <v>2.6956551771776027E-2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52222B-18C5-466E-B856-48331DD323FC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98D8137B-B77D-41B7-B8A8-44C871C4C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C39266-4E91-4632-A1B2-398910CDB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2026-07-03T08:34:52Z</dcterms:created>
  <dcterms:modified xsi:type="dcterms:W3CDTF">2026-07-06T09:45:36Z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2026-07-03T08:36:29Z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c9c20365-b04b-4fbd-b0bb-e88b20bc787a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  <property fmtid="{D5CDD505-2E9C-101B-9397-08002B2CF9AE}" pid="11" name="MediaServiceImageTags">
    <vt:lpwstr/>
  </property>
</Properties>
</file>