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25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26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7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8.xml" ContentType="application/vnd.openxmlformats-officedocument.drawingml.chart+xml"/>
  <Override PartName="/xl/theme/themeOverride28.xml" ContentType="application/vnd.openxmlformats-officedocument.themeOverrid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3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charts/chart3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7.xml" ContentType="application/vnd.openxmlformats-officedocument.themeOverride+xml"/>
  <Override PartName="/xl/drawings/drawing61.xml" ContentType="application/vnd.openxmlformats-officedocument.drawingml.chartshapes+xml"/>
  <Override PartName="/xl/charts/chart3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8.xml" ContentType="application/vnd.openxmlformats-officedocument.themeOverride+xml"/>
  <Override PartName="/xl/drawings/drawing62.xml" ContentType="application/vnd.openxmlformats-officedocument.drawingml.chartshapes+xml"/>
  <Override PartName="/xl/charts/chart3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9.xml" ContentType="application/vnd.openxmlformats-officedocument.themeOverride+xml"/>
  <Override PartName="/xl/drawings/drawing63.xml" ContentType="application/vnd.openxmlformats-officedocument.drawingml.chartshapes+xml"/>
  <Override PartName="/xl/charts/chart4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40.xml" ContentType="application/vnd.openxmlformats-officedocument.themeOverrid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4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1.xml" ContentType="application/vnd.openxmlformats-officedocument.themeOverride+xml"/>
  <Override PartName="/xl/drawings/drawing66.xml" ContentType="application/vnd.openxmlformats-officedocument.drawingml.chartshapes+xml"/>
  <Override PartName="/xl/charts/chart4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2.xml" ContentType="application/vnd.openxmlformats-officedocument.themeOverride+xml"/>
  <Override PartName="/xl/drawings/drawing67.xml" ContentType="application/vnd.openxmlformats-officedocument.drawingml.chartshapes+xml"/>
  <Override PartName="/xl/charts/chart4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3.xml" ContentType="application/vnd.openxmlformats-officedocument.themeOverride+xml"/>
  <Override PartName="/xl/drawings/drawing68.xml" ContentType="application/vnd.openxmlformats-officedocument.drawingml.chartshapes+xml"/>
  <Override PartName="/xl/charts/chart4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4.xml" ContentType="application/vnd.openxmlformats-officedocument.themeOverride+xml"/>
  <Override PartName="/xl/drawings/drawing69.xml" ContentType="application/vnd.openxmlformats-officedocument.drawingml.chartshapes+xml"/>
  <Override PartName="/xl/charts/chart4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5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6.xml" ContentType="application/vnd.openxmlformats-officedocument.themeOverride+xml"/>
  <Override PartName="/xl/drawings/drawing76.xml" ContentType="application/vnd.openxmlformats-officedocument.drawingml.chartshapes+xml"/>
  <Override PartName="/xl/charts/chart4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7.xml" ContentType="application/vnd.openxmlformats-officedocument.themeOverride+xml"/>
  <Override PartName="/xl/drawings/drawing77.xml" ContentType="application/vnd.openxmlformats-officedocument.drawingml.chartshapes+xml"/>
  <Override PartName="/xl/charts/chart4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8.xml" ContentType="application/vnd.openxmlformats-officedocument.themeOverride+xml"/>
  <Override PartName="/xl/drawings/drawing78.xml" ContentType="application/vnd.openxmlformats-officedocument.drawingml.chartshapes+xml"/>
  <Override PartName="/xl/charts/chart4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9.xml" ContentType="application/vnd.openxmlformats-officedocument.themeOverride+xml"/>
  <Override PartName="/xl/drawings/drawing79.xml" ContentType="application/vnd.openxmlformats-officedocument.drawingml.chartshapes+xml"/>
  <Override PartName="/xl/charts/chart5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50.xml" ContentType="application/vnd.openxmlformats-officedocument.themeOverride+xml"/>
  <Override PartName="/xl/drawings/drawing80.xml" ContentType="application/vnd.openxmlformats-officedocument.drawingml.chartshapes+xml"/>
  <Override PartName="/xl/charts/chart51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1.xml" ContentType="application/vnd.openxmlformats-officedocument.themeOverride+xml"/>
  <Override PartName="/xl/drawings/drawing81.xml" ContentType="application/vnd.openxmlformats-officedocument.drawingml.chartshapes+xml"/>
  <Override PartName="/xl/charts/chart52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2.xml" ContentType="application/vnd.openxmlformats-officedocument.themeOverride+xml"/>
  <Override PartName="/xl/drawings/drawing82.xml" ContentType="application/vnd.openxmlformats-officedocument.drawingml.chartshapes+xml"/>
  <Override PartName="/xl/charts/chart53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3.xml" ContentType="application/vnd.openxmlformats-officedocument.themeOverride+xml"/>
  <Override PartName="/xl/drawings/drawing83.xml" ContentType="application/vnd.openxmlformats-officedocument.drawingml.chartshapes+xml"/>
  <Override PartName="/xl/charts/chart54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4.xml" ContentType="application/vnd.openxmlformats-officedocument.themeOverride+xml"/>
  <Override PartName="/xl/drawings/drawing84.xml" ContentType="application/vnd.openxmlformats-officedocument.drawingml.chartshapes+xml"/>
  <Override PartName="/xl/charts/chart55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5.xml" ContentType="application/vnd.openxmlformats-officedocument.themeOverride+xml"/>
  <Override PartName="/xl/drawings/drawing85.xml" ContentType="application/vnd.openxmlformats-officedocument.drawingml.chartshapes+xml"/>
  <Override PartName="/xl/charts/chart56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6.xml" ContentType="application/vnd.openxmlformats-officedocument.themeOverride+xml"/>
  <Override PartName="/xl/drawings/drawing86.xml" ContentType="application/vnd.openxmlformats-officedocument.drawingml.chartshapes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57.xml" ContentType="application/vnd.openxmlformats-officedocument.themeOverride+xml"/>
  <Override PartName="/xl/drawings/drawing87.xml" ContentType="application/vnd.openxmlformats-officedocument.drawingml.chartshapes+xml"/>
  <Override PartName="/xl/charts/chart58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8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9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charts/chart60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60.xml" ContentType="application/vnd.openxmlformats-officedocument.themeOverride+xml"/>
  <Override PartName="/xl/drawings/drawing91.xml" ContentType="application/vnd.openxmlformats-officedocument.drawingml.chartshapes+xml"/>
  <Override PartName="/xl/charts/chart61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61.xml" ContentType="application/vnd.openxmlformats-officedocument.themeOverride+xml"/>
  <Override PartName="/xl/drawings/drawing92.xml" ContentType="application/vnd.openxmlformats-officedocument.drawingml.chartshapes+xml"/>
  <Override PartName="/xl/charts/chart62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62.xml" ContentType="application/vnd.openxmlformats-officedocument.themeOverride+xml"/>
  <Override PartName="/xl/drawings/drawing93.xml" ContentType="application/vnd.openxmlformats-officedocument.drawingml.chartshapes+xml"/>
  <Override PartName="/xl/charts/chart63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63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charts/chart64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64.xml" ContentType="application/vnd.openxmlformats-officedocument.themeOverride+xml"/>
  <Override PartName="/xl/drawings/drawing97.xml" ContentType="application/vnd.openxmlformats-officedocument.drawingml.chartshapes+xml"/>
  <Override PartName="/xl/charts/chart6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65.xml" ContentType="application/vnd.openxmlformats-officedocument.themeOverride+xml"/>
  <Override PartName="/xl/drawings/drawing98.xml" ContentType="application/vnd.openxmlformats-officedocument.drawingml.chartshapes+xml"/>
  <Override PartName="/xl/charts/chart6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66.xml" ContentType="application/vnd.openxmlformats-officedocument.themeOverride+xml"/>
  <Override PartName="/xl/drawings/drawing99.xml" ContentType="application/vnd.openxmlformats-officedocument.drawingml.chartshapes+xml"/>
  <Override PartName="/xl/charts/chart6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67.xml" ContentType="application/vnd.openxmlformats-officedocument.themeOverride+xml"/>
  <Override PartName="/xl/drawings/drawing100.xml" ContentType="application/vnd.openxmlformats-officedocument.drawingml.chartshapes+xml"/>
  <Override PartName="/xl/charts/chart6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68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charts/chart69.xml" ContentType="application/vnd.openxmlformats-officedocument.drawingml.chart+xml"/>
  <Override PartName="/xl/drawings/drawing108.xml" ContentType="application/vnd.openxmlformats-officedocument.drawingml.chartshapes+xml"/>
  <Override PartName="/xl/charts/chart70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09.xml" ContentType="application/vnd.openxmlformats-officedocument.drawingml.chartshapes+xml"/>
  <Override PartName="/xl/charts/chart71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72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112.xml" ContentType="application/vnd.openxmlformats-officedocument.drawingml.chartshapes+xml"/>
  <Override PartName="/xl/charts/chart73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7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15.xml" ContentType="application/vnd.openxmlformats-officedocument.drawingml.chartshapes+xml"/>
  <Override PartName="/xl/charts/chart7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7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118.xml" ContentType="application/vnd.openxmlformats-officedocument.drawingml.chartshapes+xml"/>
  <Override PartName="/xl/charts/chart7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7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121.xml" ContentType="application/vnd.openxmlformats-officedocument.drawingml.chartshapes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122.xml" ContentType="application/vnd.openxmlformats-officedocument.drawingml.chartshapes+xml"/>
  <Override PartName="/xl/charts/chart8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8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125.xml" ContentType="application/vnd.openxmlformats-officedocument.drawingml.chartshapes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drawings/drawing126.xml" ContentType="application/vnd.openxmlformats-officedocument.drawingml.chartshapes+xml"/>
  <Override PartName="/xl/charts/chart8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8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129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30.xml" ContentType="application/vnd.openxmlformats-officedocument.drawingml.chartshapes+xml"/>
  <Override PartName="/xl/charts/chart8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8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73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8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74.xml" ContentType="application/vnd.openxmlformats-officedocument.themeOverride+xml"/>
  <Override PartName="/xl/drawings/drawing135.xml" ContentType="application/vnd.openxmlformats-officedocument.drawingml.chartshapes+xml"/>
  <Override PartName="/xl/drawings/drawing136.xml" ContentType="application/vnd.openxmlformats-officedocument.drawing+xml"/>
  <Override PartName="/xl/charts/chart8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75.xml" ContentType="application/vnd.openxmlformats-officedocument.themeOverride+xml"/>
  <Override PartName="/xl/drawings/drawing13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0" documentId="8_{58A04FFD-228C-47D3-AF75-24EA7D1EA1E2}" xr6:coauthVersionLast="47" xr6:coauthVersionMax="47" xr10:uidLastSave="{00000000-0000-0000-0000-000000000000}"/>
  <bookViews>
    <workbookView xWindow="-120" yWindow="-120" windowWidth="29040" windowHeight="15720" xr2:uid="{C01029B2-CFF2-4149-9B4A-261C0299DE02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8" r:id="rId8"/>
    <sheet name="Viajeros entr evol mensu TF15-2" sheetId="9" r:id="rId9"/>
    <sheet name="Viajeros entr evol mensu TF cat" sheetId="1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24" r:id="rId24"/>
    <sheet name="Pernocta evol mensu TF cat" sheetId="25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48" l="1"/>
  <c r="B9" i="48"/>
  <c r="B10" i="48" s="1"/>
  <c r="B9" i="47"/>
  <c r="B9" i="46"/>
  <c r="O135" i="45"/>
  <c r="N135" i="45"/>
  <c r="M135" i="45"/>
  <c r="I135" i="45"/>
  <c r="H135" i="45"/>
  <c r="G135" i="45"/>
  <c r="N5" i="45"/>
  <c r="J5" i="45"/>
  <c r="I5" i="45"/>
  <c r="F5" i="45"/>
  <c r="M135" i="44"/>
  <c r="K135" i="44"/>
  <c r="Q5" i="44"/>
  <c r="T5" i="44"/>
  <c r="N5" i="44"/>
  <c r="F5" i="44"/>
  <c r="M135" i="43"/>
  <c r="L135" i="43"/>
  <c r="K135" i="43"/>
  <c r="I135" i="43"/>
  <c r="G135" i="43"/>
  <c r="Q5" i="43"/>
  <c r="N5" i="43"/>
  <c r="I5" i="43"/>
  <c r="O133" i="42"/>
  <c r="N133" i="42"/>
  <c r="L133" i="42"/>
  <c r="K133" i="42"/>
  <c r="T5" i="42"/>
  <c r="S5" i="42"/>
  <c r="N5" i="42"/>
  <c r="L133" i="41"/>
  <c r="K133" i="41"/>
  <c r="I133" i="41"/>
  <c r="H133" i="41"/>
  <c r="N5" i="41"/>
  <c r="M133" i="40"/>
  <c r="L133" i="40"/>
  <c r="K133" i="40"/>
  <c r="I133" i="40"/>
  <c r="H133" i="40"/>
  <c r="T5" i="40"/>
  <c r="S5" i="40"/>
  <c r="Q5" i="40"/>
  <c r="P5" i="40"/>
  <c r="N5" i="40"/>
  <c r="J5" i="40"/>
  <c r="I5" i="40"/>
  <c r="H5" i="40"/>
  <c r="F5" i="40"/>
  <c r="O5" i="39"/>
  <c r="T5" i="39"/>
  <c r="M5" i="39"/>
  <c r="L5" i="39"/>
  <c r="K5" i="39"/>
  <c r="P5" i="39"/>
  <c r="I5" i="39"/>
  <c r="H5" i="39"/>
  <c r="G5" i="39"/>
  <c r="B3" i="37"/>
  <c r="Q5" i="36"/>
  <c r="P5" i="36"/>
  <c r="B3" i="36"/>
  <c r="AL29" i="35"/>
  <c r="AK29" i="35"/>
  <c r="AS7" i="35"/>
  <c r="AR7" i="35"/>
  <c r="AT7" i="35"/>
  <c r="V7" i="35"/>
  <c r="L96" i="33"/>
  <c r="I95" i="33"/>
  <c r="G95" i="33" s="1"/>
  <c r="I73" i="33"/>
  <c r="L74" i="33" s="1"/>
  <c r="G73" i="33"/>
  <c r="E73" i="33"/>
  <c r="C73" i="33"/>
  <c r="D74" i="33" s="1"/>
  <c r="L52" i="33"/>
  <c r="J52" i="33"/>
  <c r="H52" i="33"/>
  <c r="I51" i="33"/>
  <c r="G51" i="33"/>
  <c r="E51" i="33"/>
  <c r="L30" i="33"/>
  <c r="I29" i="33"/>
  <c r="I7" i="33"/>
  <c r="I95" i="31"/>
  <c r="I73" i="31"/>
  <c r="I51" i="31"/>
  <c r="I29" i="31"/>
  <c r="G29" i="31"/>
  <c r="E29" i="31"/>
  <c r="C29" i="31"/>
  <c r="L8" i="31"/>
  <c r="J8" i="31"/>
  <c r="I7" i="31"/>
  <c r="G7" i="31"/>
  <c r="L272" i="30"/>
  <c r="I271" i="30"/>
  <c r="G271" i="30" s="1"/>
  <c r="B270" i="30"/>
  <c r="I249" i="30"/>
  <c r="B248" i="30"/>
  <c r="L228" i="30"/>
  <c r="I227" i="30"/>
  <c r="J228" i="30" s="1"/>
  <c r="G227" i="30"/>
  <c r="E227" i="30" s="1"/>
  <c r="B226" i="30"/>
  <c r="L206" i="30"/>
  <c r="I205" i="30"/>
  <c r="B204" i="30"/>
  <c r="L184" i="30"/>
  <c r="I183" i="30"/>
  <c r="J184" i="30" s="1"/>
  <c r="G183" i="30"/>
  <c r="E183" i="30"/>
  <c r="C183" i="30"/>
  <c r="D184" i="30" s="1"/>
  <c r="B182" i="30"/>
  <c r="I161" i="30"/>
  <c r="B160" i="30"/>
  <c r="I139" i="30"/>
  <c r="J140" i="30" s="1"/>
  <c r="G139" i="30"/>
  <c r="E139" i="30" s="1"/>
  <c r="B138" i="30"/>
  <c r="B116" i="30"/>
  <c r="I73" i="30"/>
  <c r="G73" i="30"/>
  <c r="E73" i="30" s="1"/>
  <c r="I29" i="30"/>
  <c r="G29" i="30" s="1"/>
  <c r="L8" i="30"/>
  <c r="I7" i="30"/>
  <c r="B4" i="28"/>
  <c r="J6" i="27"/>
  <c r="I6" i="27"/>
  <c r="B3" i="27"/>
  <c r="B4" i="26"/>
  <c r="K51" i="25"/>
  <c r="B252" i="24"/>
  <c r="B226" i="24"/>
  <c r="B204" i="24"/>
  <c r="B182" i="24"/>
  <c r="B160" i="24"/>
  <c r="B138" i="24"/>
  <c r="B116" i="24"/>
  <c r="K51" i="24"/>
  <c r="I7" i="24"/>
  <c r="X7" i="22"/>
  <c r="W7" i="22"/>
  <c r="B4" i="22"/>
  <c r="I8" i="21"/>
  <c r="B5" i="21"/>
  <c r="R7" i="19"/>
  <c r="B4" i="19"/>
  <c r="Y6" i="18"/>
  <c r="R6" i="18"/>
  <c r="B3" i="18"/>
  <c r="B4" i="17"/>
  <c r="B4" i="16"/>
  <c r="Y7" i="15"/>
  <c r="B4" i="15"/>
  <c r="I9" i="14"/>
  <c r="J9" i="14"/>
  <c r="B6" i="14"/>
  <c r="K6" i="13"/>
  <c r="B3" i="13"/>
  <c r="J5" i="12"/>
  <c r="I5" i="12"/>
  <c r="B101" i="11"/>
  <c r="B78" i="11"/>
  <c r="B55" i="11"/>
  <c r="B32" i="11"/>
  <c r="B33" i="11" s="1"/>
  <c r="B9" i="11"/>
  <c r="J96" i="10"/>
  <c r="L96" i="10"/>
  <c r="I95" i="10"/>
  <c r="G95" i="10" s="1"/>
  <c r="L74" i="10"/>
  <c r="J74" i="10"/>
  <c r="I73" i="10"/>
  <c r="G73" i="10" s="1"/>
  <c r="L52" i="10"/>
  <c r="L8" i="10"/>
  <c r="B270" i="8"/>
  <c r="B248" i="8"/>
  <c r="B226" i="8"/>
  <c r="B204" i="8"/>
  <c r="B182" i="8"/>
  <c r="K161" i="8"/>
  <c r="L162" i="8" s="1"/>
  <c r="B160" i="8"/>
  <c r="K139" i="8"/>
  <c r="L140" i="8" s="1"/>
  <c r="B138" i="8"/>
  <c r="B116" i="8"/>
  <c r="I7" i="8"/>
  <c r="B3" i="6"/>
  <c r="B3" i="5"/>
  <c r="L6" i="3"/>
  <c r="K6" i="3"/>
  <c r="J6" i="3"/>
  <c r="L58" i="2"/>
  <c r="K58" i="2"/>
  <c r="J58" i="2"/>
  <c r="B39" i="1"/>
  <c r="B38" i="1"/>
  <c r="B37" i="1"/>
  <c r="M2" i="1"/>
  <c r="F17" i="2" l="1"/>
  <c r="L40" i="2"/>
  <c r="E17" i="2"/>
  <c r="J63" i="2"/>
  <c r="K63" i="2"/>
  <c r="L63" i="2"/>
  <c r="K42" i="3"/>
  <c r="J42" i="3"/>
  <c r="K48" i="3"/>
  <c r="J48" i="3"/>
  <c r="K54" i="3"/>
  <c r="J54" i="3"/>
  <c r="J26" i="6"/>
  <c r="I26" i="6"/>
  <c r="L9" i="2"/>
  <c r="J9" i="2"/>
  <c r="K9" i="2"/>
  <c r="H17" i="2"/>
  <c r="K62" i="3"/>
  <c r="L62" i="3"/>
  <c r="J62" i="3"/>
  <c r="J138" i="3"/>
  <c r="K138" i="3"/>
  <c r="V49" i="5"/>
  <c r="U49" i="5"/>
  <c r="T49" i="5"/>
  <c r="S49" i="5"/>
  <c r="J35" i="8"/>
  <c r="J14" i="2"/>
  <c r="K14" i="2"/>
  <c r="J38" i="2"/>
  <c r="L38" i="2"/>
  <c r="K38" i="2"/>
  <c r="K74" i="2"/>
  <c r="J74" i="2"/>
  <c r="L7" i="3"/>
  <c r="K7" i="3"/>
  <c r="J7" i="3"/>
  <c r="L12" i="3"/>
  <c r="K12" i="3"/>
  <c r="J12" i="3"/>
  <c r="L17" i="3"/>
  <c r="J17" i="3"/>
  <c r="K17" i="3"/>
  <c r="K22" i="3"/>
  <c r="J22" i="3"/>
  <c r="K27" i="3"/>
  <c r="J27" i="3"/>
  <c r="L32" i="3"/>
  <c r="K32" i="3"/>
  <c r="J32" i="3"/>
  <c r="L37" i="3"/>
  <c r="K37" i="3"/>
  <c r="J37" i="3"/>
  <c r="K88" i="3"/>
  <c r="J88" i="3"/>
  <c r="L88" i="3"/>
  <c r="G114" i="3"/>
  <c r="J169" i="3"/>
  <c r="L169" i="3"/>
  <c r="K169" i="3"/>
  <c r="R28" i="6"/>
  <c r="Q28" i="6"/>
  <c r="H37" i="8"/>
  <c r="J56" i="3"/>
  <c r="K56" i="3"/>
  <c r="G18" i="2"/>
  <c r="L59" i="2"/>
  <c r="K59" i="2"/>
  <c r="J59" i="2"/>
  <c r="L64" i="2"/>
  <c r="K64" i="2"/>
  <c r="J64" i="2"/>
  <c r="V10" i="5"/>
  <c r="U10" i="5"/>
  <c r="T10" i="5"/>
  <c r="S10" i="5"/>
  <c r="I114" i="3"/>
  <c r="K103" i="3"/>
  <c r="J103" i="3"/>
  <c r="H18" i="2"/>
  <c r="L39" i="3"/>
  <c r="K39" i="3"/>
  <c r="J39" i="3"/>
  <c r="L9" i="3"/>
  <c r="K9" i="3"/>
  <c r="J9" i="3"/>
  <c r="L14" i="3"/>
  <c r="K14" i="3"/>
  <c r="J14" i="3"/>
  <c r="K19" i="3"/>
  <c r="J19" i="3"/>
  <c r="K24" i="3"/>
  <c r="J24" i="3"/>
  <c r="L29" i="3"/>
  <c r="K29" i="3"/>
  <c r="J29" i="3"/>
  <c r="L34" i="3"/>
  <c r="K34" i="3"/>
  <c r="J34" i="3"/>
  <c r="K45" i="3"/>
  <c r="J45" i="3"/>
  <c r="K51" i="3"/>
  <c r="J51" i="3"/>
  <c r="L83" i="3"/>
  <c r="K83" i="3"/>
  <c r="J83" i="3"/>
  <c r="J143" i="3"/>
  <c r="K143" i="3"/>
  <c r="U11" i="5"/>
  <c r="S11" i="5"/>
  <c r="R20" i="6"/>
  <c r="Q20" i="6"/>
  <c r="F114" i="3"/>
  <c r="F68" i="2"/>
  <c r="L72" i="3"/>
  <c r="K72" i="3"/>
  <c r="J72" i="3"/>
  <c r="K11" i="6"/>
  <c r="J11" i="6"/>
  <c r="I11" i="6"/>
  <c r="K50" i="2"/>
  <c r="J50" i="2"/>
  <c r="K59" i="3"/>
  <c r="J59" i="3"/>
  <c r="L98" i="3"/>
  <c r="K98" i="3"/>
  <c r="J98" i="3"/>
  <c r="L174" i="3"/>
  <c r="V51" i="5"/>
  <c r="U51" i="5"/>
  <c r="T51" i="5"/>
  <c r="S51" i="5"/>
  <c r="J10" i="8"/>
  <c r="K53" i="3"/>
  <c r="J53" i="3"/>
  <c r="L65" i="3"/>
  <c r="K65" i="3"/>
  <c r="J65" i="3"/>
  <c r="H114" i="3"/>
  <c r="J7" i="2"/>
  <c r="K7" i="2"/>
  <c r="L7" i="2"/>
  <c r="K12" i="2"/>
  <c r="J12" i="2"/>
  <c r="L61" i="2"/>
  <c r="K61" i="2"/>
  <c r="J61" i="2"/>
  <c r="L66" i="2"/>
  <c r="K66" i="2"/>
  <c r="J66" i="2"/>
  <c r="I13" i="6"/>
  <c r="J13" i="6"/>
  <c r="L144" i="8"/>
  <c r="F119" i="3"/>
  <c r="J52" i="6"/>
  <c r="I52" i="6"/>
  <c r="R23" i="6"/>
  <c r="Q23" i="6"/>
  <c r="K39" i="6"/>
  <c r="J39" i="6"/>
  <c r="I39" i="6"/>
  <c r="J20" i="2"/>
  <c r="K20" i="2"/>
  <c r="F121" i="3"/>
  <c r="G119" i="3"/>
  <c r="L164" i="3"/>
  <c r="H19" i="8"/>
  <c r="R42" i="6"/>
  <c r="Q42" i="6"/>
  <c r="K67" i="3"/>
  <c r="J67" i="3"/>
  <c r="L67" i="3"/>
  <c r="H119" i="3"/>
  <c r="J93" i="3"/>
  <c r="L93" i="3"/>
  <c r="K93" i="3"/>
  <c r="J108" i="3"/>
  <c r="I119" i="3"/>
  <c r="K108" i="3"/>
  <c r="I192" i="3"/>
  <c r="M9" i="9"/>
  <c r="G121" i="3"/>
  <c r="K145" i="3"/>
  <c r="J145" i="3"/>
  <c r="W12" i="5"/>
  <c r="W23" i="5"/>
  <c r="J31" i="12"/>
  <c r="L31" i="12"/>
  <c r="I31" i="12"/>
  <c r="K31" i="12"/>
  <c r="L80" i="3"/>
  <c r="L85" i="3"/>
  <c r="L90" i="3"/>
  <c r="L95" i="3"/>
  <c r="L100" i="3"/>
  <c r="I116" i="3"/>
  <c r="I121" i="3"/>
  <c r="K7" i="6"/>
  <c r="H35" i="8"/>
  <c r="W22" i="5"/>
  <c r="U22" i="5"/>
  <c r="S22" i="5"/>
  <c r="W27" i="5"/>
  <c r="U27" i="5"/>
  <c r="S27" i="5"/>
  <c r="L35" i="8"/>
  <c r="L10" i="12"/>
  <c r="K10" i="12"/>
  <c r="J10" i="12"/>
  <c r="I10" i="12"/>
  <c r="K136" i="3"/>
  <c r="J136" i="3"/>
  <c r="K141" i="3"/>
  <c r="J141" i="3"/>
  <c r="V30" i="5"/>
  <c r="U30" i="5"/>
  <c r="T30" i="5"/>
  <c r="S30" i="5"/>
  <c r="W46" i="5"/>
  <c r="V46" i="5"/>
  <c r="U46" i="5"/>
  <c r="T46" i="5"/>
  <c r="S46" i="5"/>
  <c r="S9" i="6"/>
  <c r="R9" i="6"/>
  <c r="Q9" i="6"/>
  <c r="R35" i="6"/>
  <c r="Q35" i="6"/>
  <c r="J12" i="8"/>
  <c r="J37" i="8"/>
  <c r="L146" i="8"/>
  <c r="L164" i="8"/>
  <c r="O9" i="9"/>
  <c r="U21" i="5"/>
  <c r="S21" i="5"/>
  <c r="W26" i="5"/>
  <c r="V26" i="5"/>
  <c r="T26" i="5"/>
  <c r="W43" i="5"/>
  <c r="K40" i="6"/>
  <c r="E15" i="9"/>
  <c r="L70" i="3"/>
  <c r="K70" i="3"/>
  <c r="J70" i="3"/>
  <c r="L81" i="3"/>
  <c r="K81" i="3"/>
  <c r="J81" i="3"/>
  <c r="L86" i="3"/>
  <c r="K86" i="3"/>
  <c r="J86" i="3"/>
  <c r="L91" i="3"/>
  <c r="K91" i="3"/>
  <c r="J91" i="3"/>
  <c r="L96" i="3"/>
  <c r="K96" i="3"/>
  <c r="J96" i="3"/>
  <c r="L101" i="3"/>
  <c r="K101" i="3"/>
  <c r="J101" i="3"/>
  <c r="K106" i="3"/>
  <c r="J106" i="3"/>
  <c r="K111" i="3"/>
  <c r="J111" i="3"/>
  <c r="V9" i="5"/>
  <c r="U9" i="5"/>
  <c r="T9" i="5"/>
  <c r="S9" i="5"/>
  <c r="S7" i="6"/>
  <c r="R7" i="6"/>
  <c r="Q7" i="6"/>
  <c r="L166" i="8"/>
  <c r="I16" i="9"/>
  <c r="H31" i="8"/>
  <c r="V8" i="5"/>
  <c r="T8" i="5"/>
  <c r="W25" i="5"/>
  <c r="V25" i="5"/>
  <c r="T25" i="5"/>
  <c r="J14" i="8"/>
  <c r="J31" i="8"/>
  <c r="L97" i="8"/>
  <c r="O21" i="9"/>
  <c r="H40" i="8"/>
  <c r="L8" i="12"/>
  <c r="K8" i="12"/>
  <c r="J8" i="12"/>
  <c r="I8" i="12"/>
  <c r="W18" i="13"/>
  <c r="L31" i="8"/>
  <c r="L99" i="8"/>
  <c r="H33" i="8"/>
  <c r="J33" i="8"/>
  <c r="L33" i="8"/>
  <c r="J39" i="8"/>
  <c r="M21" i="9"/>
  <c r="T52" i="12"/>
  <c r="S52" i="12"/>
  <c r="K64" i="13"/>
  <c r="K115" i="13"/>
  <c r="H16" i="8"/>
  <c r="H21" i="8"/>
  <c r="H42" i="8"/>
  <c r="L9" i="12"/>
  <c r="K9" i="12"/>
  <c r="J9" i="12"/>
  <c r="I9" i="12"/>
  <c r="H10" i="8"/>
  <c r="H12" i="8"/>
  <c r="H14" i="8"/>
  <c r="J16" i="8"/>
  <c r="J21" i="8"/>
  <c r="J42" i="8"/>
  <c r="L14" i="12"/>
  <c r="K14" i="12"/>
  <c r="J14" i="12"/>
  <c r="I14" i="12"/>
  <c r="L30" i="12"/>
  <c r="K30" i="12"/>
  <c r="W10" i="13"/>
  <c r="V10" i="13"/>
  <c r="U10" i="13"/>
  <c r="K150" i="13"/>
  <c r="I150" i="13"/>
  <c r="J150" i="13"/>
  <c r="L10" i="8"/>
  <c r="L12" i="8"/>
  <c r="L14" i="8"/>
  <c r="J19" i="8"/>
  <c r="K16" i="9"/>
  <c r="V53" i="12"/>
  <c r="A15" i="12"/>
  <c r="K124" i="13"/>
  <c r="J40" i="8"/>
  <c r="M17" i="9"/>
  <c r="K47" i="13"/>
  <c r="K127" i="13"/>
  <c r="T19" i="14"/>
  <c r="H17" i="8"/>
  <c r="H43" i="8"/>
  <c r="L6" i="12"/>
  <c r="K6" i="12"/>
  <c r="J6" i="12"/>
  <c r="I6" i="12"/>
  <c r="A11" i="12"/>
  <c r="H38" i="8"/>
  <c r="E11" i="9"/>
  <c r="O17" i="9"/>
  <c r="L11" i="12"/>
  <c r="K11" i="12"/>
  <c r="J11" i="12"/>
  <c r="I11" i="12"/>
  <c r="K40" i="12"/>
  <c r="J17" i="8"/>
  <c r="J43" i="8"/>
  <c r="K24" i="13"/>
  <c r="H32" i="8"/>
  <c r="H34" i="8"/>
  <c r="H36" i="8"/>
  <c r="J38" i="8"/>
  <c r="J41" i="12"/>
  <c r="I41" i="12"/>
  <c r="K41" i="12"/>
  <c r="J52" i="13"/>
  <c r="I52" i="13"/>
  <c r="K52" i="13"/>
  <c r="K131" i="13"/>
  <c r="H9" i="8"/>
  <c r="H11" i="8"/>
  <c r="H13" i="8"/>
  <c r="H15" i="8"/>
  <c r="H20" i="8"/>
  <c r="I12" i="9"/>
  <c r="L7" i="12"/>
  <c r="K7" i="12"/>
  <c r="J7" i="12"/>
  <c r="I7" i="12"/>
  <c r="T49" i="12"/>
  <c r="S49" i="12"/>
  <c r="J32" i="8"/>
  <c r="J34" i="8"/>
  <c r="J36" i="8"/>
  <c r="H41" i="8"/>
  <c r="E19" i="9"/>
  <c r="A12" i="12"/>
  <c r="J9" i="8"/>
  <c r="J11" i="8"/>
  <c r="J13" i="8"/>
  <c r="J15" i="8"/>
  <c r="J20" i="8"/>
  <c r="K12" i="9"/>
  <c r="L12" i="12"/>
  <c r="K12" i="12"/>
  <c r="J12" i="12"/>
  <c r="I12" i="12"/>
  <c r="K108" i="13"/>
  <c r="L32" i="8"/>
  <c r="L34" i="8"/>
  <c r="L36" i="8"/>
  <c r="J41" i="8"/>
  <c r="M13" i="9"/>
  <c r="L9" i="8"/>
  <c r="L11" i="8"/>
  <c r="L13" i="8"/>
  <c r="H18" i="8"/>
  <c r="I20" i="9"/>
  <c r="J69" i="14"/>
  <c r="I69" i="14"/>
  <c r="H39" i="8"/>
  <c r="O13" i="9"/>
  <c r="V14" i="13"/>
  <c r="U14" i="13"/>
  <c r="W14" i="13"/>
  <c r="K32" i="13"/>
  <c r="J18" i="8"/>
  <c r="K20" i="9"/>
  <c r="V36" i="12"/>
  <c r="K140" i="13"/>
  <c r="K9" i="9"/>
  <c r="K13" i="9"/>
  <c r="K17" i="9"/>
  <c r="K21" i="9"/>
  <c r="K8" i="13"/>
  <c r="K18" i="13"/>
  <c r="K55" i="13"/>
  <c r="K83" i="13"/>
  <c r="K123" i="13"/>
  <c r="J31" i="14"/>
  <c r="I31" i="14"/>
  <c r="H93" i="14"/>
  <c r="J85" i="14"/>
  <c r="I85" i="14"/>
  <c r="Y20" i="15"/>
  <c r="Q10" i="9"/>
  <c r="G12" i="9"/>
  <c r="Q14" i="9"/>
  <c r="G16" i="9"/>
  <c r="Q18" i="9"/>
  <c r="G20" i="9"/>
  <c r="K43" i="13"/>
  <c r="K59" i="13"/>
  <c r="K75" i="13"/>
  <c r="I14" i="14"/>
  <c r="J14" i="14"/>
  <c r="T35" i="12"/>
  <c r="V35" i="12"/>
  <c r="S35" i="12"/>
  <c r="T45" i="12"/>
  <c r="S45" i="12"/>
  <c r="K13" i="13"/>
  <c r="V16" i="13"/>
  <c r="W16" i="13"/>
  <c r="U16" i="13"/>
  <c r="I40" i="13"/>
  <c r="K40" i="13"/>
  <c r="J40" i="13"/>
  <c r="K80" i="13"/>
  <c r="J120" i="13"/>
  <c r="K120" i="13"/>
  <c r="I120" i="13"/>
  <c r="K144" i="13"/>
  <c r="T20" i="14"/>
  <c r="J53" i="14"/>
  <c r="I53" i="14"/>
  <c r="J106" i="14"/>
  <c r="I106" i="14"/>
  <c r="Q9" i="9"/>
  <c r="G11" i="9"/>
  <c r="Q13" i="9"/>
  <c r="G15" i="9"/>
  <c r="Q17" i="9"/>
  <c r="G19" i="9"/>
  <c r="K154" i="13"/>
  <c r="K10" i="13"/>
  <c r="K84" i="13"/>
  <c r="K112" i="13"/>
  <c r="K128" i="13"/>
  <c r="J128" i="13"/>
  <c r="I128" i="13"/>
  <c r="T21" i="14"/>
  <c r="J21" i="14"/>
  <c r="I21" i="14"/>
  <c r="J36" i="14"/>
  <c r="I36" i="14"/>
  <c r="J90" i="14"/>
  <c r="I90" i="14"/>
  <c r="M12" i="9"/>
  <c r="M16" i="9"/>
  <c r="M20" i="9"/>
  <c r="V8" i="13"/>
  <c r="W8" i="13"/>
  <c r="U8" i="13"/>
  <c r="K15" i="13"/>
  <c r="K72" i="13"/>
  <c r="K88" i="13"/>
  <c r="K116" i="13"/>
  <c r="T15" i="14"/>
  <c r="I11" i="9"/>
  <c r="I15" i="9"/>
  <c r="I19" i="9"/>
  <c r="K37" i="13"/>
  <c r="J74" i="14"/>
  <c r="I74" i="14"/>
  <c r="E10" i="9"/>
  <c r="O12" i="9"/>
  <c r="E14" i="9"/>
  <c r="O16" i="9"/>
  <c r="E18" i="9"/>
  <c r="O20" i="9"/>
  <c r="K65" i="13"/>
  <c r="K81" i="13"/>
  <c r="K97" i="13"/>
  <c r="K145" i="13"/>
  <c r="T16" i="14"/>
  <c r="J143" i="14"/>
  <c r="I143" i="14"/>
  <c r="K11" i="9"/>
  <c r="K15" i="9"/>
  <c r="K19" i="9"/>
  <c r="K41" i="13"/>
  <c r="K69" i="13"/>
  <c r="K85" i="13"/>
  <c r="J58" i="14"/>
  <c r="I58" i="14"/>
  <c r="J112" i="14"/>
  <c r="I112" i="14"/>
  <c r="J145" i="14"/>
  <c r="I145" i="14"/>
  <c r="G10" i="9"/>
  <c r="Q12" i="9"/>
  <c r="G14" i="9"/>
  <c r="Q16" i="9"/>
  <c r="G18" i="9"/>
  <c r="Q20" i="9"/>
  <c r="K12" i="13"/>
  <c r="K29" i="13"/>
  <c r="K45" i="13"/>
  <c r="K73" i="13"/>
  <c r="K137" i="13"/>
  <c r="K141" i="13"/>
  <c r="G121" i="14"/>
  <c r="M11" i="9"/>
  <c r="M15" i="9"/>
  <c r="M19" i="9"/>
  <c r="K33" i="13"/>
  <c r="K61" i="13"/>
  <c r="K101" i="13"/>
  <c r="T11" i="14"/>
  <c r="J42" i="14"/>
  <c r="I42" i="14"/>
  <c r="J96" i="14"/>
  <c r="I96" i="14"/>
  <c r="I10" i="9"/>
  <c r="I14" i="9"/>
  <c r="I18" i="9"/>
  <c r="K22" i="13"/>
  <c r="K38" i="13"/>
  <c r="K54" i="13"/>
  <c r="K129" i="13"/>
  <c r="J17" i="14"/>
  <c r="I17" i="14"/>
  <c r="G51" i="14"/>
  <c r="E9" i="9"/>
  <c r="O11" i="9"/>
  <c r="E13" i="9"/>
  <c r="O15" i="9"/>
  <c r="E17" i="9"/>
  <c r="O19" i="9"/>
  <c r="E21" i="9"/>
  <c r="K26" i="13"/>
  <c r="K42" i="13"/>
  <c r="K106" i="13"/>
  <c r="K134" i="13"/>
  <c r="T12" i="14"/>
  <c r="J26" i="14"/>
  <c r="I26" i="14"/>
  <c r="K10" i="9"/>
  <c r="K14" i="9"/>
  <c r="K18" i="9"/>
  <c r="K30" i="13"/>
  <c r="K94" i="13"/>
  <c r="K110" i="13"/>
  <c r="K138" i="13"/>
  <c r="K153" i="13"/>
  <c r="D107" i="14"/>
  <c r="J16" i="17"/>
  <c r="I16" i="17"/>
  <c r="G9" i="9"/>
  <c r="Q11" i="9"/>
  <c r="G13" i="9"/>
  <c r="Q15" i="9"/>
  <c r="G17" i="9"/>
  <c r="Q19" i="9"/>
  <c r="G21" i="9"/>
  <c r="K58" i="13"/>
  <c r="K98" i="13"/>
  <c r="K126" i="13"/>
  <c r="I18" i="14"/>
  <c r="J18" i="14"/>
  <c r="C37" i="14"/>
  <c r="J63" i="14"/>
  <c r="I63" i="14"/>
  <c r="M10" i="9"/>
  <c r="M14" i="9"/>
  <c r="M18" i="9"/>
  <c r="K16" i="13"/>
  <c r="K86" i="13"/>
  <c r="K102" i="13"/>
  <c r="K148" i="13"/>
  <c r="D37" i="14"/>
  <c r="I9" i="9"/>
  <c r="I13" i="9"/>
  <c r="I17" i="9"/>
  <c r="I21" i="9"/>
  <c r="K107" i="13"/>
  <c r="J13" i="14"/>
  <c r="I13" i="14"/>
  <c r="J47" i="14"/>
  <c r="I47" i="14"/>
  <c r="J101" i="14"/>
  <c r="I101" i="14"/>
  <c r="O10" i="9"/>
  <c r="E12" i="9"/>
  <c r="O14" i="9"/>
  <c r="E16" i="9"/>
  <c r="O18" i="9"/>
  <c r="E20" i="9"/>
  <c r="W9" i="13"/>
  <c r="K11" i="13"/>
  <c r="K51" i="13"/>
  <c r="K67" i="13"/>
  <c r="K95" i="13"/>
  <c r="G93" i="14"/>
  <c r="Y18" i="15"/>
  <c r="K17" i="13"/>
  <c r="I11" i="14"/>
  <c r="J11" i="14"/>
  <c r="I15" i="14"/>
  <c r="H23" i="14"/>
  <c r="J15" i="14"/>
  <c r="I19" i="14"/>
  <c r="J19" i="14"/>
  <c r="E93" i="14"/>
  <c r="I123" i="14"/>
  <c r="J123" i="14"/>
  <c r="I126" i="14"/>
  <c r="J126" i="14"/>
  <c r="J100" i="17"/>
  <c r="I100" i="17"/>
  <c r="K23" i="13"/>
  <c r="F93" i="14"/>
  <c r="J87" i="16"/>
  <c r="I87" i="16"/>
  <c r="J117" i="16"/>
  <c r="I117" i="16"/>
  <c r="J117" i="14"/>
  <c r="I117" i="14"/>
  <c r="J134" i="14"/>
  <c r="I134" i="14"/>
  <c r="Y9" i="15"/>
  <c r="X9" i="15"/>
  <c r="W9" i="15"/>
  <c r="Y14" i="15"/>
  <c r="X14" i="15"/>
  <c r="W14" i="15"/>
  <c r="K33" i="15"/>
  <c r="I33" i="15"/>
  <c r="V14" i="16"/>
  <c r="U14" i="16"/>
  <c r="K159" i="13"/>
  <c r="E37" i="14"/>
  <c r="E107" i="14"/>
  <c r="D135" i="14"/>
  <c r="Y17" i="15"/>
  <c r="X17" i="15"/>
  <c r="W17" i="15"/>
  <c r="J131" i="17"/>
  <c r="I131" i="17"/>
  <c r="J22" i="14"/>
  <c r="I22" i="14"/>
  <c r="F37" i="14"/>
  <c r="F107" i="14"/>
  <c r="E135" i="14"/>
  <c r="K110" i="15"/>
  <c r="I110" i="15"/>
  <c r="K14" i="13"/>
  <c r="K28" i="13"/>
  <c r="G37" i="14"/>
  <c r="C51" i="14"/>
  <c r="G107" i="14"/>
  <c r="F135" i="14"/>
  <c r="K98" i="15"/>
  <c r="I98" i="15"/>
  <c r="H37" i="14"/>
  <c r="J29" i="14"/>
  <c r="I29" i="14"/>
  <c r="J34" i="14"/>
  <c r="I34" i="14"/>
  <c r="J40" i="14"/>
  <c r="I40" i="14"/>
  <c r="D51" i="14"/>
  <c r="J45" i="14"/>
  <c r="I45" i="14"/>
  <c r="J50" i="14"/>
  <c r="I50" i="14"/>
  <c r="J56" i="14"/>
  <c r="I56" i="14"/>
  <c r="J61" i="14"/>
  <c r="I61" i="14"/>
  <c r="J67" i="14"/>
  <c r="I67" i="14"/>
  <c r="J72" i="14"/>
  <c r="I72" i="14"/>
  <c r="J77" i="14"/>
  <c r="I77" i="14"/>
  <c r="J83" i="14"/>
  <c r="I83" i="14"/>
  <c r="J88" i="14"/>
  <c r="I88" i="14"/>
  <c r="H107" i="14"/>
  <c r="J99" i="14"/>
  <c r="I99" i="14"/>
  <c r="J104" i="14"/>
  <c r="I104" i="14"/>
  <c r="J110" i="14"/>
  <c r="I110" i="14"/>
  <c r="D121" i="14"/>
  <c r="J115" i="14"/>
  <c r="I115" i="14"/>
  <c r="J120" i="14"/>
  <c r="I120" i="14"/>
  <c r="G135" i="14"/>
  <c r="J131" i="14"/>
  <c r="I131" i="14"/>
  <c r="J140" i="14"/>
  <c r="I140" i="14"/>
  <c r="Y12" i="15"/>
  <c r="J126" i="16"/>
  <c r="I126" i="16"/>
  <c r="K155" i="13"/>
  <c r="E51" i="14"/>
  <c r="E121" i="14"/>
  <c r="I124" i="14"/>
  <c r="J124" i="14"/>
  <c r="H135" i="14"/>
  <c r="J127" i="14"/>
  <c r="I127" i="14"/>
  <c r="K43" i="15"/>
  <c r="I43" i="15"/>
  <c r="J129" i="16"/>
  <c r="I129" i="16"/>
  <c r="F51" i="14"/>
  <c r="F121" i="14"/>
  <c r="J122" i="17"/>
  <c r="I122" i="17"/>
  <c r="V16" i="16"/>
  <c r="U16" i="16"/>
  <c r="J27" i="14"/>
  <c r="I27" i="14"/>
  <c r="J32" i="14"/>
  <c r="I32" i="14"/>
  <c r="H51" i="14"/>
  <c r="J43" i="14"/>
  <c r="I43" i="14"/>
  <c r="J48" i="14"/>
  <c r="I48" i="14"/>
  <c r="J54" i="14"/>
  <c r="I54" i="14"/>
  <c r="D65" i="14"/>
  <c r="J59" i="14"/>
  <c r="I59" i="14"/>
  <c r="J64" i="14"/>
  <c r="I64" i="14"/>
  <c r="J70" i="14"/>
  <c r="I70" i="14"/>
  <c r="J75" i="14"/>
  <c r="I75" i="14"/>
  <c r="J81" i="14"/>
  <c r="I81" i="14"/>
  <c r="J86" i="14"/>
  <c r="I86" i="14"/>
  <c r="J91" i="14"/>
  <c r="I91" i="14"/>
  <c r="J97" i="14"/>
  <c r="I97" i="14"/>
  <c r="J102" i="14"/>
  <c r="I102" i="14"/>
  <c r="H121" i="14"/>
  <c r="J113" i="14"/>
  <c r="I113" i="14"/>
  <c r="J118" i="14"/>
  <c r="I118" i="14"/>
  <c r="J128" i="14"/>
  <c r="I128" i="14"/>
  <c r="J137" i="14"/>
  <c r="I137" i="14"/>
  <c r="D149" i="14"/>
  <c r="J151" i="14"/>
  <c r="I151" i="14"/>
  <c r="J156" i="14"/>
  <c r="I156" i="14"/>
  <c r="J161" i="14"/>
  <c r="I161" i="14"/>
  <c r="Y10" i="15"/>
  <c r="X10" i="15"/>
  <c r="W10" i="15"/>
  <c r="R21" i="15"/>
  <c r="Y15" i="15"/>
  <c r="X15" i="15"/>
  <c r="W15" i="15"/>
  <c r="J132" i="16"/>
  <c r="I132" i="16"/>
  <c r="X31" i="18"/>
  <c r="K151" i="13"/>
  <c r="E65" i="14"/>
  <c r="K65" i="15"/>
  <c r="I65" i="15"/>
  <c r="K88" i="15"/>
  <c r="I88" i="15"/>
  <c r="L141" i="15"/>
  <c r="K141" i="15"/>
  <c r="J141" i="15"/>
  <c r="I141" i="15"/>
  <c r="F65" i="14"/>
  <c r="K55" i="15"/>
  <c r="I55" i="15"/>
  <c r="K76" i="15"/>
  <c r="I76" i="15"/>
  <c r="K149" i="13"/>
  <c r="G65" i="14"/>
  <c r="L24" i="15"/>
  <c r="K24" i="15"/>
  <c r="J24" i="15"/>
  <c r="I24" i="15"/>
  <c r="L45" i="15"/>
  <c r="K45" i="15"/>
  <c r="J45" i="15"/>
  <c r="I45" i="15"/>
  <c r="K158" i="13"/>
  <c r="J12" i="14"/>
  <c r="I12" i="14"/>
  <c r="C23" i="14"/>
  <c r="J16" i="14"/>
  <c r="I16" i="14"/>
  <c r="J20" i="14"/>
  <c r="I20" i="14"/>
  <c r="J25" i="14"/>
  <c r="I25" i="14"/>
  <c r="J30" i="14"/>
  <c r="I30" i="14"/>
  <c r="J35" i="14"/>
  <c r="I35" i="14"/>
  <c r="J41" i="14"/>
  <c r="I41" i="14"/>
  <c r="J46" i="14"/>
  <c r="I46" i="14"/>
  <c r="H65" i="14"/>
  <c r="J57" i="14"/>
  <c r="I57" i="14"/>
  <c r="J62" i="14"/>
  <c r="I62" i="14"/>
  <c r="J68" i="14"/>
  <c r="I68" i="14"/>
  <c r="D79" i="14"/>
  <c r="J73" i="14"/>
  <c r="I73" i="14"/>
  <c r="J78" i="14"/>
  <c r="I78" i="14"/>
  <c r="J84" i="14"/>
  <c r="I84" i="14"/>
  <c r="J89" i="14"/>
  <c r="I89" i="14"/>
  <c r="J95" i="14"/>
  <c r="I95" i="14"/>
  <c r="J100" i="14"/>
  <c r="I100" i="14"/>
  <c r="J105" i="14"/>
  <c r="I105" i="14"/>
  <c r="J111" i="14"/>
  <c r="I111" i="14"/>
  <c r="J116" i="14"/>
  <c r="I116" i="14"/>
  <c r="J125" i="14"/>
  <c r="I125" i="14"/>
  <c r="J132" i="14"/>
  <c r="I132" i="14"/>
  <c r="J142" i="14"/>
  <c r="I142" i="14"/>
  <c r="Y13" i="15"/>
  <c r="K31" i="15"/>
  <c r="I31" i="15"/>
  <c r="J48" i="16"/>
  <c r="I48" i="16"/>
  <c r="D23" i="14"/>
  <c r="E79" i="14"/>
  <c r="E23" i="14"/>
  <c r="F79" i="14"/>
  <c r="J147" i="14"/>
  <c r="I147" i="14"/>
  <c r="J153" i="14"/>
  <c r="I153" i="14"/>
  <c r="J158" i="14"/>
  <c r="I158" i="14"/>
  <c r="F23" i="14"/>
  <c r="G79" i="14"/>
  <c r="Y16" i="15"/>
  <c r="K67" i="15"/>
  <c r="I67" i="15"/>
  <c r="K131" i="15"/>
  <c r="I131" i="15"/>
  <c r="G23" i="14"/>
  <c r="J28" i="14"/>
  <c r="I28" i="14"/>
  <c r="J33" i="14"/>
  <c r="I33" i="14"/>
  <c r="J39" i="14"/>
  <c r="I39" i="14"/>
  <c r="J44" i="14"/>
  <c r="I44" i="14"/>
  <c r="J49" i="14"/>
  <c r="I49" i="14"/>
  <c r="J55" i="14"/>
  <c r="I55" i="14"/>
  <c r="J60" i="14"/>
  <c r="I60" i="14"/>
  <c r="J71" i="14"/>
  <c r="I71" i="14"/>
  <c r="H79" i="14"/>
  <c r="J76" i="14"/>
  <c r="I76" i="14"/>
  <c r="J82" i="14"/>
  <c r="I82" i="14"/>
  <c r="D93" i="14"/>
  <c r="J87" i="14"/>
  <c r="I87" i="14"/>
  <c r="J92" i="14"/>
  <c r="I92" i="14"/>
  <c r="J98" i="14"/>
  <c r="I98" i="14"/>
  <c r="J103" i="14"/>
  <c r="I103" i="14"/>
  <c r="J109" i="14"/>
  <c r="I109" i="14"/>
  <c r="J114" i="14"/>
  <c r="I114" i="14"/>
  <c r="J119" i="14"/>
  <c r="I119" i="14"/>
  <c r="J129" i="14"/>
  <c r="I129" i="14"/>
  <c r="J138" i="14"/>
  <c r="I138" i="14"/>
  <c r="K57" i="15"/>
  <c r="I57" i="15"/>
  <c r="V12" i="17"/>
  <c r="U12" i="17"/>
  <c r="I53" i="15"/>
  <c r="K53" i="15"/>
  <c r="V15" i="16"/>
  <c r="U15" i="16"/>
  <c r="J33" i="17"/>
  <c r="I33" i="17"/>
  <c r="K153" i="15"/>
  <c r="I153" i="15"/>
  <c r="J19" i="16"/>
  <c r="I19" i="16"/>
  <c r="J26" i="16"/>
  <c r="I26" i="16"/>
  <c r="J31" i="16"/>
  <c r="I31" i="16"/>
  <c r="J151" i="17"/>
  <c r="I151" i="17"/>
  <c r="K79" i="15"/>
  <c r="I79" i="15"/>
  <c r="V13" i="16"/>
  <c r="U13" i="16"/>
  <c r="L26" i="15"/>
  <c r="K26" i="15"/>
  <c r="J26" i="15"/>
  <c r="I26" i="15"/>
  <c r="V13" i="17"/>
  <c r="U13" i="17"/>
  <c r="V12" i="16"/>
  <c r="U12" i="16"/>
  <c r="J17" i="17"/>
  <c r="I17" i="17"/>
  <c r="Q9" i="16"/>
  <c r="Q66" i="18"/>
  <c r="R9" i="16"/>
  <c r="V11" i="16"/>
  <c r="U11" i="16"/>
  <c r="J148" i="14"/>
  <c r="I148" i="14"/>
  <c r="J154" i="14"/>
  <c r="I154" i="14"/>
  <c r="J159" i="14"/>
  <c r="I159" i="14"/>
  <c r="S9" i="16"/>
  <c r="J45" i="17"/>
  <c r="I45" i="17"/>
  <c r="E149" i="14"/>
  <c r="Q9" i="17"/>
  <c r="F149" i="14"/>
  <c r="R9" i="17"/>
  <c r="G149" i="14"/>
  <c r="S9" i="17"/>
  <c r="Q44" i="18"/>
  <c r="J130" i="14"/>
  <c r="I130" i="14"/>
  <c r="H149" i="14"/>
  <c r="J141" i="14"/>
  <c r="I141" i="14"/>
  <c r="J146" i="14"/>
  <c r="I146" i="14"/>
  <c r="J152" i="14"/>
  <c r="I152" i="14"/>
  <c r="D163" i="14"/>
  <c r="J157" i="14"/>
  <c r="I157" i="14"/>
  <c r="J162" i="14"/>
  <c r="I162" i="14"/>
  <c r="E163" i="14"/>
  <c r="F163" i="14"/>
  <c r="G163" i="14"/>
  <c r="J133" i="14"/>
  <c r="I133" i="14"/>
  <c r="J139" i="14"/>
  <c r="I139" i="14"/>
  <c r="J144" i="14"/>
  <c r="I144" i="14"/>
  <c r="H163" i="14"/>
  <c r="J155" i="14"/>
  <c r="I155" i="14"/>
  <c r="J160" i="14"/>
  <c r="I160" i="14"/>
  <c r="V11" i="17"/>
  <c r="U11" i="17"/>
  <c r="Q95" i="18"/>
  <c r="U14" i="17"/>
  <c r="V14" i="17"/>
  <c r="D23" i="17"/>
  <c r="E121" i="17"/>
  <c r="C8" i="18"/>
  <c r="E23" i="17"/>
  <c r="X17" i="18"/>
  <c r="Q27" i="18"/>
  <c r="X30" i="18"/>
  <c r="L8" i="18"/>
  <c r="X16" i="18"/>
  <c r="M22" i="18"/>
  <c r="Q26" i="18"/>
  <c r="X29" i="18"/>
  <c r="M8" i="18"/>
  <c r="Q12" i="18"/>
  <c r="X15" i="18"/>
  <c r="N22" i="18"/>
  <c r="Q25" i="18"/>
  <c r="X28" i="18"/>
  <c r="N8" i="18"/>
  <c r="Q11" i="18"/>
  <c r="X14" i="18"/>
  <c r="O22" i="18"/>
  <c r="Q24" i="18"/>
  <c r="X27" i="18"/>
  <c r="O8" i="18"/>
  <c r="Q10" i="18"/>
  <c r="X13" i="18"/>
  <c r="Q23" i="18"/>
  <c r="P22" i="18"/>
  <c r="Q38" i="18"/>
  <c r="Q102" i="18"/>
  <c r="Q9" i="18"/>
  <c r="P8" i="18"/>
  <c r="R17" i="18" s="1"/>
  <c r="Q53" i="18"/>
  <c r="N106" i="18"/>
  <c r="Q59" i="18"/>
  <c r="O106" i="18"/>
  <c r="Q67" i="18"/>
  <c r="R107" i="18"/>
  <c r="Q107" i="18"/>
  <c r="Q45" i="18"/>
  <c r="Q116" i="18"/>
  <c r="Q129" i="18"/>
  <c r="Q141" i="18"/>
  <c r="Q73" i="18"/>
  <c r="Q130" i="18"/>
  <c r="Q19" i="18"/>
  <c r="Q32" i="18"/>
  <c r="Q18" i="18"/>
  <c r="Q31" i="18"/>
  <c r="O36" i="18"/>
  <c r="D37" i="17"/>
  <c r="Q17" i="18"/>
  <c r="Q30" i="18"/>
  <c r="P36" i="18"/>
  <c r="Q37" i="18"/>
  <c r="Q124" i="18"/>
  <c r="Q16" i="18"/>
  <c r="Q29" i="18"/>
  <c r="Q15" i="18"/>
  <c r="Q39" i="18"/>
  <c r="Q52" i="18"/>
  <c r="Q81" i="18"/>
  <c r="Q58" i="18"/>
  <c r="Q74" i="18"/>
  <c r="I15" i="21"/>
  <c r="H15" i="21"/>
  <c r="I68" i="21"/>
  <c r="H68" i="21"/>
  <c r="Q40" i="18"/>
  <c r="H77" i="21"/>
  <c r="I77" i="21"/>
  <c r="Q33" i="18"/>
  <c r="Q41" i="18"/>
  <c r="K25" i="22"/>
  <c r="J25" i="22"/>
  <c r="N36" i="18"/>
  <c r="K59" i="22"/>
  <c r="J59" i="22"/>
  <c r="L146" i="24"/>
  <c r="K117" i="22"/>
  <c r="J117" i="22"/>
  <c r="I41" i="21"/>
  <c r="H41" i="21"/>
  <c r="I108" i="21"/>
  <c r="H108" i="21"/>
  <c r="H28" i="21"/>
  <c r="I28" i="21"/>
  <c r="J16" i="24"/>
  <c r="I53" i="21"/>
  <c r="H53" i="21"/>
  <c r="I129" i="21"/>
  <c r="H129" i="21"/>
  <c r="I31" i="21"/>
  <c r="H31" i="21"/>
  <c r="H56" i="21"/>
  <c r="I56" i="21"/>
  <c r="I21" i="21"/>
  <c r="H21" i="21"/>
  <c r="I136" i="21"/>
  <c r="H136" i="21"/>
  <c r="H42" i="24"/>
  <c r="J98" i="24"/>
  <c r="I46" i="21"/>
  <c r="H46" i="21"/>
  <c r="L98" i="24"/>
  <c r="J16" i="26"/>
  <c r="I16" i="26"/>
  <c r="I71" i="21"/>
  <c r="H71" i="21"/>
  <c r="I117" i="21"/>
  <c r="H117" i="21"/>
  <c r="I97" i="21"/>
  <c r="K32" i="22"/>
  <c r="J32" i="22"/>
  <c r="H34" i="21"/>
  <c r="I34" i="21"/>
  <c r="I11" i="21"/>
  <c r="H11" i="21"/>
  <c r="I84" i="21"/>
  <c r="H84" i="21"/>
  <c r="I142" i="21"/>
  <c r="H142" i="21"/>
  <c r="I25" i="21"/>
  <c r="H25" i="21"/>
  <c r="I101" i="21"/>
  <c r="H101" i="21"/>
  <c r="I49" i="21"/>
  <c r="H49" i="21"/>
  <c r="K15" i="22"/>
  <c r="J15" i="22"/>
  <c r="I74" i="21"/>
  <c r="H74" i="21"/>
  <c r="H18" i="21"/>
  <c r="I18" i="21"/>
  <c r="I62" i="21"/>
  <c r="H62" i="21"/>
  <c r="I124" i="21"/>
  <c r="H124" i="21"/>
  <c r="K96" i="22"/>
  <c r="J96" i="22"/>
  <c r="I145" i="21"/>
  <c r="H145" i="21"/>
  <c r="I89" i="21"/>
  <c r="H89" i="21"/>
  <c r="I105" i="21"/>
  <c r="H105" i="21"/>
  <c r="I40" i="21"/>
  <c r="I61" i="21"/>
  <c r="I83" i="21"/>
  <c r="I96" i="21"/>
  <c r="I123" i="21"/>
  <c r="I147" i="21"/>
  <c r="I154" i="21"/>
  <c r="I160" i="21"/>
  <c r="J40" i="22"/>
  <c r="K40" i="22"/>
  <c r="I12" i="21"/>
  <c r="H12" i="21"/>
  <c r="I43" i="21"/>
  <c r="H43" i="21"/>
  <c r="I86" i="21"/>
  <c r="H86" i="21"/>
  <c r="J130" i="22"/>
  <c r="K130" i="22"/>
  <c r="J175" i="24"/>
  <c r="K51" i="22"/>
  <c r="J51" i="22"/>
  <c r="K81" i="22"/>
  <c r="J81" i="22"/>
  <c r="I38" i="21"/>
  <c r="H38" i="21"/>
  <c r="I59" i="21"/>
  <c r="H59" i="21"/>
  <c r="I81" i="21"/>
  <c r="H81" i="21"/>
  <c r="F92" i="21"/>
  <c r="K16" i="22"/>
  <c r="J16" i="22"/>
  <c r="I44" i="21"/>
  <c r="H44" i="21"/>
  <c r="I66" i="21"/>
  <c r="H66" i="21"/>
  <c r="I87" i="21"/>
  <c r="H87" i="21"/>
  <c r="I94" i="21"/>
  <c r="H94" i="21"/>
  <c r="I98" i="21"/>
  <c r="I119" i="21"/>
  <c r="K34" i="22"/>
  <c r="J34" i="22"/>
  <c r="J105" i="24"/>
  <c r="H230" i="24"/>
  <c r="I14" i="21"/>
  <c r="H14" i="21"/>
  <c r="I26" i="21"/>
  <c r="H26" i="21"/>
  <c r="I47" i="21"/>
  <c r="H47" i="21"/>
  <c r="I69" i="21"/>
  <c r="H69" i="21"/>
  <c r="I90" i="21"/>
  <c r="H90" i="21"/>
  <c r="I102" i="21"/>
  <c r="H102" i="21"/>
  <c r="I125" i="21"/>
  <c r="J18" i="24"/>
  <c r="J149" i="24"/>
  <c r="H234" i="24"/>
  <c r="I29" i="21"/>
  <c r="H29" i="21"/>
  <c r="I72" i="21"/>
  <c r="H72" i="21"/>
  <c r="I151" i="21"/>
  <c r="H151" i="21"/>
  <c r="I157" i="21"/>
  <c r="H157" i="21"/>
  <c r="J195" i="24"/>
  <c r="I17" i="21"/>
  <c r="H17" i="21"/>
  <c r="I32" i="21"/>
  <c r="H32" i="21"/>
  <c r="I54" i="21"/>
  <c r="H54" i="21"/>
  <c r="I75" i="21"/>
  <c r="H75" i="21"/>
  <c r="I114" i="21"/>
  <c r="H114" i="21"/>
  <c r="J111" i="22"/>
  <c r="K111" i="22"/>
  <c r="J234" i="24"/>
  <c r="I35" i="21"/>
  <c r="H35" i="21"/>
  <c r="I57" i="21"/>
  <c r="H57" i="21"/>
  <c r="I103" i="21"/>
  <c r="H103" i="21"/>
  <c r="I126" i="21"/>
  <c r="H126" i="21"/>
  <c r="K74" i="22"/>
  <c r="J74" i="22"/>
  <c r="I10" i="21"/>
  <c r="H10" i="21"/>
  <c r="I20" i="21"/>
  <c r="H20" i="21"/>
  <c r="I39" i="21"/>
  <c r="H39" i="21"/>
  <c r="F50" i="21"/>
  <c r="I60" i="21"/>
  <c r="H60" i="21"/>
  <c r="I82" i="21"/>
  <c r="H82" i="21"/>
  <c r="K13" i="22"/>
  <c r="J13" i="22"/>
  <c r="I42" i="21"/>
  <c r="H42" i="21"/>
  <c r="G50" i="21"/>
  <c r="I63" i="21"/>
  <c r="H63" i="21"/>
  <c r="I85" i="21"/>
  <c r="H85" i="21"/>
  <c r="I13" i="21"/>
  <c r="H13" i="21"/>
  <c r="I24" i="21"/>
  <c r="H24" i="21"/>
  <c r="I45" i="21"/>
  <c r="H45" i="21"/>
  <c r="I67" i="21"/>
  <c r="H67" i="21"/>
  <c r="I88" i="21"/>
  <c r="H88" i="21"/>
  <c r="I99" i="21"/>
  <c r="H99" i="21"/>
  <c r="I104" i="21"/>
  <c r="H104" i="21"/>
  <c r="I27" i="21"/>
  <c r="H27" i="21"/>
  <c r="I48" i="21"/>
  <c r="H48" i="21"/>
  <c r="I70" i="21"/>
  <c r="H70" i="21"/>
  <c r="I132" i="21"/>
  <c r="H132" i="21"/>
  <c r="J89" i="22"/>
  <c r="K89" i="22"/>
  <c r="H119" i="24"/>
  <c r="K14" i="22"/>
  <c r="J14" i="22"/>
  <c r="J23" i="22"/>
  <c r="K23" i="22"/>
  <c r="L121" i="24"/>
  <c r="K68" i="22"/>
  <c r="J68" i="22"/>
  <c r="K102" i="22"/>
  <c r="J102" i="22"/>
  <c r="H31" i="24"/>
  <c r="H16" i="24"/>
  <c r="J146" i="24"/>
  <c r="L255" i="24"/>
  <c r="H10" i="24"/>
  <c r="H35" i="24"/>
  <c r="H192" i="24"/>
  <c r="J163" i="24"/>
  <c r="J192" i="24"/>
  <c r="K124" i="22"/>
  <c r="J124" i="22"/>
  <c r="J17" i="24"/>
  <c r="H97" i="24"/>
  <c r="H105" i="24"/>
  <c r="H193" i="24"/>
  <c r="J231" i="24"/>
  <c r="K12" i="22"/>
  <c r="J12" i="22"/>
  <c r="H12" i="24"/>
  <c r="H37" i="24"/>
  <c r="K11" i="22"/>
  <c r="J11" i="22"/>
  <c r="J108" i="24"/>
  <c r="J197" i="24"/>
  <c r="J218" i="24"/>
  <c r="J239" i="24"/>
  <c r="H124" i="24"/>
  <c r="H153" i="24"/>
  <c r="J168" i="24"/>
  <c r="H186" i="24"/>
  <c r="L100" i="24"/>
  <c r="H109" i="24"/>
  <c r="J124" i="24"/>
  <c r="H141" i="24"/>
  <c r="L168" i="24"/>
  <c r="J39" i="24"/>
  <c r="L124" i="24"/>
  <c r="J141" i="24"/>
  <c r="J153" i="24"/>
  <c r="J186" i="24"/>
  <c r="J240" i="24"/>
  <c r="H21" i="24"/>
  <c r="H33" i="24"/>
  <c r="J125" i="24"/>
  <c r="H14" i="24"/>
  <c r="H131" i="24"/>
  <c r="J127" i="24"/>
  <c r="J14" i="25"/>
  <c r="J21" i="24"/>
  <c r="J101" i="24"/>
  <c r="J40" i="24"/>
  <c r="L102" i="24"/>
  <c r="L14" i="25"/>
  <c r="H144" i="24"/>
  <c r="H172" i="24"/>
  <c r="H190" i="24"/>
  <c r="L9" i="24"/>
  <c r="L11" i="24"/>
  <c r="L13" i="24"/>
  <c r="H18" i="24"/>
  <c r="H98" i="24"/>
  <c r="J102" i="24"/>
  <c r="J143" i="24"/>
  <c r="H146" i="24"/>
  <c r="J152" i="24"/>
  <c r="L185" i="24"/>
  <c r="H191" i="24"/>
  <c r="H239" i="24"/>
  <c r="J255" i="24"/>
  <c r="J16" i="27"/>
  <c r="I16" i="27"/>
  <c r="L8" i="28"/>
  <c r="M8" i="28"/>
  <c r="K8" i="28"/>
  <c r="I8" i="28"/>
  <c r="J8" i="28"/>
  <c r="H39" i="24"/>
  <c r="J100" i="24"/>
  <c r="H108" i="24"/>
  <c r="H127" i="24"/>
  <c r="L143" i="24"/>
  <c r="H149" i="24"/>
  <c r="L188" i="24"/>
  <c r="J191" i="24"/>
  <c r="H195" i="24"/>
  <c r="J229" i="24"/>
  <c r="J233" i="24"/>
  <c r="J261" i="24"/>
  <c r="J119" i="24"/>
  <c r="L141" i="24"/>
  <c r="H150" i="24"/>
  <c r="L163" i="24"/>
  <c r="H166" i="24"/>
  <c r="H169" i="24"/>
  <c r="J172" i="24"/>
  <c r="H189" i="24"/>
  <c r="H207" i="24"/>
  <c r="J230" i="24"/>
  <c r="L234" i="24"/>
  <c r="J241" i="24"/>
  <c r="H82" i="25"/>
  <c r="J31" i="24"/>
  <c r="J33" i="24"/>
  <c r="J35" i="24"/>
  <c r="J37" i="24"/>
  <c r="J42" i="24"/>
  <c r="J109" i="24"/>
  <c r="J144" i="24"/>
  <c r="J150" i="24"/>
  <c r="L186" i="24"/>
  <c r="J189" i="24"/>
  <c r="H196" i="24"/>
  <c r="J257" i="24"/>
  <c r="F9" i="25"/>
  <c r="H83" i="25"/>
  <c r="J10" i="24"/>
  <c r="J12" i="24"/>
  <c r="J14" i="24"/>
  <c r="H19" i="24"/>
  <c r="H103" i="24"/>
  <c r="H106" i="24"/>
  <c r="L119" i="24"/>
  <c r="H122" i="24"/>
  <c r="H128" i="24"/>
  <c r="J131" i="24"/>
  <c r="L189" i="24"/>
  <c r="J196" i="24"/>
  <c r="J207" i="24"/>
  <c r="H211" i="24"/>
  <c r="L230" i="24"/>
  <c r="H84" i="25"/>
  <c r="L31" i="24"/>
  <c r="L33" i="24"/>
  <c r="L35" i="24"/>
  <c r="H40" i="24"/>
  <c r="H101" i="24"/>
  <c r="J106" i="24"/>
  <c r="J122" i="24"/>
  <c r="L144" i="24"/>
  <c r="H147" i="24"/>
  <c r="H197" i="24"/>
  <c r="J235" i="24"/>
  <c r="L257" i="24"/>
  <c r="H61" i="25"/>
  <c r="J137" i="27"/>
  <c r="I137" i="27"/>
  <c r="L10" i="24"/>
  <c r="L12" i="24"/>
  <c r="L14" i="24"/>
  <c r="J19" i="24"/>
  <c r="H99" i="24"/>
  <c r="J103" i="24"/>
  <c r="L122" i="24"/>
  <c r="J128" i="24"/>
  <c r="H142" i="24"/>
  <c r="J147" i="24"/>
  <c r="L207" i="24"/>
  <c r="J211" i="24"/>
  <c r="J236" i="24"/>
  <c r="H264" i="24"/>
  <c r="J10" i="25"/>
  <c r="F17" i="25"/>
  <c r="H17" i="24"/>
  <c r="J99" i="24"/>
  <c r="J142" i="24"/>
  <c r="H151" i="24"/>
  <c r="H187" i="24"/>
  <c r="L211" i="24"/>
  <c r="L10" i="25"/>
  <c r="H40" i="25"/>
  <c r="H38" i="24"/>
  <c r="H43" i="24"/>
  <c r="J97" i="24"/>
  <c r="L101" i="24"/>
  <c r="H148" i="24"/>
  <c r="J187" i="24"/>
  <c r="J190" i="24"/>
  <c r="J193" i="24"/>
  <c r="L99" i="24"/>
  <c r="H107" i="24"/>
  <c r="L142" i="24"/>
  <c r="H145" i="24"/>
  <c r="J151" i="24"/>
  <c r="L187" i="24"/>
  <c r="H216" i="24"/>
  <c r="H232" i="24"/>
  <c r="J259" i="24"/>
  <c r="F11" i="25"/>
  <c r="H32" i="24"/>
  <c r="H34" i="24"/>
  <c r="H36" i="24"/>
  <c r="J38" i="24"/>
  <c r="J43" i="24"/>
  <c r="L97" i="24"/>
  <c r="H104" i="24"/>
  <c r="J145" i="24"/>
  <c r="J148" i="24"/>
  <c r="L190" i="24"/>
  <c r="H237" i="24"/>
  <c r="J266" i="24"/>
  <c r="H19" i="25"/>
  <c r="H9" i="24"/>
  <c r="H11" i="24"/>
  <c r="H13" i="24"/>
  <c r="H15" i="24"/>
  <c r="H20" i="24"/>
  <c r="J107" i="24"/>
  <c r="L145" i="24"/>
  <c r="H194" i="24"/>
  <c r="J232" i="24"/>
  <c r="L259" i="24"/>
  <c r="J32" i="24"/>
  <c r="J34" i="24"/>
  <c r="J36" i="24"/>
  <c r="H41" i="24"/>
  <c r="J104" i="24"/>
  <c r="H188" i="24"/>
  <c r="J12" i="25"/>
  <c r="J19" i="25"/>
  <c r="J9" i="24"/>
  <c r="J11" i="24"/>
  <c r="J13" i="24"/>
  <c r="J15" i="24"/>
  <c r="J20" i="24"/>
  <c r="H102" i="24"/>
  <c r="H185" i="24"/>
  <c r="L232" i="24"/>
  <c r="H255" i="24"/>
  <c r="H87" i="25"/>
  <c r="L32" i="24"/>
  <c r="L34" i="24"/>
  <c r="L36" i="24"/>
  <c r="J41" i="24"/>
  <c r="H100" i="24"/>
  <c r="H143" i="24"/>
  <c r="H152" i="24"/>
  <c r="J185" i="24"/>
  <c r="J188" i="24"/>
  <c r="L12" i="25"/>
  <c r="J70" i="27"/>
  <c r="I70" i="27"/>
  <c r="H236" i="24"/>
  <c r="H241" i="24"/>
  <c r="H31" i="25"/>
  <c r="H33" i="25"/>
  <c r="H35" i="25"/>
  <c r="H37" i="25"/>
  <c r="H42" i="25"/>
  <c r="H10" i="25"/>
  <c r="H12" i="25"/>
  <c r="H14" i="25"/>
  <c r="J16" i="25"/>
  <c r="F19" i="25"/>
  <c r="J21" i="25"/>
  <c r="H63" i="25"/>
  <c r="H17" i="25"/>
  <c r="J264" i="24"/>
  <c r="H38" i="25"/>
  <c r="H43" i="25"/>
  <c r="H76" i="25"/>
  <c r="H78" i="25"/>
  <c r="H80" i="25"/>
  <c r="F13" i="25"/>
  <c r="F15" i="25"/>
  <c r="J17" i="25"/>
  <c r="F20" i="25"/>
  <c r="H53" i="25"/>
  <c r="H55" i="25"/>
  <c r="H57" i="25"/>
  <c r="H59" i="25"/>
  <c r="H64" i="25"/>
  <c r="J237" i="24"/>
  <c r="H32" i="25"/>
  <c r="H34" i="25"/>
  <c r="H36" i="25"/>
  <c r="H85" i="25"/>
  <c r="H9" i="25"/>
  <c r="H11" i="25"/>
  <c r="H13" i="25"/>
  <c r="H15" i="25"/>
  <c r="H20" i="25"/>
  <c r="H229" i="24"/>
  <c r="H231" i="24"/>
  <c r="H233" i="24"/>
  <c r="H235" i="24"/>
  <c r="H240" i="24"/>
  <c r="H41" i="25"/>
  <c r="J9" i="25"/>
  <c r="J11" i="25"/>
  <c r="J13" i="25"/>
  <c r="J15" i="25"/>
  <c r="F18" i="25"/>
  <c r="J20" i="25"/>
  <c r="H62" i="25"/>
  <c r="M27" i="28"/>
  <c r="K27" i="28"/>
  <c r="I27" i="28"/>
  <c r="L9" i="25"/>
  <c r="L11" i="25"/>
  <c r="L13" i="25"/>
  <c r="H18" i="25"/>
  <c r="L229" i="24"/>
  <c r="L231" i="24"/>
  <c r="L233" i="24"/>
  <c r="H238" i="24"/>
  <c r="H39" i="25"/>
  <c r="F16" i="25"/>
  <c r="J18" i="25"/>
  <c r="F21" i="25"/>
  <c r="H60" i="25"/>
  <c r="H65" i="25"/>
  <c r="J194" i="24"/>
  <c r="J238" i="24"/>
  <c r="H75" i="25"/>
  <c r="H77" i="25"/>
  <c r="H79" i="25"/>
  <c r="H81" i="25"/>
  <c r="H86" i="25"/>
  <c r="F10" i="25"/>
  <c r="F12" i="25"/>
  <c r="F14" i="25"/>
  <c r="H16" i="25"/>
  <c r="H21" i="25"/>
  <c r="H54" i="25"/>
  <c r="H56" i="25"/>
  <c r="H58" i="25"/>
  <c r="H97" i="30"/>
  <c r="L38" i="28"/>
  <c r="M38" i="28"/>
  <c r="K38" i="28"/>
  <c r="J38" i="28"/>
  <c r="I38" i="28"/>
  <c r="M74" i="28"/>
  <c r="K74" i="28"/>
  <c r="I74" i="28"/>
  <c r="M120" i="28"/>
  <c r="K120" i="28"/>
  <c r="I120" i="28"/>
  <c r="M19" i="28"/>
  <c r="L19" i="28"/>
  <c r="K19" i="28"/>
  <c r="J19" i="28"/>
  <c r="I19" i="28"/>
  <c r="M41" i="28"/>
  <c r="M57" i="28"/>
  <c r="K57" i="28"/>
  <c r="I57" i="28"/>
  <c r="M79" i="28"/>
  <c r="L79" i="28"/>
  <c r="K79" i="28"/>
  <c r="J79" i="28"/>
  <c r="I79" i="28"/>
  <c r="M129" i="28"/>
  <c r="M15" i="28"/>
  <c r="M84" i="28"/>
  <c r="J231" i="30"/>
  <c r="M10" i="28"/>
  <c r="L10" i="28"/>
  <c r="J10" i="28"/>
  <c r="K10" i="28"/>
  <c r="I10" i="28"/>
  <c r="M61" i="28"/>
  <c r="J61" i="28"/>
  <c r="L61" i="28"/>
  <c r="M86" i="28"/>
  <c r="M17" i="28"/>
  <c r="I17" i="28"/>
  <c r="K17" i="28"/>
  <c r="M47" i="28"/>
  <c r="L47" i="28"/>
  <c r="K47" i="28"/>
  <c r="J47" i="28"/>
  <c r="I47" i="28"/>
  <c r="M66" i="28"/>
  <c r="M88" i="28"/>
  <c r="M100" i="28"/>
  <c r="H130" i="30"/>
  <c r="M69" i="28"/>
  <c r="I69" i="28"/>
  <c r="K69" i="28"/>
  <c r="M109" i="28"/>
  <c r="M141" i="28"/>
  <c r="K141" i="28"/>
  <c r="I141" i="28"/>
  <c r="L13" i="30"/>
  <c r="H229" i="30"/>
  <c r="M96" i="28"/>
  <c r="M143" i="28"/>
  <c r="L143" i="28"/>
  <c r="J143" i="28"/>
  <c r="H98" i="30"/>
  <c r="L35" i="33"/>
  <c r="M22" i="28"/>
  <c r="L22" i="28"/>
  <c r="K22" i="28"/>
  <c r="J22" i="28"/>
  <c r="I22" i="28"/>
  <c r="M44" i="28"/>
  <c r="L44" i="28"/>
  <c r="J44" i="28"/>
  <c r="M12" i="28"/>
  <c r="L12" i="28"/>
  <c r="K12" i="28"/>
  <c r="J12" i="28"/>
  <c r="I12" i="28"/>
  <c r="J144" i="30"/>
  <c r="M24" i="28"/>
  <c r="L24" i="28"/>
  <c r="K24" i="28"/>
  <c r="J24" i="28"/>
  <c r="I24" i="28"/>
  <c r="M32" i="28"/>
  <c r="L32" i="28"/>
  <c r="J32" i="28"/>
  <c r="M36" i="28"/>
  <c r="L36" i="28"/>
  <c r="K36" i="28"/>
  <c r="J36" i="28"/>
  <c r="I36" i="28"/>
  <c r="M122" i="28"/>
  <c r="F101" i="30"/>
  <c r="L144" i="30"/>
  <c r="M14" i="28"/>
  <c r="L14" i="28"/>
  <c r="K14" i="28"/>
  <c r="J14" i="28"/>
  <c r="I14" i="28"/>
  <c r="H105" i="30"/>
  <c r="M26" i="28"/>
  <c r="L26" i="28"/>
  <c r="K26" i="28"/>
  <c r="J26" i="28"/>
  <c r="I26" i="28"/>
  <c r="H170" i="30"/>
  <c r="J124" i="30"/>
  <c r="L33" i="30"/>
  <c r="F105" i="30"/>
  <c r="F130" i="30"/>
  <c r="F170" i="30"/>
  <c r="F97" i="30"/>
  <c r="L100" i="30"/>
  <c r="F229" i="30"/>
  <c r="H282" i="30"/>
  <c r="F98" i="30"/>
  <c r="J105" i="30"/>
  <c r="L124" i="30"/>
  <c r="F173" i="30"/>
  <c r="F120" i="30"/>
  <c r="H173" i="30"/>
  <c r="H191" i="30"/>
  <c r="L11" i="30"/>
  <c r="L31" i="30"/>
  <c r="J98" i="30"/>
  <c r="H102" i="30"/>
  <c r="H107" i="30"/>
  <c r="F234" i="30"/>
  <c r="H120" i="30"/>
  <c r="L9" i="30"/>
  <c r="L98" i="30"/>
  <c r="J102" i="30"/>
  <c r="J107" i="30"/>
  <c r="L164" i="30"/>
  <c r="J57" i="31"/>
  <c r="J120" i="30"/>
  <c r="F127" i="30"/>
  <c r="J237" i="30"/>
  <c r="L102" i="30"/>
  <c r="H127" i="30"/>
  <c r="J14" i="31"/>
  <c r="F99" i="30"/>
  <c r="F108" i="30"/>
  <c r="J149" i="30"/>
  <c r="L76" i="31"/>
  <c r="F241" i="30"/>
  <c r="H99" i="30"/>
  <c r="F103" i="30"/>
  <c r="F167" i="30"/>
  <c r="J235" i="30"/>
  <c r="F100" i="30"/>
  <c r="H142" i="30"/>
  <c r="F152" i="30"/>
  <c r="H219" i="30"/>
  <c r="J260" i="30"/>
  <c r="H100" i="30"/>
  <c r="J104" i="30"/>
  <c r="J142" i="30"/>
  <c r="L122" i="30"/>
  <c r="H152" i="30"/>
  <c r="H168" i="30"/>
  <c r="J100" i="30"/>
  <c r="F102" i="30"/>
  <c r="H104" i="30"/>
  <c r="J109" i="30"/>
  <c r="F282" i="30"/>
  <c r="J36" i="31"/>
  <c r="J54" i="31"/>
  <c r="F107" i="30"/>
  <c r="L277" i="30"/>
  <c r="J31" i="31"/>
  <c r="L31" i="31"/>
  <c r="F39" i="31"/>
  <c r="H99" i="31"/>
  <c r="H210" i="30"/>
  <c r="L212" i="30"/>
  <c r="J215" i="30"/>
  <c r="F219" i="30"/>
  <c r="L231" i="30"/>
  <c r="F252" i="30"/>
  <c r="F259" i="30"/>
  <c r="F275" i="30"/>
  <c r="L142" i="30"/>
  <c r="F147" i="30"/>
  <c r="J152" i="30"/>
  <c r="F165" i="30"/>
  <c r="H252" i="30"/>
  <c r="H275" i="30"/>
  <c r="F279" i="30"/>
  <c r="F284" i="30"/>
  <c r="F87" i="33"/>
  <c r="J170" i="30"/>
  <c r="J173" i="30"/>
  <c r="J229" i="30"/>
  <c r="F238" i="30"/>
  <c r="J21" i="31"/>
  <c r="F145" i="30"/>
  <c r="H147" i="30"/>
  <c r="F150" i="30"/>
  <c r="F232" i="30"/>
  <c r="F235" i="30"/>
  <c r="J275" i="30"/>
  <c r="H279" i="30"/>
  <c r="H284" i="30"/>
  <c r="J65" i="33"/>
  <c r="F163" i="30"/>
  <c r="L165" i="30"/>
  <c r="F168" i="30"/>
  <c r="L229" i="30"/>
  <c r="H238" i="30"/>
  <c r="J10" i="31"/>
  <c r="H108" i="30"/>
  <c r="H235" i="30"/>
  <c r="L275" i="30"/>
  <c r="J279" i="30"/>
  <c r="J284" i="30"/>
  <c r="F171" i="30"/>
  <c r="F174" i="30"/>
  <c r="J238" i="30"/>
  <c r="J16" i="31"/>
  <c r="H43" i="31"/>
  <c r="J61" i="31"/>
  <c r="L80" i="31"/>
  <c r="H101" i="30"/>
  <c r="H103" i="30"/>
  <c r="J108" i="30"/>
  <c r="F34" i="31"/>
  <c r="F106" i="30"/>
  <c r="F273" i="30"/>
  <c r="J43" i="31"/>
  <c r="J97" i="30"/>
  <c r="J99" i="30"/>
  <c r="J101" i="30"/>
  <c r="J103" i="30"/>
  <c r="H106" i="30"/>
  <c r="H273" i="30"/>
  <c r="F277" i="30"/>
  <c r="J101" i="31"/>
  <c r="L97" i="30"/>
  <c r="L99" i="30"/>
  <c r="L101" i="30"/>
  <c r="F109" i="30"/>
  <c r="J281" i="30"/>
  <c r="J106" i="30"/>
  <c r="J273" i="30"/>
  <c r="H277" i="30"/>
  <c r="J85" i="31"/>
  <c r="F104" i="30"/>
  <c r="H109" i="30"/>
  <c r="L273" i="30"/>
  <c r="J277" i="30"/>
  <c r="H31" i="31"/>
  <c r="H36" i="31"/>
  <c r="L10" i="33"/>
  <c r="H65" i="33"/>
  <c r="AL32" i="35"/>
  <c r="AK32" i="35"/>
  <c r="J36" i="36"/>
  <c r="I36" i="36"/>
  <c r="J99" i="31"/>
  <c r="H8" i="35"/>
  <c r="H108" i="31"/>
  <c r="L12" i="33"/>
  <c r="L14" i="31"/>
  <c r="J58" i="31"/>
  <c r="H101" i="31"/>
  <c r="J108" i="31"/>
  <c r="AL8" i="35"/>
  <c r="AK8" i="35"/>
  <c r="AJ8" i="35"/>
  <c r="L36" i="31"/>
  <c r="N9" i="35"/>
  <c r="L14" i="33"/>
  <c r="L31" i="33"/>
  <c r="AL17" i="35"/>
  <c r="N14" i="35"/>
  <c r="Q22" i="36"/>
  <c r="P22" i="36"/>
  <c r="I7" i="36"/>
  <c r="J7" i="36"/>
  <c r="P15" i="36"/>
  <c r="Q15" i="36"/>
  <c r="AL30" i="35"/>
  <c r="AK30" i="35"/>
  <c r="AL35" i="35"/>
  <c r="AK35" i="35"/>
  <c r="Q21" i="36"/>
  <c r="P21" i="36"/>
  <c r="AK37" i="35"/>
  <c r="AL37" i="35"/>
  <c r="J43" i="36"/>
  <c r="I43" i="36"/>
  <c r="I10" i="36"/>
  <c r="J10" i="36"/>
  <c r="Q42" i="36"/>
  <c r="P42" i="36"/>
  <c r="N17" i="35"/>
  <c r="AL39" i="35"/>
  <c r="AK39" i="35"/>
  <c r="N11" i="35"/>
  <c r="I13" i="36"/>
  <c r="J13" i="36"/>
  <c r="Q19" i="36"/>
  <c r="P19" i="36"/>
  <c r="Q32" i="36"/>
  <c r="P32" i="36"/>
  <c r="Q7" i="36"/>
  <c r="P7" i="36"/>
  <c r="Q37" i="36"/>
  <c r="P37" i="36"/>
  <c r="I44" i="36"/>
  <c r="J44" i="36"/>
  <c r="I31" i="35"/>
  <c r="H31" i="35"/>
  <c r="AL34" i="35"/>
  <c r="AK34" i="35"/>
  <c r="N8" i="35"/>
  <c r="J14" i="36"/>
  <c r="I14" i="36"/>
  <c r="I33" i="35"/>
  <c r="H33" i="35"/>
  <c r="AL36" i="35"/>
  <c r="AK36" i="35"/>
  <c r="J20" i="36"/>
  <c r="I20" i="36"/>
  <c r="AL31" i="35"/>
  <c r="AK31" i="35"/>
  <c r="I35" i="37"/>
  <c r="J35" i="37"/>
  <c r="AL38" i="35"/>
  <c r="AK38" i="35"/>
  <c r="AL40" i="35"/>
  <c r="AK40" i="35"/>
  <c r="J24" i="36"/>
  <c r="I24" i="36"/>
  <c r="J6" i="36"/>
  <c r="I6" i="36"/>
  <c r="V18" i="35"/>
  <c r="AL33" i="35"/>
  <c r="AK33" i="35"/>
  <c r="G134" i="40"/>
  <c r="I134" i="40"/>
  <c r="H134" i="40"/>
  <c r="J39" i="36"/>
  <c r="I39" i="36"/>
  <c r="J8" i="37"/>
  <c r="I8" i="37"/>
  <c r="F10" i="40"/>
  <c r="J15" i="37"/>
  <c r="I15" i="37"/>
  <c r="I22" i="37"/>
  <c r="J22" i="37"/>
  <c r="J30" i="37"/>
  <c r="I30" i="37"/>
  <c r="J10" i="40"/>
  <c r="I10" i="40"/>
  <c r="H10" i="40"/>
  <c r="J20" i="37"/>
  <c r="I20" i="37"/>
  <c r="K7" i="39"/>
  <c r="M7" i="39"/>
  <c r="L7" i="39"/>
  <c r="F12" i="40"/>
  <c r="J28" i="37"/>
  <c r="I28" i="37"/>
  <c r="J11" i="37"/>
  <c r="I11" i="37"/>
  <c r="C11" i="39"/>
  <c r="D11" i="39"/>
  <c r="M6" i="40"/>
  <c r="L6" i="40"/>
  <c r="N6" i="40"/>
  <c r="O136" i="40"/>
  <c r="L136" i="40"/>
  <c r="N136" i="40"/>
  <c r="M136" i="40"/>
  <c r="K136" i="40"/>
  <c r="S9" i="43"/>
  <c r="R9" i="43"/>
  <c r="P9" i="43"/>
  <c r="Q9" i="43"/>
  <c r="P8" i="39"/>
  <c r="T8" i="39"/>
  <c r="Q8" i="39"/>
  <c r="O8" i="39"/>
  <c r="S8" i="39"/>
  <c r="R8" i="39"/>
  <c r="J7" i="44"/>
  <c r="H7" i="44"/>
  <c r="I7" i="44"/>
  <c r="H10" i="39"/>
  <c r="G10" i="39"/>
  <c r="I10" i="39"/>
  <c r="K127" i="39"/>
  <c r="N11" i="40"/>
  <c r="M11" i="40"/>
  <c r="L11" i="40"/>
  <c r="K134" i="40"/>
  <c r="M134" i="40"/>
  <c r="L134" i="40"/>
  <c r="I10" i="43"/>
  <c r="H10" i="43"/>
  <c r="N10" i="43"/>
  <c r="L10" i="43"/>
  <c r="M10" i="43"/>
  <c r="N8" i="44"/>
  <c r="L8" i="44"/>
  <c r="M8" i="44"/>
  <c r="F6" i="41"/>
  <c r="M11" i="42"/>
  <c r="L11" i="42"/>
  <c r="N11" i="42"/>
  <c r="K125" i="39"/>
  <c r="O125" i="39"/>
  <c r="N125" i="39"/>
  <c r="F8" i="40"/>
  <c r="T12" i="42"/>
  <c r="S12" i="42"/>
  <c r="R12" i="42"/>
  <c r="P12" i="42"/>
  <c r="Q12" i="42"/>
  <c r="N12" i="43"/>
  <c r="S12" i="43"/>
  <c r="R12" i="43"/>
  <c r="P12" i="43"/>
  <c r="Q12" i="43"/>
  <c r="F14" i="43"/>
  <c r="E11" i="39"/>
  <c r="H138" i="40"/>
  <c r="I138" i="40"/>
  <c r="G138" i="40"/>
  <c r="H9" i="43"/>
  <c r="I9" i="43"/>
  <c r="S8" i="40"/>
  <c r="R8" i="40"/>
  <c r="P14" i="43"/>
  <c r="Q14" i="43"/>
  <c r="J32" i="37"/>
  <c r="I32" i="37"/>
  <c r="N12" i="40"/>
  <c r="M12" i="40"/>
  <c r="L12" i="40"/>
  <c r="I11" i="41"/>
  <c r="H11" i="41"/>
  <c r="H6" i="39"/>
  <c r="G6" i="39"/>
  <c r="N11" i="39"/>
  <c r="R9" i="39"/>
  <c r="T9" i="39"/>
  <c r="P9" i="39"/>
  <c r="O9" i="39"/>
  <c r="S9" i="39"/>
  <c r="Q9" i="39"/>
  <c r="L6" i="42"/>
  <c r="N6" i="42"/>
  <c r="M6" i="42"/>
  <c r="N7" i="42"/>
  <c r="L6" i="39"/>
  <c r="K6" i="39"/>
  <c r="F12" i="41"/>
  <c r="T7" i="42"/>
  <c r="S7" i="42"/>
  <c r="R7" i="42"/>
  <c r="Q7" i="42"/>
  <c r="P7" i="42"/>
  <c r="AA19" i="42"/>
  <c r="F9" i="40"/>
  <c r="N7" i="43"/>
  <c r="H12" i="41"/>
  <c r="I12" i="41"/>
  <c r="J8" i="42"/>
  <c r="I8" i="42"/>
  <c r="H8" i="42"/>
  <c r="I12" i="37"/>
  <c r="J12" i="37"/>
  <c r="R6" i="39"/>
  <c r="O6" i="39"/>
  <c r="Q6" i="39"/>
  <c r="P6" i="39"/>
  <c r="J9" i="40"/>
  <c r="I9" i="40"/>
  <c r="H9" i="40"/>
  <c r="N6" i="41"/>
  <c r="I134" i="42"/>
  <c r="G134" i="42"/>
  <c r="H134" i="42"/>
  <c r="H11" i="40"/>
  <c r="J11" i="40"/>
  <c r="I11" i="40"/>
  <c r="O134" i="42"/>
  <c r="K134" i="42"/>
  <c r="M134" i="42"/>
  <c r="L134" i="42"/>
  <c r="N134" i="42"/>
  <c r="H8" i="43"/>
  <c r="I8" i="43"/>
  <c r="T10" i="44"/>
  <c r="R10" i="44"/>
  <c r="P10" i="44"/>
  <c r="Q10" i="44"/>
  <c r="S10" i="44"/>
  <c r="J14" i="44"/>
  <c r="I14" i="44"/>
  <c r="H14" i="44"/>
  <c r="O136" i="44"/>
  <c r="N136" i="44"/>
  <c r="J11" i="45"/>
  <c r="H11" i="45"/>
  <c r="I11" i="45"/>
  <c r="N14" i="43"/>
  <c r="M14" i="43"/>
  <c r="L14" i="43"/>
  <c r="I14" i="43"/>
  <c r="H14" i="43"/>
  <c r="T7" i="45"/>
  <c r="R7" i="45"/>
  <c r="S7" i="45"/>
  <c r="Q7" i="45"/>
  <c r="P7" i="45"/>
  <c r="I138" i="41"/>
  <c r="H138" i="41"/>
  <c r="G138" i="41"/>
  <c r="N9" i="42"/>
  <c r="F11" i="42"/>
  <c r="F10" i="43"/>
  <c r="N7" i="44"/>
  <c r="L7" i="44"/>
  <c r="M7" i="44"/>
  <c r="N141" i="44"/>
  <c r="O141" i="44"/>
  <c r="T7" i="39"/>
  <c r="S7" i="39"/>
  <c r="R7" i="39"/>
  <c r="Q7" i="39"/>
  <c r="P7" i="39"/>
  <c r="O7" i="39"/>
  <c r="F11" i="40"/>
  <c r="J12" i="40"/>
  <c r="I12" i="40"/>
  <c r="H12" i="40"/>
  <c r="F6" i="42"/>
  <c r="T11" i="44"/>
  <c r="R11" i="44"/>
  <c r="S11" i="44"/>
  <c r="Q11" i="44"/>
  <c r="P11" i="44"/>
  <c r="F15" i="44"/>
  <c r="J15" i="44"/>
  <c r="H15" i="44"/>
  <c r="I15" i="44"/>
  <c r="N12" i="45"/>
  <c r="M12" i="45"/>
  <c r="L12" i="45"/>
  <c r="G137" i="45"/>
  <c r="I137" i="45"/>
  <c r="H137" i="45"/>
  <c r="K137" i="45" s="1"/>
  <c r="O138" i="40"/>
  <c r="M138" i="40"/>
  <c r="N138" i="40"/>
  <c r="K138" i="40"/>
  <c r="L138" i="40"/>
  <c r="F11" i="41"/>
  <c r="I134" i="41"/>
  <c r="G134" i="41"/>
  <c r="H134" i="41"/>
  <c r="J6" i="42"/>
  <c r="H6" i="42"/>
  <c r="I6" i="42"/>
  <c r="F8" i="42"/>
  <c r="P9" i="42"/>
  <c r="T9" i="42"/>
  <c r="Q9" i="42"/>
  <c r="I135" i="42"/>
  <c r="G135" i="42"/>
  <c r="H135" i="42"/>
  <c r="M142" i="43"/>
  <c r="L142" i="43"/>
  <c r="I135" i="40"/>
  <c r="H135" i="40"/>
  <c r="G135" i="40"/>
  <c r="N12" i="41"/>
  <c r="M12" i="41"/>
  <c r="L12" i="41"/>
  <c r="F8" i="43"/>
  <c r="I142" i="43"/>
  <c r="I138" i="43"/>
  <c r="O142" i="45"/>
  <c r="N142" i="45"/>
  <c r="M142" i="45"/>
  <c r="L142" i="45"/>
  <c r="N13" i="45"/>
  <c r="L13" i="45"/>
  <c r="M13" i="45"/>
  <c r="T11" i="42"/>
  <c r="R11" i="42"/>
  <c r="S11" i="42"/>
  <c r="Q11" i="42"/>
  <c r="P11" i="42"/>
  <c r="F6" i="43"/>
  <c r="I139" i="43"/>
  <c r="N135" i="42"/>
  <c r="O135" i="42"/>
  <c r="M135" i="42"/>
  <c r="L135" i="42"/>
  <c r="K135" i="42"/>
  <c r="M137" i="43"/>
  <c r="L137" i="43"/>
  <c r="T8" i="44"/>
  <c r="S8" i="44"/>
  <c r="R8" i="44"/>
  <c r="Q8" i="44"/>
  <c r="P8" i="44"/>
  <c r="N135" i="40"/>
  <c r="L135" i="40"/>
  <c r="O135" i="40"/>
  <c r="M135" i="40"/>
  <c r="K135" i="40"/>
  <c r="F10" i="41"/>
  <c r="S6" i="42"/>
  <c r="R6" i="42"/>
  <c r="Q6" i="42"/>
  <c r="P6" i="42"/>
  <c r="T6" i="42"/>
  <c r="N6" i="43"/>
  <c r="F13" i="43"/>
  <c r="H9" i="39"/>
  <c r="F11" i="39"/>
  <c r="I9" i="39"/>
  <c r="G9" i="39"/>
  <c r="I8" i="40"/>
  <c r="H8" i="40"/>
  <c r="J8" i="40"/>
  <c r="S12" i="40"/>
  <c r="Q12" i="40"/>
  <c r="P12" i="40"/>
  <c r="R12" i="40"/>
  <c r="O138" i="42"/>
  <c r="M138" i="42"/>
  <c r="N138" i="42"/>
  <c r="L138" i="42"/>
  <c r="K138" i="42"/>
  <c r="N9" i="44"/>
  <c r="M9" i="44"/>
  <c r="L9" i="44"/>
  <c r="O138" i="44"/>
  <c r="N138" i="44"/>
  <c r="F9" i="45"/>
  <c r="O137" i="40"/>
  <c r="N137" i="40"/>
  <c r="M137" i="40"/>
  <c r="K137" i="40"/>
  <c r="L137" i="40"/>
  <c r="S11" i="41"/>
  <c r="R11" i="41"/>
  <c r="P11" i="41"/>
  <c r="Q11" i="41"/>
  <c r="I137" i="41"/>
  <c r="H137" i="41"/>
  <c r="G137" i="41"/>
  <c r="N13" i="43"/>
  <c r="D16" i="44"/>
  <c r="T14" i="45"/>
  <c r="S14" i="45"/>
  <c r="R14" i="45"/>
  <c r="Q14" i="45"/>
  <c r="P14" i="45"/>
  <c r="I136" i="45"/>
  <c r="G136" i="45"/>
  <c r="H136" i="45"/>
  <c r="K136" i="45" s="1"/>
  <c r="I8" i="39"/>
  <c r="H8" i="39"/>
  <c r="G8" i="39"/>
  <c r="M10" i="39"/>
  <c r="L10" i="39"/>
  <c r="K10" i="39"/>
  <c r="F6" i="40"/>
  <c r="J7" i="40"/>
  <c r="S11" i="40"/>
  <c r="R11" i="40"/>
  <c r="Q11" i="40"/>
  <c r="P11" i="40"/>
  <c r="T8" i="42"/>
  <c r="F12" i="42"/>
  <c r="I144" i="43"/>
  <c r="F6" i="44"/>
  <c r="E16" i="44"/>
  <c r="F16" i="44" s="1"/>
  <c r="F13" i="44"/>
  <c r="O144" i="44"/>
  <c r="N144" i="44"/>
  <c r="F7" i="42"/>
  <c r="F9" i="43"/>
  <c r="I136" i="43"/>
  <c r="T9" i="44"/>
  <c r="S9" i="44"/>
  <c r="R9" i="44"/>
  <c r="P9" i="44"/>
  <c r="Q9" i="44"/>
  <c r="H7" i="39"/>
  <c r="G7" i="39"/>
  <c r="I7" i="39"/>
  <c r="L9" i="39"/>
  <c r="K9" i="39"/>
  <c r="J11" i="39"/>
  <c r="M9" i="39"/>
  <c r="I6" i="40"/>
  <c r="H6" i="40"/>
  <c r="J6" i="40"/>
  <c r="J12" i="42"/>
  <c r="I12" i="42"/>
  <c r="H12" i="42"/>
  <c r="I136" i="42"/>
  <c r="H136" i="42"/>
  <c r="G136" i="42"/>
  <c r="J6" i="44"/>
  <c r="H6" i="44"/>
  <c r="I6" i="44"/>
  <c r="G16" i="44"/>
  <c r="F10" i="45"/>
  <c r="T15" i="45"/>
  <c r="S15" i="45"/>
  <c r="R15" i="45"/>
  <c r="P15" i="45"/>
  <c r="Q15" i="45"/>
  <c r="N137" i="45"/>
  <c r="L137" i="45"/>
  <c r="O137" i="45"/>
  <c r="M137" i="45"/>
  <c r="O137" i="41"/>
  <c r="M137" i="41"/>
  <c r="L137" i="41"/>
  <c r="N137" i="41"/>
  <c r="N11" i="43"/>
  <c r="J10" i="45"/>
  <c r="I10" i="45"/>
  <c r="H10" i="45"/>
  <c r="L8" i="39"/>
  <c r="K8" i="39"/>
  <c r="M8" i="39"/>
  <c r="T10" i="39"/>
  <c r="S10" i="39"/>
  <c r="R10" i="39"/>
  <c r="O10" i="39"/>
  <c r="Q10" i="39"/>
  <c r="P10" i="39"/>
  <c r="G136" i="40"/>
  <c r="I136" i="40"/>
  <c r="H136" i="40"/>
  <c r="I135" i="41"/>
  <c r="H135" i="41"/>
  <c r="G135" i="41"/>
  <c r="T10" i="42"/>
  <c r="AA20" i="42"/>
  <c r="F11" i="43"/>
  <c r="F7" i="43"/>
  <c r="M136" i="43"/>
  <c r="L136" i="43"/>
  <c r="N6" i="44"/>
  <c r="M6" i="44"/>
  <c r="L6" i="44"/>
  <c r="K16" i="44"/>
  <c r="T6" i="45"/>
  <c r="R6" i="45"/>
  <c r="P6" i="45"/>
  <c r="O16" i="45"/>
  <c r="Q6" i="45"/>
  <c r="S6" i="45"/>
  <c r="N10" i="41"/>
  <c r="N9" i="43"/>
  <c r="M9" i="43"/>
  <c r="L9" i="43"/>
  <c r="F14" i="44"/>
  <c r="F12" i="45"/>
  <c r="J13" i="45"/>
  <c r="I13" i="45"/>
  <c r="H13" i="45"/>
  <c r="N15" i="45"/>
  <c r="M15" i="45"/>
  <c r="L15" i="45"/>
  <c r="H145" i="45"/>
  <c r="K145" i="45" s="1"/>
  <c r="G145" i="45"/>
  <c r="I145" i="45"/>
  <c r="F11" i="45"/>
  <c r="J12" i="45"/>
  <c r="H12" i="45"/>
  <c r="I12" i="45"/>
  <c r="N14" i="45"/>
  <c r="L14" i="45"/>
  <c r="M14" i="45"/>
  <c r="I142" i="45"/>
  <c r="G142" i="45"/>
  <c r="H142" i="45"/>
  <c r="K142" i="45" s="1"/>
  <c r="L139" i="43"/>
  <c r="M139" i="43"/>
  <c r="H139" i="45"/>
  <c r="K139" i="45" s="1"/>
  <c r="I139" i="45"/>
  <c r="G139" i="45"/>
  <c r="H137" i="42"/>
  <c r="I137" i="42"/>
  <c r="G137" i="42"/>
  <c r="I141" i="43"/>
  <c r="H141" i="43"/>
  <c r="G141" i="43"/>
  <c r="O145" i="45"/>
  <c r="N145" i="45"/>
  <c r="M145" i="45"/>
  <c r="L145" i="45"/>
  <c r="H136" i="41"/>
  <c r="G136" i="41"/>
  <c r="I136" i="41"/>
  <c r="O139" i="45"/>
  <c r="N139" i="45"/>
  <c r="M139" i="45"/>
  <c r="L139" i="45"/>
  <c r="M144" i="43"/>
  <c r="L144" i="43"/>
  <c r="T7" i="44"/>
  <c r="S7" i="44"/>
  <c r="R7" i="44"/>
  <c r="Q7" i="44"/>
  <c r="P7" i="44"/>
  <c r="F12" i="44"/>
  <c r="J13" i="44"/>
  <c r="I13" i="44"/>
  <c r="H13" i="44"/>
  <c r="N15" i="44"/>
  <c r="M15" i="44"/>
  <c r="L15" i="44"/>
  <c r="F8" i="45"/>
  <c r="J9" i="45"/>
  <c r="I9" i="45"/>
  <c r="H9" i="45"/>
  <c r="N11" i="45"/>
  <c r="M11" i="45"/>
  <c r="L11" i="45"/>
  <c r="T13" i="45"/>
  <c r="S13" i="45"/>
  <c r="R13" i="45"/>
  <c r="Q13" i="45"/>
  <c r="P13" i="45"/>
  <c r="J146" i="45"/>
  <c r="O136" i="45"/>
  <c r="N136" i="45"/>
  <c r="M136" i="45"/>
  <c r="L136" i="45"/>
  <c r="I144" i="45"/>
  <c r="N137" i="42"/>
  <c r="L137" i="42"/>
  <c r="K137" i="42"/>
  <c r="M137" i="42"/>
  <c r="O137" i="42"/>
  <c r="C146" i="44"/>
  <c r="I141" i="45"/>
  <c r="H141" i="45"/>
  <c r="K141" i="45" s="1"/>
  <c r="G141" i="45"/>
  <c r="N8" i="43"/>
  <c r="L8" i="43"/>
  <c r="M8" i="43"/>
  <c r="M138" i="43"/>
  <c r="L138" i="43"/>
  <c r="T6" i="44"/>
  <c r="S6" i="44"/>
  <c r="R6" i="44"/>
  <c r="Q6" i="44"/>
  <c r="P6" i="44"/>
  <c r="O16" i="44"/>
  <c r="F11" i="44"/>
  <c r="J12" i="44"/>
  <c r="I12" i="44"/>
  <c r="H12" i="44"/>
  <c r="N14" i="44"/>
  <c r="M14" i="44"/>
  <c r="L14" i="44"/>
  <c r="D146" i="44"/>
  <c r="C16" i="45"/>
  <c r="F7" i="45"/>
  <c r="J8" i="45"/>
  <c r="I8" i="45"/>
  <c r="H8" i="45"/>
  <c r="N10" i="45"/>
  <c r="M10" i="45"/>
  <c r="L10" i="45"/>
  <c r="T12" i="45"/>
  <c r="S12" i="45"/>
  <c r="R12" i="45"/>
  <c r="Q12" i="45"/>
  <c r="P12" i="45"/>
  <c r="I138" i="45"/>
  <c r="H138" i="45"/>
  <c r="K138" i="45" s="1"/>
  <c r="G138" i="45"/>
  <c r="O136" i="41"/>
  <c r="N136" i="41"/>
  <c r="M136" i="41"/>
  <c r="L136" i="41"/>
  <c r="D16" i="45"/>
  <c r="I140" i="43"/>
  <c r="F10" i="44"/>
  <c r="J11" i="44"/>
  <c r="I11" i="44"/>
  <c r="H11" i="44"/>
  <c r="N13" i="44"/>
  <c r="M13" i="44"/>
  <c r="L13" i="44"/>
  <c r="T15" i="44"/>
  <c r="S15" i="44"/>
  <c r="R15" i="44"/>
  <c r="Q15" i="44"/>
  <c r="P15" i="44"/>
  <c r="F6" i="45"/>
  <c r="E16" i="45"/>
  <c r="F16" i="45" s="1"/>
  <c r="J7" i="45"/>
  <c r="I7" i="45"/>
  <c r="H7" i="45"/>
  <c r="N9" i="45"/>
  <c r="M9" i="45"/>
  <c r="L9" i="45"/>
  <c r="T11" i="45"/>
  <c r="S11" i="45"/>
  <c r="R11" i="45"/>
  <c r="Q11" i="45"/>
  <c r="P11" i="45"/>
  <c r="O144" i="45"/>
  <c r="N144" i="45"/>
  <c r="M144" i="45"/>
  <c r="L144" i="45"/>
  <c r="I137" i="43"/>
  <c r="H137" i="43"/>
  <c r="G137" i="43"/>
  <c r="O141" i="45"/>
  <c r="N141" i="45"/>
  <c r="M141" i="45"/>
  <c r="L141" i="45"/>
  <c r="F9" i="44"/>
  <c r="J10" i="44"/>
  <c r="I10" i="44"/>
  <c r="H10" i="44"/>
  <c r="N12" i="44"/>
  <c r="M12" i="44"/>
  <c r="L12" i="44"/>
  <c r="S14" i="44"/>
  <c r="R14" i="44"/>
  <c r="Q14" i="44"/>
  <c r="P14" i="44"/>
  <c r="T14" i="44"/>
  <c r="J6" i="45"/>
  <c r="I6" i="45"/>
  <c r="H6" i="45"/>
  <c r="G16" i="45"/>
  <c r="N8" i="45"/>
  <c r="M8" i="45"/>
  <c r="L8" i="45"/>
  <c r="S10" i="45"/>
  <c r="R10" i="45"/>
  <c r="Q10" i="45"/>
  <c r="P10" i="45"/>
  <c r="T10" i="45"/>
  <c r="F15" i="45"/>
  <c r="M138" i="45"/>
  <c r="L138" i="45"/>
  <c r="H137" i="40"/>
  <c r="I137" i="40"/>
  <c r="G137" i="40"/>
  <c r="N11" i="41"/>
  <c r="M11" i="41"/>
  <c r="L11" i="41"/>
  <c r="I11" i="42"/>
  <c r="H11" i="42"/>
  <c r="J11" i="42"/>
  <c r="L136" i="42"/>
  <c r="K136" i="42"/>
  <c r="M136" i="42"/>
  <c r="O136" i="42"/>
  <c r="N136" i="42"/>
  <c r="F8" i="44"/>
  <c r="I9" i="44"/>
  <c r="H9" i="44"/>
  <c r="J9" i="44"/>
  <c r="M11" i="44"/>
  <c r="L11" i="44"/>
  <c r="N11" i="44"/>
  <c r="Q13" i="44"/>
  <c r="P13" i="44"/>
  <c r="T13" i="44"/>
  <c r="S13" i="44"/>
  <c r="R13" i="44"/>
  <c r="M7" i="45"/>
  <c r="L7" i="45"/>
  <c r="N7" i="45"/>
  <c r="Q9" i="45"/>
  <c r="P9" i="45"/>
  <c r="T9" i="45"/>
  <c r="S9" i="45"/>
  <c r="R9" i="45"/>
  <c r="F14" i="45"/>
  <c r="I15" i="45"/>
  <c r="H15" i="45"/>
  <c r="J15" i="45"/>
  <c r="P12" i="41"/>
  <c r="S12" i="41"/>
  <c r="R12" i="41"/>
  <c r="Q12" i="41"/>
  <c r="N138" i="41"/>
  <c r="M138" i="41"/>
  <c r="O138" i="41"/>
  <c r="L138" i="41"/>
  <c r="O135" i="41"/>
  <c r="N135" i="41"/>
  <c r="M135" i="41"/>
  <c r="L135" i="41"/>
  <c r="N12" i="42"/>
  <c r="M12" i="42"/>
  <c r="L12" i="42"/>
  <c r="I138" i="42"/>
  <c r="H138" i="42"/>
  <c r="G138" i="42"/>
  <c r="C16" i="44"/>
  <c r="F7" i="44"/>
  <c r="J8" i="44"/>
  <c r="I8" i="44"/>
  <c r="H8" i="44"/>
  <c r="N10" i="44"/>
  <c r="M10" i="44"/>
  <c r="L10" i="44"/>
  <c r="T12" i="44"/>
  <c r="S12" i="44"/>
  <c r="R12" i="44"/>
  <c r="Q12" i="44"/>
  <c r="P12" i="44"/>
  <c r="K16" i="45"/>
  <c r="N6" i="45"/>
  <c r="M6" i="45"/>
  <c r="L6" i="45"/>
  <c r="T8" i="45"/>
  <c r="S8" i="45"/>
  <c r="R8" i="45"/>
  <c r="Q8" i="45"/>
  <c r="P8" i="45"/>
  <c r="F13" i="45"/>
  <c r="I14" i="45"/>
  <c r="J14" i="45"/>
  <c r="H14" i="45"/>
  <c r="L6" i="2"/>
  <c r="J6" i="5"/>
  <c r="K31" i="2"/>
  <c r="K6" i="5"/>
  <c r="L31" i="2"/>
  <c r="B102" i="11"/>
  <c r="J31" i="2"/>
  <c r="M6" i="5"/>
  <c r="L6" i="5"/>
  <c r="I6" i="5"/>
  <c r="J6" i="2"/>
  <c r="K6" i="2"/>
  <c r="S6" i="6"/>
  <c r="R6" i="6"/>
  <c r="Q6" i="6"/>
  <c r="B56" i="11"/>
  <c r="J152" i="3"/>
  <c r="K152" i="3"/>
  <c r="L152" i="3"/>
  <c r="I6" i="6"/>
  <c r="B10" i="11"/>
  <c r="J79" i="3"/>
  <c r="S6" i="5"/>
  <c r="J6" i="6"/>
  <c r="I271" i="8"/>
  <c r="I227" i="8"/>
  <c r="I183" i="8"/>
  <c r="I139" i="8"/>
  <c r="I95" i="8"/>
  <c r="I249" i="8"/>
  <c r="I205" i="8"/>
  <c r="I51" i="8"/>
  <c r="I73" i="8"/>
  <c r="I29" i="8"/>
  <c r="J30" i="8" s="1"/>
  <c r="I117" i="8"/>
  <c r="J8" i="8"/>
  <c r="I161" i="8"/>
  <c r="G7" i="8"/>
  <c r="K79" i="3"/>
  <c r="T6" i="5"/>
  <c r="K6" i="6"/>
  <c r="E73" i="10"/>
  <c r="H74" i="10"/>
  <c r="L79" i="3"/>
  <c r="U6" i="5"/>
  <c r="V6" i="5"/>
  <c r="W6" i="5"/>
  <c r="B34" i="11"/>
  <c r="K183" i="8"/>
  <c r="L184" i="8" s="1"/>
  <c r="K271" i="8"/>
  <c r="L272" i="8" s="1"/>
  <c r="K227" i="8"/>
  <c r="L228" i="8" s="1"/>
  <c r="K249" i="8"/>
  <c r="L250" i="8" s="1"/>
  <c r="L8" i="8"/>
  <c r="K205" i="8"/>
  <c r="L206" i="8" s="1"/>
  <c r="K117" i="8"/>
  <c r="L118" i="8" s="1"/>
  <c r="L30" i="10"/>
  <c r="I29" i="10"/>
  <c r="K29" i="8"/>
  <c r="L30" i="8" s="1"/>
  <c r="K95" i="8"/>
  <c r="L96" i="8" s="1"/>
  <c r="B79" i="11"/>
  <c r="H96" i="10"/>
  <c r="E95" i="10"/>
  <c r="J6" i="13"/>
  <c r="I6" i="13"/>
  <c r="K73" i="8"/>
  <c r="K51" i="8"/>
  <c r="L5" i="12"/>
  <c r="K5" i="12"/>
  <c r="I51" i="10"/>
  <c r="I7" i="10"/>
  <c r="S5" i="12"/>
  <c r="U6" i="13"/>
  <c r="T5" i="12"/>
  <c r="V6" i="13"/>
  <c r="U5" i="12"/>
  <c r="W6" i="13"/>
  <c r="V5" i="12"/>
  <c r="T9" i="14"/>
  <c r="W7" i="15"/>
  <c r="X7" i="15"/>
  <c r="J6" i="18"/>
  <c r="I6" i="18"/>
  <c r="I7" i="16"/>
  <c r="J7" i="16"/>
  <c r="K7" i="16"/>
  <c r="I7" i="17"/>
  <c r="I7" i="15"/>
  <c r="J7" i="17"/>
  <c r="J7" i="15"/>
  <c r="K7" i="17"/>
  <c r="K7" i="15"/>
  <c r="U7" i="16"/>
  <c r="L7" i="15"/>
  <c r="V7" i="16"/>
  <c r="M7" i="15"/>
  <c r="W7" i="16"/>
  <c r="U7" i="17"/>
  <c r="V7" i="17"/>
  <c r="W7" i="17"/>
  <c r="X6" i="18"/>
  <c r="X7" i="19"/>
  <c r="V7" i="19"/>
  <c r="Q6" i="18"/>
  <c r="F7" i="19"/>
  <c r="J7" i="19"/>
  <c r="N7" i="19"/>
  <c r="R8" i="21"/>
  <c r="Q8" i="21"/>
  <c r="I253" i="24"/>
  <c r="I205" i="24"/>
  <c r="I161" i="24"/>
  <c r="I117" i="24"/>
  <c r="I139" i="24"/>
  <c r="I227" i="24"/>
  <c r="I73" i="24"/>
  <c r="J8" i="24"/>
  <c r="I183" i="24"/>
  <c r="I95" i="24"/>
  <c r="I29" i="24"/>
  <c r="G7" i="24"/>
  <c r="I51" i="24"/>
  <c r="H8" i="21"/>
  <c r="V7" i="22"/>
  <c r="J7" i="22"/>
  <c r="K7" i="22"/>
  <c r="K253" i="24"/>
  <c r="K205" i="24"/>
  <c r="K117" i="24"/>
  <c r="K139" i="24"/>
  <c r="K29" i="24"/>
  <c r="K161" i="24"/>
  <c r="K227" i="24"/>
  <c r="K73" i="24"/>
  <c r="K183" i="24"/>
  <c r="K95" i="24"/>
  <c r="L7" i="22"/>
  <c r="L8" i="24"/>
  <c r="J6" i="26"/>
  <c r="I7" i="25"/>
  <c r="K6" i="27"/>
  <c r="K73" i="25"/>
  <c r="I6" i="26"/>
  <c r="K29" i="25"/>
  <c r="K6" i="26"/>
  <c r="K95" i="25"/>
  <c r="C139" i="30"/>
  <c r="D140" i="30" s="1"/>
  <c r="L96" i="30"/>
  <c r="C73" i="30"/>
  <c r="D74" i="30" s="1"/>
  <c r="L74" i="30"/>
  <c r="J74" i="30"/>
  <c r="H74" i="30"/>
  <c r="L52" i="30"/>
  <c r="I51" i="30"/>
  <c r="E29" i="30"/>
  <c r="G161" i="30"/>
  <c r="L162" i="30"/>
  <c r="J162" i="30"/>
  <c r="I6" i="28"/>
  <c r="J6" i="28"/>
  <c r="I117" i="30"/>
  <c r="K6" i="28"/>
  <c r="L6" i="28"/>
  <c r="M6" i="28"/>
  <c r="H140" i="30"/>
  <c r="L140" i="30"/>
  <c r="I95" i="30"/>
  <c r="G7" i="30"/>
  <c r="C227" i="30"/>
  <c r="D228" i="30" s="1"/>
  <c r="J30" i="30"/>
  <c r="J206" i="30"/>
  <c r="G249" i="30"/>
  <c r="L30" i="30"/>
  <c r="F184" i="30"/>
  <c r="H184" i="30"/>
  <c r="E271" i="30"/>
  <c r="G205" i="30"/>
  <c r="J272" i="30"/>
  <c r="D30" i="31"/>
  <c r="L250" i="30"/>
  <c r="E7" i="31"/>
  <c r="H228" i="30"/>
  <c r="E95" i="33"/>
  <c r="J96" i="33"/>
  <c r="G73" i="31"/>
  <c r="L74" i="31"/>
  <c r="AB7" i="35"/>
  <c r="J52" i="31"/>
  <c r="G51" i="31"/>
  <c r="L52" i="31"/>
  <c r="G7" i="33"/>
  <c r="H7" i="35"/>
  <c r="W29" i="35"/>
  <c r="V29" i="35"/>
  <c r="F30" i="31"/>
  <c r="L96" i="31"/>
  <c r="J96" i="31"/>
  <c r="G95" i="31"/>
  <c r="H30" i="31"/>
  <c r="J30" i="31"/>
  <c r="J8" i="33"/>
  <c r="L30" i="31"/>
  <c r="F74" i="33"/>
  <c r="H74" i="33"/>
  <c r="L8" i="33"/>
  <c r="G29" i="33"/>
  <c r="AJ7" i="35"/>
  <c r="AK7" i="35"/>
  <c r="J74" i="33"/>
  <c r="N7" i="35"/>
  <c r="AL7" i="35"/>
  <c r="Q5" i="37"/>
  <c r="P5" i="37"/>
  <c r="C51" i="33"/>
  <c r="H29" i="35"/>
  <c r="I29" i="35"/>
  <c r="I123" i="39"/>
  <c r="H123" i="39"/>
  <c r="G123" i="39"/>
  <c r="N133" i="40"/>
  <c r="R5" i="39"/>
  <c r="Q5" i="39"/>
  <c r="I5" i="36"/>
  <c r="J5" i="36"/>
  <c r="I5" i="37"/>
  <c r="J5" i="37"/>
  <c r="M5" i="41"/>
  <c r="S5" i="41"/>
  <c r="T5" i="41"/>
  <c r="R5" i="41"/>
  <c r="P5" i="41"/>
  <c r="Q5" i="41"/>
  <c r="O133" i="41"/>
  <c r="N133" i="41"/>
  <c r="M133" i="41"/>
  <c r="O123" i="39"/>
  <c r="M123" i="39"/>
  <c r="L123" i="39"/>
  <c r="K123" i="39"/>
  <c r="N123" i="39"/>
  <c r="M5" i="40"/>
  <c r="L5" i="40"/>
  <c r="J5" i="41"/>
  <c r="I5" i="41"/>
  <c r="H5" i="41"/>
  <c r="J5" i="44"/>
  <c r="H5" i="44"/>
  <c r="I5" i="44"/>
  <c r="R5" i="40"/>
  <c r="G133" i="40"/>
  <c r="L5" i="41"/>
  <c r="T5" i="43"/>
  <c r="P5" i="43"/>
  <c r="B10" i="47"/>
  <c r="R5" i="43"/>
  <c r="H135" i="43"/>
  <c r="S5" i="43"/>
  <c r="I133" i="42"/>
  <c r="H133" i="42"/>
  <c r="G133" i="42"/>
  <c r="L5" i="45"/>
  <c r="O133" i="40"/>
  <c r="F5" i="42"/>
  <c r="M5" i="45"/>
  <c r="J5" i="42"/>
  <c r="H5" i="42"/>
  <c r="T5" i="45"/>
  <c r="S5" i="45"/>
  <c r="R5" i="45"/>
  <c r="P5" i="45"/>
  <c r="F5" i="41"/>
  <c r="I5" i="42"/>
  <c r="M133" i="42"/>
  <c r="Q5" i="45"/>
  <c r="B12" i="48"/>
  <c r="L5" i="42"/>
  <c r="B10" i="46"/>
  <c r="S5" i="39"/>
  <c r="M5" i="42"/>
  <c r="G135" i="44"/>
  <c r="G133" i="41"/>
  <c r="Q5" i="42"/>
  <c r="H135" i="44"/>
  <c r="R5" i="42"/>
  <c r="J5" i="43"/>
  <c r="H5" i="43"/>
  <c r="I135" i="44"/>
  <c r="L135" i="44"/>
  <c r="N135" i="44"/>
  <c r="O135" i="44"/>
  <c r="L5" i="44"/>
  <c r="M5" i="44"/>
  <c r="F5" i="43"/>
  <c r="P5" i="44"/>
  <c r="N135" i="43"/>
  <c r="R5" i="44"/>
  <c r="O135" i="43"/>
  <c r="S5" i="44"/>
  <c r="K135" i="45"/>
  <c r="P5" i="42"/>
  <c r="L5" i="43"/>
  <c r="H5" i="45"/>
  <c r="L135" i="45"/>
  <c r="M5" i="43"/>
  <c r="F35" i="22"/>
  <c r="H21" i="22"/>
  <c r="G90" i="26"/>
  <c r="G91" i="22"/>
  <c r="F167" i="24"/>
  <c r="L120" i="24"/>
  <c r="F171" i="24"/>
  <c r="L260" i="24"/>
  <c r="E132" i="27"/>
  <c r="D20" i="27"/>
  <c r="D34" i="28"/>
  <c r="L75" i="30"/>
  <c r="H37" i="30"/>
  <c r="J185" i="30"/>
  <c r="F192" i="30"/>
  <c r="F191" i="30"/>
  <c r="F186" i="30"/>
  <c r="H213" i="30"/>
  <c r="H257" i="30"/>
  <c r="F141" i="30"/>
  <c r="H241" i="30"/>
  <c r="H217" i="30"/>
  <c r="L143" i="30"/>
  <c r="J175" i="30"/>
  <c r="J82" i="31"/>
  <c r="H84" i="31"/>
  <c r="H34" i="31"/>
  <c r="J100" i="31"/>
  <c r="J100" i="33"/>
  <c r="S148" i="18"/>
  <c r="C48" i="18"/>
  <c r="O34" i="18"/>
  <c r="D64" i="21"/>
  <c r="C106" i="21"/>
  <c r="D36" i="21"/>
  <c r="G161" i="22"/>
  <c r="H147" i="22"/>
  <c r="F126" i="24"/>
  <c r="J219" i="24"/>
  <c r="H209" i="24"/>
  <c r="D104" i="26"/>
  <c r="J262" i="24"/>
  <c r="E160" i="27"/>
  <c r="G90" i="27"/>
  <c r="D104" i="28"/>
  <c r="C132" i="27"/>
  <c r="D20" i="28"/>
  <c r="D132" i="27"/>
  <c r="E146" i="28"/>
  <c r="F90" i="28"/>
  <c r="G90" i="28"/>
  <c r="G76" i="28"/>
  <c r="L55" i="30"/>
  <c r="H196" i="30"/>
  <c r="J189" i="30"/>
  <c r="F188" i="30"/>
  <c r="F126" i="30"/>
  <c r="H211" i="30"/>
  <c r="H255" i="30"/>
  <c r="H143" i="30"/>
  <c r="F166" i="30"/>
  <c r="L230" i="30"/>
  <c r="F236" i="30"/>
  <c r="J233" i="30"/>
  <c r="L209" i="30"/>
  <c r="F56" i="31"/>
  <c r="H42" i="31"/>
  <c r="K148" i="18"/>
  <c r="U118" i="18"/>
  <c r="V34" i="18"/>
  <c r="C20" i="18"/>
  <c r="Q87" i="18"/>
  <c r="D133" i="22"/>
  <c r="D63" i="22"/>
  <c r="H83" i="21"/>
  <c r="F133" i="22"/>
  <c r="F161" i="22"/>
  <c r="G35" i="22"/>
  <c r="G20" i="26"/>
  <c r="J129" i="24"/>
  <c r="F217" i="24"/>
  <c r="S104" i="18"/>
  <c r="F135" i="17"/>
  <c r="E149" i="17"/>
  <c r="C160" i="18"/>
  <c r="N148" i="18"/>
  <c r="O20" i="18"/>
  <c r="C21" i="22"/>
  <c r="C120" i="21"/>
  <c r="E148" i="21"/>
  <c r="G21" i="22"/>
  <c r="H49" i="22"/>
  <c r="F105" i="22"/>
  <c r="G76" i="26"/>
  <c r="E20" i="26"/>
  <c r="F120" i="24"/>
  <c r="F165" i="24"/>
  <c r="J214" i="24"/>
  <c r="J267" i="24"/>
  <c r="E62" i="27"/>
  <c r="G118" i="27"/>
  <c r="E76" i="28"/>
  <c r="F62" i="28"/>
  <c r="L77" i="30"/>
  <c r="H39" i="30"/>
  <c r="F190" i="30"/>
  <c r="J39" i="30"/>
  <c r="L12" i="30"/>
  <c r="H121" i="30"/>
  <c r="F125" i="30"/>
  <c r="F142" i="30"/>
  <c r="H207" i="30"/>
  <c r="H251" i="30"/>
  <c r="F261" i="30"/>
  <c r="H171" i="30"/>
  <c r="F233" i="30"/>
  <c r="F151" i="30"/>
  <c r="F254" i="30"/>
  <c r="AB12" i="35"/>
  <c r="F86" i="31"/>
  <c r="H35" i="31"/>
  <c r="J104" i="31"/>
  <c r="J41" i="33"/>
  <c r="J38" i="33"/>
  <c r="J63" i="33"/>
  <c r="L54" i="31"/>
  <c r="H12" i="35"/>
  <c r="F41" i="31"/>
  <c r="H41" i="31"/>
  <c r="F38" i="31"/>
  <c r="J97" i="31"/>
  <c r="E147" i="17"/>
  <c r="O76" i="18"/>
  <c r="N78" i="18"/>
  <c r="N48" i="18"/>
  <c r="S21" i="22"/>
  <c r="C105" i="22"/>
  <c r="D49" i="22"/>
  <c r="E105" i="22"/>
  <c r="D147" i="22"/>
  <c r="D134" i="21"/>
  <c r="F147" i="22"/>
  <c r="G34" i="26"/>
  <c r="E118" i="26"/>
  <c r="F90" i="26"/>
  <c r="F48" i="26"/>
  <c r="J170" i="24"/>
  <c r="H212" i="24"/>
  <c r="J263" i="24"/>
  <c r="G160" i="27"/>
  <c r="G20" i="27"/>
  <c r="G62" i="27"/>
  <c r="E90" i="18"/>
  <c r="U148" i="18"/>
  <c r="U132" i="18"/>
  <c r="F91" i="17"/>
  <c r="D21" i="17"/>
  <c r="Q109" i="18"/>
  <c r="N62" i="18"/>
  <c r="N92" i="18"/>
  <c r="E147" i="22"/>
  <c r="F36" i="21"/>
  <c r="H96" i="21"/>
  <c r="G105" i="22"/>
  <c r="L57" i="24"/>
  <c r="J164" i="24"/>
  <c r="C62" i="26"/>
  <c r="F256" i="24"/>
  <c r="E90" i="27"/>
  <c r="G48" i="27"/>
  <c r="F132" i="27"/>
  <c r="F34" i="27"/>
  <c r="C62" i="27"/>
  <c r="D62" i="27"/>
  <c r="L57" i="30"/>
  <c r="H185" i="30"/>
  <c r="H194" i="30"/>
  <c r="L120" i="30"/>
  <c r="H146" i="30"/>
  <c r="F208" i="30"/>
  <c r="F256" i="30"/>
  <c r="J259" i="30"/>
  <c r="F143" i="30"/>
  <c r="H153" i="30"/>
  <c r="M148" i="18"/>
  <c r="S132" i="18"/>
  <c r="T92" i="18"/>
  <c r="O92" i="18"/>
  <c r="N64" i="18"/>
  <c r="O22" i="21"/>
  <c r="C133" i="22"/>
  <c r="D50" i="21"/>
  <c r="E78" i="21"/>
  <c r="D148" i="21"/>
  <c r="H125" i="21"/>
  <c r="F64" i="21"/>
  <c r="L55" i="24"/>
  <c r="G118" i="26"/>
  <c r="F62" i="26"/>
  <c r="C104" i="26"/>
  <c r="F258" i="24"/>
  <c r="E34" i="27"/>
  <c r="F62" i="27"/>
  <c r="D160" i="27"/>
  <c r="E132" i="28"/>
  <c r="F104" i="28"/>
  <c r="F160" i="28"/>
  <c r="L79" i="30"/>
  <c r="C146" i="28"/>
  <c r="J190" i="30"/>
  <c r="J19" i="30"/>
  <c r="J37" i="30"/>
  <c r="J123" i="30"/>
  <c r="J130" i="30"/>
  <c r="J210" i="30"/>
  <c r="H208" i="30"/>
  <c r="F257" i="30"/>
  <c r="H145" i="30"/>
  <c r="L163" i="30"/>
  <c r="L106" i="18"/>
  <c r="T120" i="18"/>
  <c r="V76" i="18"/>
  <c r="L34" i="18"/>
  <c r="N104" i="18"/>
  <c r="C161" i="22"/>
  <c r="E21" i="22"/>
  <c r="L22" i="21"/>
  <c r="C50" i="21"/>
  <c r="G147" i="22"/>
  <c r="L53" i="24"/>
  <c r="H133" i="22"/>
  <c r="R21" i="22"/>
  <c r="F76" i="26"/>
  <c r="F20" i="26"/>
  <c r="H219" i="24"/>
  <c r="L123" i="24"/>
  <c r="C160" i="26"/>
  <c r="D90" i="26"/>
  <c r="F260" i="24"/>
  <c r="E118" i="27"/>
  <c r="E20" i="27"/>
  <c r="F104" i="27"/>
  <c r="C160" i="27"/>
  <c r="C160" i="28"/>
  <c r="C132" i="28"/>
  <c r="E160" i="28"/>
  <c r="F196" i="30"/>
  <c r="F207" i="30"/>
  <c r="L210" i="30"/>
  <c r="F255" i="30"/>
  <c r="J147" i="30"/>
  <c r="H261" i="30"/>
  <c r="H166" i="30"/>
  <c r="H20" i="31"/>
  <c r="J213" i="30"/>
  <c r="J18" i="31"/>
  <c r="J78" i="31"/>
  <c r="J82" i="33"/>
  <c r="L58" i="31"/>
  <c r="H11" i="35"/>
  <c r="J32" i="31"/>
  <c r="N13" i="35"/>
  <c r="F9" i="41"/>
  <c r="C16" i="43"/>
  <c r="D146" i="43"/>
  <c r="L54" i="30"/>
  <c r="H209" i="30"/>
  <c r="J20" i="31"/>
  <c r="J106" i="33"/>
  <c r="J104" i="33"/>
  <c r="L56" i="31"/>
  <c r="L34" i="31"/>
  <c r="V13" i="35"/>
  <c r="F213" i="24"/>
  <c r="D132" i="28"/>
  <c r="E48" i="28"/>
  <c r="J15" i="31"/>
  <c r="J61" i="33"/>
  <c r="L79" i="31"/>
  <c r="H83" i="31"/>
  <c r="J101" i="33"/>
  <c r="L102" i="33"/>
  <c r="L100" i="33"/>
  <c r="D9" i="47"/>
  <c r="J257" i="30"/>
  <c r="L168" i="30"/>
  <c r="J107" i="33"/>
  <c r="L77" i="31"/>
  <c r="L32" i="31"/>
  <c r="N15" i="35"/>
  <c r="L9" i="33"/>
  <c r="V14" i="35"/>
  <c r="D16" i="43"/>
  <c r="D8" i="47"/>
  <c r="E146" i="45"/>
  <c r="C76" i="26"/>
  <c r="H253" i="30"/>
  <c r="J11" i="31"/>
  <c r="AB18" i="35"/>
  <c r="H37" i="31"/>
  <c r="AB14" i="35"/>
  <c r="J62" i="33"/>
  <c r="J103" i="33"/>
  <c r="L75" i="31"/>
  <c r="J41" i="31"/>
  <c r="J43" i="33"/>
  <c r="N10" i="35"/>
  <c r="L11" i="33"/>
  <c r="C118" i="28"/>
  <c r="J20" i="30"/>
  <c r="F262" i="30"/>
  <c r="L141" i="30"/>
  <c r="AB8" i="35"/>
  <c r="J105" i="33"/>
  <c r="L102" i="31"/>
  <c r="J56" i="31"/>
  <c r="L13" i="33"/>
  <c r="V15" i="35"/>
  <c r="H148" i="30"/>
  <c r="F212" i="30"/>
  <c r="AB13" i="35"/>
  <c r="H107" i="31"/>
  <c r="J108" i="33"/>
  <c r="J16" i="33"/>
  <c r="L100" i="31"/>
  <c r="H103" i="31"/>
  <c r="H97" i="31"/>
  <c r="L97" i="33"/>
  <c r="L76" i="33"/>
  <c r="L123" i="30"/>
  <c r="J168" i="30"/>
  <c r="J174" i="30"/>
  <c r="F87" i="31"/>
  <c r="H86" i="31"/>
  <c r="J20" i="33"/>
  <c r="L98" i="31"/>
  <c r="J103" i="31"/>
  <c r="J84" i="33"/>
  <c r="L78" i="33"/>
  <c r="V16" i="35"/>
  <c r="D146" i="45"/>
  <c r="D8" i="48"/>
  <c r="F9" i="42"/>
  <c r="F119" i="30"/>
  <c r="F175" i="30"/>
  <c r="F172" i="30"/>
  <c r="H102" i="31"/>
  <c r="J84" i="31"/>
  <c r="J15" i="33"/>
  <c r="L55" i="31"/>
  <c r="F53" i="31"/>
  <c r="G160" i="28"/>
  <c r="F128" i="30"/>
  <c r="J169" i="30"/>
  <c r="H236" i="30"/>
  <c r="H100" i="31"/>
  <c r="J63" i="31"/>
  <c r="J13" i="33"/>
  <c r="L53" i="31"/>
  <c r="H56" i="31"/>
  <c r="AB10" i="35"/>
  <c r="V17" i="35"/>
  <c r="F10" i="42"/>
  <c r="C129" i="39"/>
  <c r="F79" i="31"/>
  <c r="H109" i="31"/>
  <c r="J107" i="31"/>
  <c r="J11" i="33"/>
  <c r="L99" i="31"/>
  <c r="J59" i="31"/>
  <c r="C76" i="27"/>
  <c r="H239" i="30"/>
  <c r="H254" i="30"/>
  <c r="J77" i="31"/>
  <c r="J9" i="33"/>
  <c r="L97" i="31"/>
  <c r="H59" i="31"/>
  <c r="F64" i="31"/>
  <c r="J87" i="33"/>
  <c r="V8" i="35"/>
  <c r="J265" i="24"/>
  <c r="H42" i="30"/>
  <c r="J241" i="30"/>
  <c r="L10" i="31"/>
  <c r="F75" i="31"/>
  <c r="J98" i="31"/>
  <c r="H32" i="31"/>
  <c r="L78" i="31"/>
  <c r="H75" i="31"/>
  <c r="F35" i="31"/>
  <c r="L99" i="33"/>
  <c r="N12" i="35"/>
  <c r="J145" i="30"/>
  <c r="F230" i="30"/>
  <c r="F102" i="31"/>
  <c r="J109" i="31"/>
  <c r="H17" i="35"/>
  <c r="F83" i="31"/>
  <c r="H79" i="31"/>
  <c r="V9" i="35"/>
  <c r="H195" i="30"/>
  <c r="J150" i="30"/>
  <c r="J239" i="30"/>
  <c r="F258" i="30"/>
  <c r="L233" i="30"/>
  <c r="F109" i="31"/>
  <c r="J83" i="31"/>
  <c r="H9" i="35"/>
  <c r="F103" i="31"/>
  <c r="J42" i="33"/>
  <c r="H193" i="30"/>
  <c r="J62" i="31"/>
  <c r="H14" i="35"/>
  <c r="H274" i="30"/>
  <c r="E129" i="39"/>
  <c r="V10" i="35"/>
  <c r="L187" i="30"/>
  <c r="L256" i="30"/>
  <c r="H18" i="31"/>
  <c r="J106" i="31"/>
  <c r="J78" i="33"/>
  <c r="H13" i="35"/>
  <c r="H16" i="35"/>
  <c r="H276" i="30"/>
  <c r="J274" i="30"/>
  <c r="L274" i="30"/>
  <c r="F8" i="41"/>
  <c r="E146" i="44"/>
  <c r="F187" i="30"/>
  <c r="H15" i="31"/>
  <c r="F37" i="31"/>
  <c r="J76" i="33"/>
  <c r="F274" i="30"/>
  <c r="H10" i="35"/>
  <c r="F283" i="30"/>
  <c r="J276" i="30"/>
  <c r="L276" i="30"/>
  <c r="H87" i="33"/>
  <c r="V11" i="35"/>
  <c r="J17" i="33"/>
  <c r="H18" i="35"/>
  <c r="J285" i="30"/>
  <c r="J278" i="30"/>
  <c r="L278" i="30"/>
  <c r="L101" i="33"/>
  <c r="N18" i="35"/>
  <c r="N16" i="35"/>
  <c r="D9" i="48"/>
  <c r="L185" i="30"/>
  <c r="F240" i="30"/>
  <c r="J55" i="31"/>
  <c r="L33" i="31"/>
  <c r="V12" i="35"/>
  <c r="S8" i="43" l="1"/>
  <c r="R8" i="43"/>
  <c r="Q8" i="43"/>
  <c r="P8" i="43"/>
  <c r="T8" i="43"/>
  <c r="F12" i="43"/>
  <c r="E16" i="43"/>
  <c r="F16" i="43" s="1"/>
  <c r="L8" i="40"/>
  <c r="N8" i="40"/>
  <c r="M8" i="40"/>
  <c r="Q8" i="40"/>
  <c r="P8" i="40"/>
  <c r="I48" i="37"/>
  <c r="J48" i="37"/>
  <c r="J29" i="36"/>
  <c r="I29" i="36"/>
  <c r="J12" i="36"/>
  <c r="I12" i="36"/>
  <c r="P12" i="36"/>
  <c r="Q12" i="36"/>
  <c r="Q11" i="36"/>
  <c r="P11" i="36"/>
  <c r="Q45" i="37"/>
  <c r="P45" i="37"/>
  <c r="Q41" i="37"/>
  <c r="P41" i="37"/>
  <c r="Q39" i="37"/>
  <c r="P39" i="37"/>
  <c r="Q29" i="36"/>
  <c r="P29" i="36"/>
  <c r="Q41" i="36"/>
  <c r="P41" i="36"/>
  <c r="F281" i="30"/>
  <c r="H281" i="30"/>
  <c r="I109" i="33"/>
  <c r="J97" i="33"/>
  <c r="K52" i="27"/>
  <c r="J52" i="27"/>
  <c r="I52" i="27"/>
  <c r="I9" i="37"/>
  <c r="J9" i="37"/>
  <c r="I143" i="45"/>
  <c r="H143" i="45"/>
  <c r="K143" i="45" s="1"/>
  <c r="G143" i="45"/>
  <c r="M143" i="45"/>
  <c r="L143" i="45"/>
  <c r="T11" i="43"/>
  <c r="R11" i="43"/>
  <c r="Q11" i="43"/>
  <c r="P11" i="43"/>
  <c r="S11" i="43"/>
  <c r="R10" i="42"/>
  <c r="S10" i="42"/>
  <c r="N7" i="40"/>
  <c r="L7" i="40"/>
  <c r="M7" i="40"/>
  <c r="N134" i="41"/>
  <c r="O134" i="41"/>
  <c r="M134" i="41"/>
  <c r="L134" i="41"/>
  <c r="K134" i="41"/>
  <c r="K135" i="41"/>
  <c r="K136" i="41"/>
  <c r="K137" i="41"/>
  <c r="K138" i="41"/>
  <c r="I18" i="36"/>
  <c r="J18" i="36"/>
  <c r="AT11" i="35"/>
  <c r="AR11" i="35"/>
  <c r="AQ22" i="35"/>
  <c r="AS11" i="35"/>
  <c r="I34" i="37"/>
  <c r="J34" i="37"/>
  <c r="I33" i="36"/>
  <c r="J33" i="36"/>
  <c r="P24" i="37"/>
  <c r="Q24" i="37"/>
  <c r="P48" i="37"/>
  <c r="Q48" i="37"/>
  <c r="Q43" i="37"/>
  <c r="P43" i="37"/>
  <c r="AL14" i="35"/>
  <c r="AK14" i="35"/>
  <c r="AJ14" i="35"/>
  <c r="Q45" i="36"/>
  <c r="P45" i="36"/>
  <c r="Q48" i="36"/>
  <c r="P48" i="36"/>
  <c r="L30" i="28"/>
  <c r="M30" i="28"/>
  <c r="K30" i="28"/>
  <c r="J30" i="28"/>
  <c r="I30" i="28"/>
  <c r="J56" i="27"/>
  <c r="K56" i="27"/>
  <c r="I56" i="27"/>
  <c r="J10" i="42"/>
  <c r="I10" i="42"/>
  <c r="H10" i="42"/>
  <c r="S9" i="42"/>
  <c r="R9" i="42"/>
  <c r="N137" i="43"/>
  <c r="O137" i="43"/>
  <c r="J37" i="36"/>
  <c r="I37" i="36"/>
  <c r="J16" i="36"/>
  <c r="I16" i="36"/>
  <c r="Q19" i="37"/>
  <c r="P19" i="37"/>
  <c r="Q50" i="37"/>
  <c r="P50" i="37"/>
  <c r="Q47" i="37"/>
  <c r="P47" i="37"/>
  <c r="Q18" i="36"/>
  <c r="P18" i="36"/>
  <c r="Q38" i="36"/>
  <c r="P38" i="36"/>
  <c r="K116" i="27"/>
  <c r="J116" i="27"/>
  <c r="I116" i="27"/>
  <c r="J9" i="41"/>
  <c r="I9" i="41"/>
  <c r="H9" i="41"/>
  <c r="M9" i="41"/>
  <c r="J15" i="36"/>
  <c r="I15" i="36"/>
  <c r="AT10" i="35"/>
  <c r="AR10" i="35"/>
  <c r="AS10" i="35"/>
  <c r="J26" i="37"/>
  <c r="I26" i="37"/>
  <c r="J41" i="36"/>
  <c r="I41" i="36"/>
  <c r="O134" i="40"/>
  <c r="N134" i="40"/>
  <c r="Q46" i="37"/>
  <c r="P46" i="37"/>
  <c r="Q14" i="37"/>
  <c r="P14" i="37"/>
  <c r="Q51" i="37"/>
  <c r="P51" i="37"/>
  <c r="AL12" i="35"/>
  <c r="AK12" i="35"/>
  <c r="AJ12" i="35"/>
  <c r="P25" i="36"/>
  <c r="Q25" i="36"/>
  <c r="Q9" i="36"/>
  <c r="P9" i="36"/>
  <c r="AL10" i="35"/>
  <c r="AK10" i="35"/>
  <c r="AJ10" i="35"/>
  <c r="H240" i="30"/>
  <c r="J240" i="30"/>
  <c r="F101" i="31"/>
  <c r="J254" i="30"/>
  <c r="L254" i="30"/>
  <c r="J69" i="27"/>
  <c r="I69" i="27"/>
  <c r="K69" i="27"/>
  <c r="E146" i="43"/>
  <c r="H136" i="43"/>
  <c r="K136" i="43" s="1"/>
  <c r="G136" i="43"/>
  <c r="S8" i="42"/>
  <c r="R8" i="42"/>
  <c r="F7" i="41"/>
  <c r="I7" i="41"/>
  <c r="H7" i="41"/>
  <c r="I125" i="39"/>
  <c r="H125" i="39"/>
  <c r="G125" i="39"/>
  <c r="M125" i="39"/>
  <c r="L125" i="39"/>
  <c r="Q12" i="37"/>
  <c r="P12" i="37"/>
  <c r="P20" i="37"/>
  <c r="Q20" i="37"/>
  <c r="Q28" i="36"/>
  <c r="P28" i="36"/>
  <c r="Q43" i="36"/>
  <c r="P43" i="36"/>
  <c r="AL18" i="35"/>
  <c r="AK18" i="35"/>
  <c r="AJ18" i="35"/>
  <c r="J80" i="33"/>
  <c r="L80" i="33"/>
  <c r="F237" i="30"/>
  <c r="H237" i="30"/>
  <c r="F144" i="30"/>
  <c r="H144" i="30"/>
  <c r="H8" i="41"/>
  <c r="M8" i="41"/>
  <c r="J8" i="41"/>
  <c r="I8" i="41"/>
  <c r="I137" i="44"/>
  <c r="H137" i="44"/>
  <c r="G137" i="44"/>
  <c r="C146" i="43"/>
  <c r="O136" i="43"/>
  <c r="N136" i="43"/>
  <c r="S9" i="41"/>
  <c r="R9" i="41"/>
  <c r="P9" i="41"/>
  <c r="T9" i="41"/>
  <c r="Q9" i="41"/>
  <c r="J11" i="36"/>
  <c r="I11" i="36"/>
  <c r="AT9" i="35"/>
  <c r="AR9" i="35"/>
  <c r="AS9" i="35"/>
  <c r="J43" i="37"/>
  <c r="I43" i="37"/>
  <c r="J32" i="36"/>
  <c r="I32" i="36"/>
  <c r="I49" i="36"/>
  <c r="J49" i="36"/>
  <c r="J23" i="37"/>
  <c r="I23" i="37"/>
  <c r="Q6" i="37"/>
  <c r="P6" i="37"/>
  <c r="Q33" i="37"/>
  <c r="P33" i="37"/>
  <c r="Q31" i="36"/>
  <c r="P31" i="36"/>
  <c r="P16" i="36"/>
  <c r="Q16" i="36"/>
  <c r="H64" i="31"/>
  <c r="J64" i="31"/>
  <c r="J57" i="33"/>
  <c r="L57" i="33"/>
  <c r="F259" i="24"/>
  <c r="H259" i="24"/>
  <c r="I36" i="37"/>
  <c r="J36" i="37"/>
  <c r="J45" i="36"/>
  <c r="I45" i="36"/>
  <c r="N10" i="42"/>
  <c r="M10" i="42"/>
  <c r="L10" i="42"/>
  <c r="P10" i="42"/>
  <c r="Q10" i="42"/>
  <c r="I13" i="43"/>
  <c r="H13" i="43"/>
  <c r="J13" i="43"/>
  <c r="M13" i="43"/>
  <c r="L13" i="43"/>
  <c r="I145" i="44"/>
  <c r="H145" i="44"/>
  <c r="G145" i="44"/>
  <c r="O144" i="43"/>
  <c r="N144" i="43"/>
  <c r="N7" i="41"/>
  <c r="M7" i="41"/>
  <c r="L7" i="41"/>
  <c r="N128" i="39"/>
  <c r="M128" i="39"/>
  <c r="L128" i="39"/>
  <c r="O128" i="39"/>
  <c r="K128" i="39"/>
  <c r="J129" i="39"/>
  <c r="J31" i="37"/>
  <c r="I31" i="37"/>
  <c r="I26" i="36"/>
  <c r="J26" i="36"/>
  <c r="J18" i="37"/>
  <c r="I18" i="37"/>
  <c r="AL9" i="35"/>
  <c r="AK9" i="35"/>
  <c r="AJ9" i="35"/>
  <c r="Q17" i="37"/>
  <c r="P17" i="37"/>
  <c r="P40" i="37"/>
  <c r="Q40" i="37"/>
  <c r="Q39" i="36"/>
  <c r="P39" i="36"/>
  <c r="P23" i="36"/>
  <c r="Q23" i="36"/>
  <c r="H53" i="31"/>
  <c r="J53" i="31"/>
  <c r="J34" i="33"/>
  <c r="L34" i="33"/>
  <c r="H33" i="30"/>
  <c r="J33" i="30"/>
  <c r="J7" i="43"/>
  <c r="I7" i="43"/>
  <c r="H7" i="43"/>
  <c r="M7" i="43"/>
  <c r="L7" i="43"/>
  <c r="F15" i="43"/>
  <c r="H15" i="43"/>
  <c r="I15" i="43"/>
  <c r="J6" i="43"/>
  <c r="H6" i="43"/>
  <c r="G16" i="43"/>
  <c r="I6" i="43"/>
  <c r="J9" i="43"/>
  <c r="J8" i="43"/>
  <c r="J14" i="43"/>
  <c r="J10" i="43"/>
  <c r="J15" i="43"/>
  <c r="M6" i="43"/>
  <c r="L6" i="43"/>
  <c r="O142" i="43"/>
  <c r="N142" i="43"/>
  <c r="M139" i="44"/>
  <c r="L139" i="44"/>
  <c r="O139" i="44"/>
  <c r="N139" i="44"/>
  <c r="O137" i="44"/>
  <c r="N137" i="44"/>
  <c r="M137" i="44"/>
  <c r="L137" i="44"/>
  <c r="J146" i="44"/>
  <c r="H143" i="44"/>
  <c r="I143" i="44"/>
  <c r="G143" i="44"/>
  <c r="O139" i="43"/>
  <c r="N139" i="43"/>
  <c r="I7" i="37"/>
  <c r="J7" i="37"/>
  <c r="AT8" i="35"/>
  <c r="AR8" i="35"/>
  <c r="AS8" i="35"/>
  <c r="J6" i="37"/>
  <c r="I6" i="37"/>
  <c r="J35" i="36"/>
  <c r="I35" i="36"/>
  <c r="I128" i="39"/>
  <c r="H128" i="39"/>
  <c r="G128" i="39"/>
  <c r="Q8" i="37"/>
  <c r="P8" i="37"/>
  <c r="Q42" i="37"/>
  <c r="P42" i="37"/>
  <c r="Q44" i="36"/>
  <c r="P44" i="36"/>
  <c r="P35" i="36"/>
  <c r="Q35" i="36"/>
  <c r="J36" i="33"/>
  <c r="L36" i="33"/>
  <c r="N8" i="41"/>
  <c r="L8" i="41"/>
  <c r="N8" i="42"/>
  <c r="L8" i="42"/>
  <c r="M8" i="42"/>
  <c r="P8" i="42"/>
  <c r="Q8" i="42"/>
  <c r="G144" i="43"/>
  <c r="H144" i="43"/>
  <c r="K144" i="43" s="1"/>
  <c r="Q10" i="40"/>
  <c r="P10" i="40"/>
  <c r="T10" i="40"/>
  <c r="AA20" i="40" s="1"/>
  <c r="S10" i="40"/>
  <c r="R10" i="40"/>
  <c r="I47" i="36"/>
  <c r="J47" i="36"/>
  <c r="AT18" i="35"/>
  <c r="AS18" i="35"/>
  <c r="AR18" i="35"/>
  <c r="I10" i="37"/>
  <c r="J10" i="37"/>
  <c r="Q14" i="36"/>
  <c r="P14" i="36"/>
  <c r="Q15" i="37"/>
  <c r="P15" i="37"/>
  <c r="Q49" i="37"/>
  <c r="P49" i="37"/>
  <c r="Q46" i="36"/>
  <c r="P46" i="36"/>
  <c r="P26" i="36"/>
  <c r="Q26" i="36"/>
  <c r="H87" i="31"/>
  <c r="J87" i="31"/>
  <c r="F77" i="31"/>
  <c r="H77" i="31"/>
  <c r="H165" i="30"/>
  <c r="J165" i="30"/>
  <c r="M108" i="28"/>
  <c r="L108" i="28"/>
  <c r="J108" i="28"/>
  <c r="I108" i="28"/>
  <c r="K108" i="28"/>
  <c r="F265" i="24"/>
  <c r="H265" i="24"/>
  <c r="J12" i="43"/>
  <c r="I12" i="43"/>
  <c r="H12" i="43"/>
  <c r="M12" i="43"/>
  <c r="L12" i="43"/>
  <c r="J8" i="36"/>
  <c r="I8" i="36"/>
  <c r="G145" i="43"/>
  <c r="I145" i="43"/>
  <c r="H145" i="43"/>
  <c r="K145" i="43" s="1"/>
  <c r="L145" i="43"/>
  <c r="M145" i="43"/>
  <c r="I9" i="42"/>
  <c r="J9" i="42"/>
  <c r="H9" i="42"/>
  <c r="M9" i="42"/>
  <c r="L9" i="42"/>
  <c r="O140" i="44"/>
  <c r="N140" i="44"/>
  <c r="M140" i="44"/>
  <c r="L140" i="44"/>
  <c r="I136" i="44"/>
  <c r="H136" i="44"/>
  <c r="K136" i="44" s="1"/>
  <c r="G136" i="44"/>
  <c r="F146" i="44"/>
  <c r="L136" i="44"/>
  <c r="M136" i="44"/>
  <c r="G138" i="43"/>
  <c r="H138" i="43"/>
  <c r="K138" i="43" s="1"/>
  <c r="T10" i="43"/>
  <c r="R10" i="43"/>
  <c r="P10" i="43"/>
  <c r="S10" i="43"/>
  <c r="Q10" i="43"/>
  <c r="T9" i="40"/>
  <c r="S9" i="40"/>
  <c r="R9" i="40"/>
  <c r="Q9" i="40"/>
  <c r="P9" i="40"/>
  <c r="AT17" i="35"/>
  <c r="AS17" i="35"/>
  <c r="AR17" i="35"/>
  <c r="I44" i="37"/>
  <c r="J44" i="37"/>
  <c r="J14" i="37"/>
  <c r="I14" i="37"/>
  <c r="J19" i="36"/>
  <c r="I19" i="36"/>
  <c r="H124" i="39"/>
  <c r="G124" i="39"/>
  <c r="I27" i="36"/>
  <c r="J27" i="36"/>
  <c r="P36" i="37"/>
  <c r="Q36" i="37"/>
  <c r="Q25" i="37"/>
  <c r="P25" i="37"/>
  <c r="Q10" i="36"/>
  <c r="P10" i="36"/>
  <c r="Q51" i="36"/>
  <c r="P51" i="36"/>
  <c r="M55" i="28"/>
  <c r="L55" i="28"/>
  <c r="K55" i="28"/>
  <c r="J55" i="28"/>
  <c r="I55" i="28"/>
  <c r="D9" i="46"/>
  <c r="D8" i="46"/>
  <c r="M143" i="43"/>
  <c r="L143" i="43"/>
  <c r="O143" i="43"/>
  <c r="N143" i="43"/>
  <c r="N141" i="43"/>
  <c r="M141" i="43"/>
  <c r="L141" i="43"/>
  <c r="O141" i="43"/>
  <c r="I142" i="44"/>
  <c r="H142" i="44"/>
  <c r="G142" i="44"/>
  <c r="T15" i="43"/>
  <c r="R15" i="43"/>
  <c r="S15" i="43"/>
  <c r="Q15" i="43"/>
  <c r="P15" i="43"/>
  <c r="T6" i="40"/>
  <c r="S6" i="40"/>
  <c r="R6" i="40"/>
  <c r="Q6" i="40"/>
  <c r="P6" i="40"/>
  <c r="T8" i="40"/>
  <c r="T11" i="40"/>
  <c r="T12" i="40"/>
  <c r="I139" i="44"/>
  <c r="H139" i="44"/>
  <c r="G139" i="44"/>
  <c r="N142" i="44"/>
  <c r="M142" i="44"/>
  <c r="L142" i="44"/>
  <c r="O142" i="44"/>
  <c r="N9" i="41"/>
  <c r="L9" i="41"/>
  <c r="H144" i="44"/>
  <c r="G144" i="44"/>
  <c r="I144" i="44"/>
  <c r="M144" i="44"/>
  <c r="L144" i="44"/>
  <c r="Q7" i="43"/>
  <c r="P7" i="43"/>
  <c r="T7" i="43"/>
  <c r="S7" i="43"/>
  <c r="R7" i="43"/>
  <c r="O126" i="39"/>
  <c r="N126" i="39"/>
  <c r="M126" i="39"/>
  <c r="L126" i="39"/>
  <c r="K126" i="39"/>
  <c r="T7" i="41"/>
  <c r="AA19" i="41" s="1"/>
  <c r="S7" i="41"/>
  <c r="R7" i="41"/>
  <c r="P7" i="41"/>
  <c r="Q7" i="41"/>
  <c r="J13" i="37"/>
  <c r="I13" i="37"/>
  <c r="I38" i="36"/>
  <c r="J38" i="36"/>
  <c r="I126" i="39"/>
  <c r="H126" i="39"/>
  <c r="G126" i="39"/>
  <c r="J51" i="36"/>
  <c r="I51" i="36"/>
  <c r="Q40" i="36"/>
  <c r="P40" i="36"/>
  <c r="I30" i="35"/>
  <c r="H30" i="35"/>
  <c r="Q13" i="37"/>
  <c r="P13" i="37"/>
  <c r="Q30" i="37"/>
  <c r="P30" i="37"/>
  <c r="Q17" i="36"/>
  <c r="P17" i="36"/>
  <c r="AL15" i="35"/>
  <c r="AJ15" i="35"/>
  <c r="AK15" i="35"/>
  <c r="W30" i="35"/>
  <c r="V30" i="35"/>
  <c r="J75" i="33"/>
  <c r="L75" i="33"/>
  <c r="F81" i="31"/>
  <c r="H81" i="31"/>
  <c r="P6" i="41"/>
  <c r="T6" i="41"/>
  <c r="Q6" i="41"/>
  <c r="S6" i="41"/>
  <c r="R6" i="41"/>
  <c r="T11" i="41"/>
  <c r="T12" i="41"/>
  <c r="G127" i="39"/>
  <c r="I127" i="39"/>
  <c r="H127" i="39"/>
  <c r="F129" i="39"/>
  <c r="M127" i="39"/>
  <c r="L127" i="39"/>
  <c r="I34" i="35"/>
  <c r="H34" i="35"/>
  <c r="Q34" i="37"/>
  <c r="P34" i="37"/>
  <c r="Q24" i="36"/>
  <c r="P24" i="36"/>
  <c r="AL11" i="35"/>
  <c r="AJ11" i="35"/>
  <c r="AK11" i="35"/>
  <c r="J77" i="33"/>
  <c r="L77" i="33"/>
  <c r="F54" i="31"/>
  <c r="H54" i="31"/>
  <c r="F231" i="30"/>
  <c r="H231" i="30"/>
  <c r="H256" i="30"/>
  <c r="J256" i="30"/>
  <c r="J88" i="28"/>
  <c r="L88" i="28"/>
  <c r="M102" i="28"/>
  <c r="L102" i="28"/>
  <c r="K102" i="28"/>
  <c r="J102" i="28"/>
  <c r="I102" i="28"/>
  <c r="K61" i="26"/>
  <c r="J61" i="26"/>
  <c r="I61" i="26"/>
  <c r="H144" i="45"/>
  <c r="K144" i="45" s="1"/>
  <c r="G144" i="45"/>
  <c r="O16" i="43"/>
  <c r="T6" i="43"/>
  <c r="S6" i="43"/>
  <c r="R6" i="43"/>
  <c r="Q6" i="43"/>
  <c r="P6" i="43"/>
  <c r="T14" i="43"/>
  <c r="T12" i="43"/>
  <c r="T9" i="43"/>
  <c r="T8" i="41"/>
  <c r="S8" i="41"/>
  <c r="R8" i="41"/>
  <c r="Q8" i="41"/>
  <c r="P8" i="41"/>
  <c r="AT16" i="35"/>
  <c r="AS16" i="35"/>
  <c r="AR16" i="35"/>
  <c r="J17" i="37"/>
  <c r="I17" i="37"/>
  <c r="O140" i="45"/>
  <c r="N140" i="45"/>
  <c r="I138" i="44"/>
  <c r="H138" i="44"/>
  <c r="K138" i="44" s="1"/>
  <c r="G138" i="44"/>
  <c r="M138" i="44"/>
  <c r="L138" i="44"/>
  <c r="J46" i="37"/>
  <c r="I46" i="37"/>
  <c r="G140" i="43"/>
  <c r="H140" i="43"/>
  <c r="K140" i="43" s="1"/>
  <c r="L124" i="39"/>
  <c r="M124" i="39"/>
  <c r="O124" i="39"/>
  <c r="N124" i="39"/>
  <c r="P10" i="41"/>
  <c r="T10" i="41"/>
  <c r="AA20" i="41" s="1"/>
  <c r="S10" i="41"/>
  <c r="R10" i="41"/>
  <c r="Q10" i="41"/>
  <c r="J22" i="36"/>
  <c r="I22" i="36"/>
  <c r="J40" i="36"/>
  <c r="I40" i="36"/>
  <c r="I21" i="37"/>
  <c r="J21" i="37"/>
  <c r="J51" i="37"/>
  <c r="I51" i="37"/>
  <c r="J9" i="36"/>
  <c r="I9" i="36"/>
  <c r="H35" i="35"/>
  <c r="I35" i="35"/>
  <c r="Q37" i="37"/>
  <c r="P37" i="37"/>
  <c r="Q22" i="37"/>
  <c r="P22" i="37"/>
  <c r="Q36" i="36"/>
  <c r="P36" i="36"/>
  <c r="J79" i="33"/>
  <c r="L79" i="33"/>
  <c r="L71" i="28"/>
  <c r="K71" i="28"/>
  <c r="J71" i="28"/>
  <c r="M71" i="28"/>
  <c r="I71" i="28"/>
  <c r="H140" i="45"/>
  <c r="K140" i="45" s="1"/>
  <c r="G140" i="45"/>
  <c r="I140" i="45"/>
  <c r="F146" i="45"/>
  <c r="M140" i="45"/>
  <c r="L140" i="45"/>
  <c r="O145" i="44"/>
  <c r="N145" i="44"/>
  <c r="M145" i="44"/>
  <c r="L145" i="44"/>
  <c r="C146" i="45"/>
  <c r="N138" i="45"/>
  <c r="O138" i="45"/>
  <c r="N145" i="43"/>
  <c r="O145" i="43"/>
  <c r="J42" i="37"/>
  <c r="I42" i="37"/>
  <c r="F7" i="40"/>
  <c r="I7" i="40"/>
  <c r="H7" i="40"/>
  <c r="AT15" i="35"/>
  <c r="AS15" i="35"/>
  <c r="AR15" i="35"/>
  <c r="J40" i="37"/>
  <c r="I40" i="37"/>
  <c r="J25" i="37"/>
  <c r="I25" i="37"/>
  <c r="I42" i="36"/>
  <c r="J42" i="36"/>
  <c r="I36" i="35"/>
  <c r="H36" i="35"/>
  <c r="Q18" i="37"/>
  <c r="P18" i="37"/>
  <c r="P7" i="37"/>
  <c r="Q7" i="37"/>
  <c r="Q27" i="36"/>
  <c r="P27" i="36"/>
  <c r="F85" i="31"/>
  <c r="H85" i="31"/>
  <c r="W32" i="35"/>
  <c r="V32" i="35"/>
  <c r="M140" i="28"/>
  <c r="L140" i="28"/>
  <c r="K140" i="28"/>
  <c r="J140" i="28"/>
  <c r="I140" i="28"/>
  <c r="G141" i="44"/>
  <c r="I141" i="44"/>
  <c r="H141" i="44"/>
  <c r="K141" i="44" s="1"/>
  <c r="L141" i="44"/>
  <c r="M141" i="44"/>
  <c r="J50" i="37"/>
  <c r="I50" i="37"/>
  <c r="O143" i="44"/>
  <c r="N143" i="44"/>
  <c r="M143" i="44"/>
  <c r="L143" i="44"/>
  <c r="S14" i="43"/>
  <c r="R14" i="43"/>
  <c r="J38" i="37"/>
  <c r="I38" i="37"/>
  <c r="H142" i="43"/>
  <c r="K142" i="43" s="1"/>
  <c r="G142" i="43"/>
  <c r="AA19" i="40"/>
  <c r="Q7" i="40"/>
  <c r="T7" i="40"/>
  <c r="S7" i="40"/>
  <c r="R7" i="40"/>
  <c r="P7" i="40"/>
  <c r="I47" i="37"/>
  <c r="J47" i="37"/>
  <c r="J29" i="37"/>
  <c r="I29" i="37"/>
  <c r="I46" i="36"/>
  <c r="J46" i="36"/>
  <c r="J48" i="36"/>
  <c r="I48" i="36"/>
  <c r="I37" i="35"/>
  <c r="H37" i="35"/>
  <c r="P28" i="37"/>
  <c r="Q28" i="37"/>
  <c r="P10" i="37"/>
  <c r="Q10" i="37"/>
  <c r="Q30" i="36"/>
  <c r="P30" i="36"/>
  <c r="H80" i="31"/>
  <c r="J80" i="31"/>
  <c r="W33" i="35"/>
  <c r="V33" i="35"/>
  <c r="J58" i="33"/>
  <c r="L58" i="33"/>
  <c r="H33" i="31"/>
  <c r="J33" i="31"/>
  <c r="M87" i="28"/>
  <c r="L87" i="28"/>
  <c r="K87" i="28"/>
  <c r="J87" i="28"/>
  <c r="I87" i="28"/>
  <c r="M56" i="28"/>
  <c r="L56" i="28"/>
  <c r="K56" i="28"/>
  <c r="J56" i="28"/>
  <c r="I56" i="28"/>
  <c r="K100" i="26"/>
  <c r="J100" i="26"/>
  <c r="I100" i="26"/>
  <c r="N143" i="45"/>
  <c r="O143" i="45"/>
  <c r="I33" i="37"/>
  <c r="J33" i="37"/>
  <c r="I38" i="35"/>
  <c r="H38" i="35"/>
  <c r="P44" i="37"/>
  <c r="Q44" i="37"/>
  <c r="P16" i="37"/>
  <c r="Q16" i="37"/>
  <c r="Q33" i="36"/>
  <c r="P33" i="36"/>
  <c r="AL16" i="35"/>
  <c r="AK16" i="35"/>
  <c r="AJ16" i="35"/>
  <c r="H76" i="31"/>
  <c r="J76" i="31"/>
  <c r="W34" i="35"/>
  <c r="V34" i="35"/>
  <c r="J10" i="30"/>
  <c r="L10" i="30"/>
  <c r="K144" i="28"/>
  <c r="J144" i="28"/>
  <c r="I144" i="28"/>
  <c r="M144" i="28"/>
  <c r="L144" i="28"/>
  <c r="K84" i="26"/>
  <c r="J84" i="26"/>
  <c r="I84" i="26"/>
  <c r="H139" i="43"/>
  <c r="K139" i="43" s="1"/>
  <c r="G139" i="43"/>
  <c r="AT14" i="35"/>
  <c r="AS14" i="35"/>
  <c r="AR14" i="35"/>
  <c r="J19" i="37"/>
  <c r="I19" i="37"/>
  <c r="I50" i="36"/>
  <c r="J50" i="36"/>
  <c r="I34" i="36"/>
  <c r="J34" i="36"/>
  <c r="D129" i="39"/>
  <c r="O127" i="39"/>
  <c r="N127" i="39"/>
  <c r="J27" i="37"/>
  <c r="I27" i="37"/>
  <c r="I37" i="37"/>
  <c r="J37" i="37"/>
  <c r="I30" i="36"/>
  <c r="J30" i="36"/>
  <c r="J31" i="36"/>
  <c r="I31" i="36"/>
  <c r="I39" i="35"/>
  <c r="H39" i="35"/>
  <c r="Q23" i="37"/>
  <c r="P23" i="37"/>
  <c r="P32" i="37"/>
  <c r="Q32" i="37"/>
  <c r="Q8" i="36"/>
  <c r="P8" i="36"/>
  <c r="Q6" i="36"/>
  <c r="P6" i="36"/>
  <c r="AL13" i="35"/>
  <c r="AK13" i="35"/>
  <c r="AJ13" i="35"/>
  <c r="F57" i="31"/>
  <c r="H57" i="31"/>
  <c r="V38" i="35"/>
  <c r="W38" i="35"/>
  <c r="J98" i="33"/>
  <c r="L98" i="33"/>
  <c r="J13" i="31"/>
  <c r="L13" i="31"/>
  <c r="J92" i="28"/>
  <c r="I92" i="28"/>
  <c r="K92" i="28"/>
  <c r="M92" i="28"/>
  <c r="L92" i="28"/>
  <c r="J135" i="26"/>
  <c r="I135" i="26"/>
  <c r="K135" i="26"/>
  <c r="T13" i="43"/>
  <c r="R13" i="43"/>
  <c r="P13" i="43"/>
  <c r="S13" i="43"/>
  <c r="Q13" i="43"/>
  <c r="J28" i="36"/>
  <c r="I28" i="36"/>
  <c r="J16" i="37"/>
  <c r="I16" i="37"/>
  <c r="AT13" i="35"/>
  <c r="AS13" i="35"/>
  <c r="AR13" i="35"/>
  <c r="J24" i="37"/>
  <c r="I24" i="37"/>
  <c r="I41" i="37"/>
  <c r="J41" i="37"/>
  <c r="I17" i="36"/>
  <c r="J17" i="36"/>
  <c r="Q49" i="36"/>
  <c r="P49" i="36"/>
  <c r="I40" i="35"/>
  <c r="H40" i="35"/>
  <c r="Q38" i="37"/>
  <c r="P38" i="37"/>
  <c r="Q9" i="37"/>
  <c r="P9" i="37"/>
  <c r="Q27" i="37"/>
  <c r="P27" i="37"/>
  <c r="Q13" i="36"/>
  <c r="P13" i="36"/>
  <c r="V39" i="35"/>
  <c r="W39" i="35"/>
  <c r="J6" i="41"/>
  <c r="I6" i="41"/>
  <c r="H6" i="41"/>
  <c r="J11" i="41"/>
  <c r="M6" i="41"/>
  <c r="J12" i="41"/>
  <c r="L6" i="41"/>
  <c r="J7" i="41"/>
  <c r="M10" i="40"/>
  <c r="L10" i="40"/>
  <c r="N10" i="40"/>
  <c r="J45" i="37"/>
  <c r="I45" i="37"/>
  <c r="J21" i="36"/>
  <c r="I21" i="36"/>
  <c r="J23" i="36"/>
  <c r="I23" i="36"/>
  <c r="I32" i="35"/>
  <c r="H32" i="35"/>
  <c r="Q34" i="36"/>
  <c r="P34" i="36"/>
  <c r="P21" i="37"/>
  <c r="Q21" i="37"/>
  <c r="Q11" i="37"/>
  <c r="P11" i="37"/>
  <c r="Q31" i="37"/>
  <c r="P31" i="37"/>
  <c r="Q50" i="36"/>
  <c r="P50" i="36"/>
  <c r="V37" i="35"/>
  <c r="W37" i="35"/>
  <c r="F31" i="31"/>
  <c r="K14" i="27"/>
  <c r="J14" i="27"/>
  <c r="I14" i="27"/>
  <c r="L140" i="43"/>
  <c r="O140" i="43"/>
  <c r="N140" i="43"/>
  <c r="M140" i="43"/>
  <c r="J146" i="43"/>
  <c r="H143" i="43"/>
  <c r="K143" i="43" s="1"/>
  <c r="G143" i="43"/>
  <c r="I143" i="43"/>
  <c r="F146" i="43"/>
  <c r="I140" i="44"/>
  <c r="G140" i="44"/>
  <c r="H140" i="44"/>
  <c r="K140" i="44" s="1"/>
  <c r="M15" i="43"/>
  <c r="L15" i="43"/>
  <c r="N15" i="43"/>
  <c r="K16" i="43"/>
  <c r="J7" i="42"/>
  <c r="I7" i="42"/>
  <c r="H7" i="42"/>
  <c r="L7" i="42"/>
  <c r="M7" i="42"/>
  <c r="D11" i="48"/>
  <c r="D10" i="48"/>
  <c r="J11" i="43"/>
  <c r="I11" i="43"/>
  <c r="H11" i="43"/>
  <c r="L11" i="43"/>
  <c r="M11" i="43"/>
  <c r="O138" i="43"/>
  <c r="N138" i="43"/>
  <c r="I10" i="41"/>
  <c r="H10" i="41"/>
  <c r="J10" i="41"/>
  <c r="L10" i="41"/>
  <c r="M10" i="41"/>
  <c r="N9" i="40"/>
  <c r="L9" i="40"/>
  <c r="M9" i="40"/>
  <c r="AT12" i="35"/>
  <c r="AS12" i="35"/>
  <c r="AR12" i="35"/>
  <c r="I39" i="37"/>
  <c r="J39" i="37"/>
  <c r="J49" i="37"/>
  <c r="I49" i="37"/>
  <c r="I25" i="36"/>
  <c r="J25" i="36"/>
  <c r="AK17" i="35"/>
  <c r="AJ17" i="35"/>
  <c r="Q47" i="36"/>
  <c r="P47" i="36"/>
  <c r="P29" i="37"/>
  <c r="Q29" i="37"/>
  <c r="Q26" i="37"/>
  <c r="P26" i="37"/>
  <c r="Q35" i="37"/>
  <c r="P35" i="37"/>
  <c r="Q20" i="36"/>
  <c r="P20" i="36"/>
  <c r="H38" i="31"/>
  <c r="J38" i="31"/>
  <c r="H283" i="30"/>
  <c r="J283" i="30"/>
  <c r="K55" i="27"/>
  <c r="J55" i="27"/>
  <c r="I55" i="27"/>
  <c r="J167" i="30"/>
  <c r="L167" i="30"/>
  <c r="J34" i="30"/>
  <c r="L34" i="30"/>
  <c r="J188" i="30"/>
  <c r="L188" i="30"/>
  <c r="I13" i="28"/>
  <c r="M13" i="28"/>
  <c r="L13" i="28"/>
  <c r="K13" i="28"/>
  <c r="J13" i="28"/>
  <c r="H20" i="28"/>
  <c r="M156" i="28"/>
  <c r="L156" i="28"/>
  <c r="K156" i="28"/>
  <c r="J156" i="28"/>
  <c r="I156" i="28"/>
  <c r="M54" i="28"/>
  <c r="L54" i="28"/>
  <c r="K54" i="28"/>
  <c r="J54" i="28"/>
  <c r="H62" i="28"/>
  <c r="I54" i="28"/>
  <c r="K80" i="28"/>
  <c r="J80" i="28"/>
  <c r="I80" i="28"/>
  <c r="M80" i="28"/>
  <c r="L80" i="28"/>
  <c r="I151" i="28"/>
  <c r="L151" i="28"/>
  <c r="K151" i="28"/>
  <c r="J151" i="28"/>
  <c r="M151" i="28"/>
  <c r="K66" i="28"/>
  <c r="I66" i="28"/>
  <c r="L129" i="28"/>
  <c r="J129" i="28"/>
  <c r="I78" i="26"/>
  <c r="K78" i="26"/>
  <c r="J78" i="26"/>
  <c r="J37" i="26"/>
  <c r="I37" i="26"/>
  <c r="K37" i="26"/>
  <c r="K140" i="26"/>
  <c r="J140" i="26"/>
  <c r="I140" i="26"/>
  <c r="K157" i="26"/>
  <c r="J157" i="26"/>
  <c r="I157" i="26"/>
  <c r="K129" i="26"/>
  <c r="J129" i="26"/>
  <c r="I129" i="26"/>
  <c r="K125" i="26"/>
  <c r="J125" i="26"/>
  <c r="I125" i="26"/>
  <c r="H132" i="26"/>
  <c r="K31" i="27"/>
  <c r="J31" i="27"/>
  <c r="I31" i="27"/>
  <c r="K111" i="27"/>
  <c r="J111" i="27"/>
  <c r="I111" i="27"/>
  <c r="K68" i="27"/>
  <c r="J68" i="27"/>
  <c r="I68" i="27"/>
  <c r="H76" i="27"/>
  <c r="I53" i="27"/>
  <c r="K53" i="27"/>
  <c r="J53" i="27"/>
  <c r="K107" i="27"/>
  <c r="J107" i="27"/>
  <c r="I107" i="27"/>
  <c r="K102" i="27"/>
  <c r="J102" i="27"/>
  <c r="I102" i="27"/>
  <c r="K136" i="26"/>
  <c r="J136" i="26"/>
  <c r="I136" i="26"/>
  <c r="H213" i="24"/>
  <c r="J213" i="24"/>
  <c r="F170" i="24"/>
  <c r="H170" i="24"/>
  <c r="F125" i="24"/>
  <c r="H125" i="24"/>
  <c r="F163" i="24"/>
  <c r="H163" i="24"/>
  <c r="W10" i="22"/>
  <c r="V10" i="22"/>
  <c r="X10" i="22"/>
  <c r="G132" i="26"/>
  <c r="J124" i="26"/>
  <c r="I124" i="26"/>
  <c r="L132" i="22"/>
  <c r="K132" i="22"/>
  <c r="J132" i="22"/>
  <c r="K54" i="22"/>
  <c r="J54" i="22"/>
  <c r="L54" i="22"/>
  <c r="K99" i="22"/>
  <c r="J99" i="22"/>
  <c r="L99" i="22"/>
  <c r="K146" i="22"/>
  <c r="J146" i="22"/>
  <c r="L146" i="22"/>
  <c r="L10" i="22"/>
  <c r="K10" i="22"/>
  <c r="J10" i="22"/>
  <c r="X16" i="22"/>
  <c r="W16" i="22"/>
  <c r="V16" i="22"/>
  <c r="I158" i="21"/>
  <c r="H158" i="21"/>
  <c r="Q89" i="19"/>
  <c r="P89" i="19"/>
  <c r="Q129" i="19"/>
  <c r="P129" i="19"/>
  <c r="P71" i="19"/>
  <c r="Q71" i="19"/>
  <c r="I14" i="19"/>
  <c r="H14" i="19"/>
  <c r="H128" i="19"/>
  <c r="I128" i="19"/>
  <c r="I73" i="19"/>
  <c r="H73" i="19"/>
  <c r="H89" i="19"/>
  <c r="I89" i="19"/>
  <c r="I67" i="19"/>
  <c r="H67" i="19"/>
  <c r="Y12" i="19"/>
  <c r="X12" i="19"/>
  <c r="R71" i="18"/>
  <c r="Q71" i="18"/>
  <c r="R121" i="18"/>
  <c r="Q121" i="18"/>
  <c r="P120" i="18"/>
  <c r="R142" i="18"/>
  <c r="Q142" i="18"/>
  <c r="Y60" i="19"/>
  <c r="X60" i="19"/>
  <c r="Y61" i="19"/>
  <c r="X61" i="19"/>
  <c r="Y85" i="19"/>
  <c r="X85" i="19"/>
  <c r="X59" i="19"/>
  <c r="Y59" i="19"/>
  <c r="X115" i="18"/>
  <c r="X126" i="18"/>
  <c r="X158" i="18"/>
  <c r="E20" i="18"/>
  <c r="E8" i="18"/>
  <c r="F149" i="30"/>
  <c r="H149" i="30"/>
  <c r="J17" i="28"/>
  <c r="L17" i="28"/>
  <c r="L158" i="28"/>
  <c r="K158" i="28"/>
  <c r="M158" i="28"/>
  <c r="J158" i="28"/>
  <c r="I158" i="28"/>
  <c r="M75" i="28"/>
  <c r="L75" i="28"/>
  <c r="K75" i="28"/>
  <c r="J75" i="28"/>
  <c r="I75" i="28"/>
  <c r="K101" i="28"/>
  <c r="J101" i="28"/>
  <c r="I101" i="28"/>
  <c r="L101" i="28"/>
  <c r="M101" i="28"/>
  <c r="I86" i="28"/>
  <c r="K86" i="28"/>
  <c r="I42" i="26"/>
  <c r="K42" i="26"/>
  <c r="J42" i="26"/>
  <c r="J26" i="26"/>
  <c r="I26" i="26"/>
  <c r="H34" i="26"/>
  <c r="K26" i="26"/>
  <c r="K44" i="26"/>
  <c r="I44" i="26"/>
  <c r="J44" i="26"/>
  <c r="K112" i="26"/>
  <c r="J112" i="26"/>
  <c r="I112" i="26"/>
  <c r="K151" i="26"/>
  <c r="J151" i="26"/>
  <c r="I151" i="26"/>
  <c r="K27" i="26"/>
  <c r="J27" i="26"/>
  <c r="I27" i="26"/>
  <c r="K74" i="27"/>
  <c r="I74" i="27"/>
  <c r="J74" i="27"/>
  <c r="K154" i="27"/>
  <c r="J154" i="27"/>
  <c r="I154" i="27"/>
  <c r="K129" i="27"/>
  <c r="J129" i="27"/>
  <c r="I129" i="27"/>
  <c r="I60" i="27"/>
  <c r="K60" i="27"/>
  <c r="J60" i="27"/>
  <c r="K128" i="27"/>
  <c r="J128" i="27"/>
  <c r="I128" i="27"/>
  <c r="K124" i="27"/>
  <c r="J124" i="27"/>
  <c r="I124" i="27"/>
  <c r="H132" i="27"/>
  <c r="J209" i="24"/>
  <c r="L209" i="24"/>
  <c r="H208" i="24"/>
  <c r="J208" i="24"/>
  <c r="H167" i="24"/>
  <c r="J167" i="24"/>
  <c r="J53" i="26"/>
  <c r="I53" i="26"/>
  <c r="L122" i="22"/>
  <c r="K122" i="22"/>
  <c r="J122" i="22"/>
  <c r="L135" i="22"/>
  <c r="K135" i="22"/>
  <c r="J135" i="22"/>
  <c r="K56" i="22"/>
  <c r="J56" i="22"/>
  <c r="L56" i="22"/>
  <c r="K101" i="22"/>
  <c r="J101" i="22"/>
  <c r="L101" i="22"/>
  <c r="K149" i="22"/>
  <c r="J149" i="22"/>
  <c r="L149" i="22"/>
  <c r="L48" i="22"/>
  <c r="K48" i="22"/>
  <c r="J48" i="22"/>
  <c r="J42" i="22"/>
  <c r="L42" i="22"/>
  <c r="K42" i="22"/>
  <c r="I100" i="21"/>
  <c r="H100" i="21"/>
  <c r="G106" i="21"/>
  <c r="H118" i="21"/>
  <c r="I118" i="21"/>
  <c r="Q130" i="19"/>
  <c r="P130" i="19"/>
  <c r="Q110" i="19"/>
  <c r="P110" i="19"/>
  <c r="Q72" i="19"/>
  <c r="P72" i="19"/>
  <c r="Q12" i="19"/>
  <c r="P12" i="19"/>
  <c r="H142" i="19"/>
  <c r="I142" i="19"/>
  <c r="I131" i="19"/>
  <c r="H131" i="19"/>
  <c r="I124" i="19"/>
  <c r="H124" i="19"/>
  <c r="P45" i="19"/>
  <c r="Q45" i="19"/>
  <c r="Q135" i="18"/>
  <c r="P134" i="18"/>
  <c r="R135" i="18"/>
  <c r="Y38" i="19"/>
  <c r="X38" i="19"/>
  <c r="W37" i="19"/>
  <c r="X70" i="19"/>
  <c r="Y70" i="19"/>
  <c r="Y132" i="19"/>
  <c r="X132" i="19"/>
  <c r="X103" i="19"/>
  <c r="Y103" i="19"/>
  <c r="R61" i="18"/>
  <c r="Q61" i="18"/>
  <c r="X80" i="18"/>
  <c r="X25" i="18"/>
  <c r="W160" i="18"/>
  <c r="X152" i="18"/>
  <c r="K15" i="28"/>
  <c r="I15" i="28"/>
  <c r="M9" i="28"/>
  <c r="L9" i="28"/>
  <c r="K9" i="28"/>
  <c r="J9" i="28"/>
  <c r="I9" i="28"/>
  <c r="M81" i="28"/>
  <c r="L81" i="28"/>
  <c r="K81" i="28"/>
  <c r="J81" i="28"/>
  <c r="I81" i="28"/>
  <c r="M97" i="28"/>
  <c r="L97" i="28"/>
  <c r="K97" i="28"/>
  <c r="J97" i="28"/>
  <c r="I97" i="28"/>
  <c r="H104" i="28"/>
  <c r="K123" i="28"/>
  <c r="J123" i="28"/>
  <c r="I123" i="28"/>
  <c r="M123" i="28"/>
  <c r="L123" i="28"/>
  <c r="M45" i="28"/>
  <c r="L45" i="28"/>
  <c r="K45" i="28"/>
  <c r="J45" i="28"/>
  <c r="I45" i="28"/>
  <c r="K109" i="28"/>
  <c r="I109" i="28"/>
  <c r="K31" i="26"/>
  <c r="I31" i="26"/>
  <c r="J31" i="26"/>
  <c r="K23" i="26"/>
  <c r="I23" i="26"/>
  <c r="J23" i="26"/>
  <c r="K134" i="26"/>
  <c r="J134" i="26"/>
  <c r="I134" i="26"/>
  <c r="K96" i="26"/>
  <c r="J96" i="26"/>
  <c r="I96" i="26"/>
  <c r="H104" i="26"/>
  <c r="J70" i="26"/>
  <c r="I70" i="26"/>
  <c r="K70" i="26"/>
  <c r="K66" i="27"/>
  <c r="J66" i="27"/>
  <c r="I66" i="27"/>
  <c r="K10" i="27"/>
  <c r="J10" i="27"/>
  <c r="I10" i="27"/>
  <c r="K144" i="27"/>
  <c r="J144" i="27"/>
  <c r="I144" i="27"/>
  <c r="I141" i="27"/>
  <c r="K141" i="27"/>
  <c r="J141" i="27"/>
  <c r="K150" i="27"/>
  <c r="J150" i="27"/>
  <c r="I150" i="27"/>
  <c r="K145" i="27"/>
  <c r="J145" i="27"/>
  <c r="I145" i="27"/>
  <c r="F266" i="24"/>
  <c r="H266" i="24"/>
  <c r="J165" i="24"/>
  <c r="L165" i="24"/>
  <c r="H210" i="24"/>
  <c r="J210" i="24"/>
  <c r="J29" i="26"/>
  <c r="I29" i="26"/>
  <c r="K70" i="22"/>
  <c r="J70" i="22"/>
  <c r="L70" i="22"/>
  <c r="L115" i="22"/>
  <c r="K115" i="22"/>
  <c r="J115" i="22"/>
  <c r="L137" i="22"/>
  <c r="K137" i="22"/>
  <c r="J137" i="22"/>
  <c r="K58" i="22"/>
  <c r="J58" i="22"/>
  <c r="L58" i="22"/>
  <c r="K103" i="22"/>
  <c r="J103" i="22"/>
  <c r="L103" i="22"/>
  <c r="K151" i="22"/>
  <c r="J151" i="22"/>
  <c r="L151" i="22"/>
  <c r="I91" i="22"/>
  <c r="L83" i="22"/>
  <c r="K83" i="22"/>
  <c r="J83" i="22"/>
  <c r="H55" i="21"/>
  <c r="I55" i="21"/>
  <c r="H140" i="21"/>
  <c r="I140" i="21"/>
  <c r="G148" i="21"/>
  <c r="Q146" i="19"/>
  <c r="P146" i="19"/>
  <c r="Q113" i="19"/>
  <c r="P113" i="19"/>
  <c r="Q75" i="19"/>
  <c r="P75" i="19"/>
  <c r="R16" i="21"/>
  <c r="Q16" i="21"/>
  <c r="Q80" i="19"/>
  <c r="P80" i="19"/>
  <c r="O79" i="19"/>
  <c r="Q28" i="19"/>
  <c r="P28" i="19"/>
  <c r="I96" i="19"/>
  <c r="H96" i="19"/>
  <c r="I71" i="19"/>
  <c r="H71" i="19"/>
  <c r="I87" i="19"/>
  <c r="H87" i="19"/>
  <c r="I29" i="19"/>
  <c r="H29" i="19"/>
  <c r="G35" i="19"/>
  <c r="R85" i="18"/>
  <c r="Q85" i="18"/>
  <c r="Y39" i="19"/>
  <c r="X39" i="19"/>
  <c r="X114" i="19"/>
  <c r="Y114" i="19"/>
  <c r="Y144" i="19"/>
  <c r="X144" i="19"/>
  <c r="Y104" i="19"/>
  <c r="X104" i="19"/>
  <c r="X123" i="18"/>
  <c r="X46" i="18"/>
  <c r="K93" i="26"/>
  <c r="J93" i="26"/>
  <c r="I93" i="26"/>
  <c r="H20" i="26"/>
  <c r="K12" i="26"/>
  <c r="I12" i="26"/>
  <c r="J12" i="26"/>
  <c r="K102" i="26"/>
  <c r="J102" i="26"/>
  <c r="I102" i="26"/>
  <c r="K155" i="26"/>
  <c r="J155" i="26"/>
  <c r="I155" i="26"/>
  <c r="K117" i="26"/>
  <c r="J117" i="26"/>
  <c r="I117" i="26"/>
  <c r="J92" i="26"/>
  <c r="I92" i="26"/>
  <c r="K92" i="26"/>
  <c r="K84" i="27"/>
  <c r="J84" i="27"/>
  <c r="I84" i="27"/>
  <c r="K32" i="27"/>
  <c r="J32" i="27"/>
  <c r="I32" i="27"/>
  <c r="K15" i="27"/>
  <c r="J15" i="27"/>
  <c r="I15" i="27"/>
  <c r="J11" i="27"/>
  <c r="K11" i="27"/>
  <c r="I11" i="27"/>
  <c r="K73" i="27"/>
  <c r="J73" i="27"/>
  <c r="I73" i="27"/>
  <c r="I26" i="27"/>
  <c r="H34" i="27"/>
  <c r="K26" i="27"/>
  <c r="J26" i="27"/>
  <c r="H130" i="24"/>
  <c r="J130" i="24"/>
  <c r="F123" i="24"/>
  <c r="H123" i="24"/>
  <c r="G48" i="26"/>
  <c r="I40" i="26"/>
  <c r="J40" i="26"/>
  <c r="I147" i="22"/>
  <c r="L139" i="22"/>
  <c r="K139" i="22"/>
  <c r="J139" i="22"/>
  <c r="K60" i="22"/>
  <c r="J60" i="22"/>
  <c r="L60" i="22"/>
  <c r="K108" i="22"/>
  <c r="J108" i="22"/>
  <c r="L108" i="22"/>
  <c r="K153" i="22"/>
  <c r="J153" i="22"/>
  <c r="I161" i="22"/>
  <c r="L153" i="22"/>
  <c r="L38" i="22"/>
  <c r="K38" i="22"/>
  <c r="J38" i="22"/>
  <c r="H161" i="21"/>
  <c r="I161" i="21"/>
  <c r="I30" i="21"/>
  <c r="H30" i="21"/>
  <c r="G36" i="21"/>
  <c r="Q94" i="19"/>
  <c r="P94" i="19"/>
  <c r="O93" i="19"/>
  <c r="Q157" i="19"/>
  <c r="P157" i="19"/>
  <c r="Q145" i="19"/>
  <c r="P145" i="19"/>
  <c r="R13" i="21"/>
  <c r="Q13" i="21"/>
  <c r="P76" i="19"/>
  <c r="Q76" i="19"/>
  <c r="I108" i="19"/>
  <c r="H108" i="19"/>
  <c r="G107" i="19"/>
  <c r="I74" i="19"/>
  <c r="H74" i="19"/>
  <c r="I90" i="19"/>
  <c r="H90" i="19"/>
  <c r="Q100" i="18"/>
  <c r="R100" i="18"/>
  <c r="R70" i="18"/>
  <c r="Q70" i="18"/>
  <c r="Y11" i="19"/>
  <c r="X11" i="19"/>
  <c r="Y83" i="19"/>
  <c r="X83" i="19"/>
  <c r="W91" i="19"/>
  <c r="W107" i="19"/>
  <c r="Y108" i="19"/>
  <c r="X108" i="19"/>
  <c r="R101" i="18"/>
  <c r="Q101" i="18"/>
  <c r="X44" i="18"/>
  <c r="W76" i="18"/>
  <c r="X68" i="18"/>
  <c r="W64" i="18"/>
  <c r="V48" i="18"/>
  <c r="V36" i="18"/>
  <c r="F33" i="31"/>
  <c r="F99" i="31"/>
  <c r="J100" i="28"/>
  <c r="L100" i="28"/>
  <c r="H132" i="28"/>
  <c r="M124" i="28"/>
  <c r="L124" i="28"/>
  <c r="K124" i="28"/>
  <c r="J124" i="28"/>
  <c r="I124" i="28"/>
  <c r="M130" i="28"/>
  <c r="L130" i="28"/>
  <c r="K130" i="28"/>
  <c r="J130" i="28"/>
  <c r="I130" i="28"/>
  <c r="J70" i="28"/>
  <c r="I70" i="28"/>
  <c r="M70" i="28"/>
  <c r="K70" i="28"/>
  <c r="L70" i="28"/>
  <c r="I61" i="28"/>
  <c r="K61" i="28"/>
  <c r="L67" i="28"/>
  <c r="K67" i="28"/>
  <c r="M67" i="28"/>
  <c r="J67" i="28"/>
  <c r="I67" i="28"/>
  <c r="K94" i="27"/>
  <c r="J94" i="27"/>
  <c r="I94" i="27"/>
  <c r="K8" i="26"/>
  <c r="J8" i="26"/>
  <c r="I8" i="26"/>
  <c r="K19" i="26"/>
  <c r="K138" i="26"/>
  <c r="K40" i="26"/>
  <c r="K50" i="26"/>
  <c r="K30" i="26"/>
  <c r="K150" i="26"/>
  <c r="K83" i="26"/>
  <c r="K10" i="26"/>
  <c r="K43" i="26"/>
  <c r="K24" i="26"/>
  <c r="K71" i="26"/>
  <c r="K16" i="26"/>
  <c r="K73" i="26"/>
  <c r="K29" i="26"/>
  <c r="K45" i="26"/>
  <c r="K121" i="26"/>
  <c r="K38" i="26"/>
  <c r="K11" i="26"/>
  <c r="K99" i="26"/>
  <c r="K95" i="26"/>
  <c r="K9" i="26"/>
  <c r="K116" i="26"/>
  <c r="K18" i="26"/>
  <c r="K33" i="26"/>
  <c r="K124" i="26"/>
  <c r="K53" i="26"/>
  <c r="K69" i="26"/>
  <c r="K32" i="26"/>
  <c r="K22" i="26"/>
  <c r="K85" i="26"/>
  <c r="J85" i="26"/>
  <c r="I85" i="26"/>
  <c r="K79" i="26"/>
  <c r="J79" i="26"/>
  <c r="I79" i="26"/>
  <c r="K139" i="26"/>
  <c r="J139" i="26"/>
  <c r="I139" i="26"/>
  <c r="H146" i="26"/>
  <c r="J113" i="26"/>
  <c r="I113" i="26"/>
  <c r="K113" i="26"/>
  <c r="K43" i="27"/>
  <c r="J43" i="27"/>
  <c r="I43" i="27"/>
  <c r="K46" i="27"/>
  <c r="J46" i="27"/>
  <c r="I46" i="27"/>
  <c r="J44" i="27"/>
  <c r="K44" i="27"/>
  <c r="I44" i="27"/>
  <c r="K95" i="27"/>
  <c r="J95" i="27"/>
  <c r="I95" i="27"/>
  <c r="I47" i="27"/>
  <c r="K47" i="27"/>
  <c r="J47" i="27"/>
  <c r="F261" i="24"/>
  <c r="H261" i="24"/>
  <c r="H121" i="24"/>
  <c r="J121" i="24"/>
  <c r="J83" i="26"/>
  <c r="I83" i="26"/>
  <c r="J73" i="26"/>
  <c r="I73" i="26"/>
  <c r="J29" i="22"/>
  <c r="L29" i="22"/>
  <c r="K29" i="22"/>
  <c r="J141" i="22"/>
  <c r="L141" i="22"/>
  <c r="K141" i="22"/>
  <c r="K62" i="22"/>
  <c r="J62" i="22"/>
  <c r="L62" i="22"/>
  <c r="K110" i="22"/>
  <c r="J110" i="22"/>
  <c r="L110" i="22"/>
  <c r="K155" i="22"/>
  <c r="J155" i="22"/>
  <c r="L155" i="22"/>
  <c r="K128" i="22"/>
  <c r="J128" i="22"/>
  <c r="K30" i="22"/>
  <c r="J30" i="22"/>
  <c r="L30" i="22"/>
  <c r="I122" i="21"/>
  <c r="H122" i="21"/>
  <c r="O105" i="19"/>
  <c r="Q97" i="19"/>
  <c r="P97" i="19"/>
  <c r="Q55" i="19"/>
  <c r="P55" i="19"/>
  <c r="O63" i="19"/>
  <c r="O51" i="19"/>
  <c r="P151" i="19"/>
  <c r="Q151" i="19"/>
  <c r="Q10" i="21"/>
  <c r="R10" i="21"/>
  <c r="I103" i="19"/>
  <c r="H103" i="19"/>
  <c r="I154" i="19"/>
  <c r="H154" i="19"/>
  <c r="G119" i="19"/>
  <c r="I111" i="19"/>
  <c r="H111" i="19"/>
  <c r="I143" i="19"/>
  <c r="H143" i="19"/>
  <c r="I138" i="19"/>
  <c r="H138" i="19"/>
  <c r="Q33" i="19"/>
  <c r="P33" i="19"/>
  <c r="X34" i="19"/>
  <c r="Y34" i="19"/>
  <c r="Y123" i="19"/>
  <c r="X123" i="19"/>
  <c r="Y111" i="19"/>
  <c r="X111" i="19"/>
  <c r="W119" i="19"/>
  <c r="X87" i="18"/>
  <c r="X89" i="18"/>
  <c r="J32" i="26"/>
  <c r="I32" i="26"/>
  <c r="J95" i="26"/>
  <c r="I95" i="26"/>
  <c r="L94" i="22"/>
  <c r="K94" i="22"/>
  <c r="J94" i="22"/>
  <c r="L143" i="22"/>
  <c r="K143" i="22"/>
  <c r="J143" i="22"/>
  <c r="K65" i="22"/>
  <c r="J65" i="22"/>
  <c r="L65" i="22"/>
  <c r="K112" i="22"/>
  <c r="J112" i="22"/>
  <c r="L112" i="22"/>
  <c r="I119" i="22"/>
  <c r="K157" i="22"/>
  <c r="J157" i="22"/>
  <c r="L157" i="22"/>
  <c r="V9" i="22"/>
  <c r="X9" i="22"/>
  <c r="W9" i="22"/>
  <c r="I143" i="21"/>
  <c r="H143" i="21"/>
  <c r="I16" i="21"/>
  <c r="H16" i="21"/>
  <c r="G22" i="21"/>
  <c r="Q95" i="19"/>
  <c r="P95" i="19"/>
  <c r="Q60" i="19"/>
  <c r="P60" i="19"/>
  <c r="P156" i="19"/>
  <c r="Q156" i="19"/>
  <c r="R19" i="21"/>
  <c r="Q19" i="21"/>
  <c r="I66" i="19"/>
  <c r="H66" i="19"/>
  <c r="G65" i="19"/>
  <c r="I132" i="19"/>
  <c r="H132" i="19"/>
  <c r="I126" i="19"/>
  <c r="H126" i="19"/>
  <c r="H41" i="19"/>
  <c r="G49" i="19"/>
  <c r="I41" i="19"/>
  <c r="G161" i="19"/>
  <c r="H153" i="19"/>
  <c r="I153" i="19"/>
  <c r="I101" i="19"/>
  <c r="H101" i="19"/>
  <c r="R143" i="18"/>
  <c r="Q143" i="18"/>
  <c r="R56" i="18"/>
  <c r="Q56" i="18"/>
  <c r="Y30" i="19"/>
  <c r="X30" i="19"/>
  <c r="X73" i="19"/>
  <c r="Y73" i="19"/>
  <c r="Y87" i="19"/>
  <c r="X87" i="19"/>
  <c r="Y155" i="19"/>
  <c r="X155" i="19"/>
  <c r="R127" i="18"/>
  <c r="Q127" i="18"/>
  <c r="X52" i="18"/>
  <c r="X32" i="18"/>
  <c r="L93" i="28"/>
  <c r="K93" i="28"/>
  <c r="J93" i="28"/>
  <c r="I93" i="28"/>
  <c r="M93" i="28"/>
  <c r="M78" i="28"/>
  <c r="L78" i="28"/>
  <c r="K78" i="28"/>
  <c r="J78" i="28"/>
  <c r="I78" i="28"/>
  <c r="J113" i="28"/>
  <c r="I113" i="28"/>
  <c r="L113" i="28"/>
  <c r="K113" i="28"/>
  <c r="M113" i="28"/>
  <c r="M28" i="28"/>
  <c r="L28" i="28"/>
  <c r="K28" i="28"/>
  <c r="J28" i="28"/>
  <c r="I28" i="28"/>
  <c r="H34" i="28"/>
  <c r="F263" i="24"/>
  <c r="H263" i="24"/>
  <c r="H160" i="26"/>
  <c r="K152" i="26"/>
  <c r="J152" i="26"/>
  <c r="I152" i="26"/>
  <c r="K122" i="26"/>
  <c r="J122" i="26"/>
  <c r="I122" i="26"/>
  <c r="K106" i="26"/>
  <c r="J106" i="26"/>
  <c r="I106" i="26"/>
  <c r="J156" i="26"/>
  <c r="I156" i="26"/>
  <c r="K156" i="26"/>
  <c r="K45" i="27"/>
  <c r="J45" i="27"/>
  <c r="I45" i="27"/>
  <c r="K117" i="27"/>
  <c r="J117" i="27"/>
  <c r="I117" i="27"/>
  <c r="K92" i="27"/>
  <c r="J92" i="27"/>
  <c r="I92" i="27"/>
  <c r="K78" i="27"/>
  <c r="J78" i="27"/>
  <c r="I78" i="27"/>
  <c r="K138" i="27"/>
  <c r="J138" i="27"/>
  <c r="I138" i="27"/>
  <c r="H146" i="27"/>
  <c r="J112" i="27"/>
  <c r="I112" i="27"/>
  <c r="K112" i="27"/>
  <c r="F257" i="24"/>
  <c r="H257" i="24"/>
  <c r="H173" i="24"/>
  <c r="J173" i="24"/>
  <c r="K98" i="22"/>
  <c r="J98" i="22"/>
  <c r="L98" i="22"/>
  <c r="J9" i="26"/>
  <c r="I9" i="26"/>
  <c r="L44" i="22"/>
  <c r="K44" i="22"/>
  <c r="J44" i="22"/>
  <c r="L107" i="22"/>
  <c r="K107" i="22"/>
  <c r="J107" i="22"/>
  <c r="L55" i="22"/>
  <c r="K55" i="22"/>
  <c r="J55" i="22"/>
  <c r="I63" i="22"/>
  <c r="J145" i="22"/>
  <c r="L145" i="22"/>
  <c r="K145" i="22"/>
  <c r="K67" i="22"/>
  <c r="J67" i="22"/>
  <c r="L67" i="22"/>
  <c r="K114" i="22"/>
  <c r="J114" i="22"/>
  <c r="L114" i="22"/>
  <c r="K159" i="22"/>
  <c r="J159" i="22"/>
  <c r="L159" i="22"/>
  <c r="V20" i="22"/>
  <c r="W20" i="22"/>
  <c r="X20" i="22"/>
  <c r="I80" i="21"/>
  <c r="H80" i="21"/>
  <c r="H33" i="21"/>
  <c r="I33" i="21"/>
  <c r="I128" i="21"/>
  <c r="H128" i="21"/>
  <c r="Q98" i="19"/>
  <c r="P98" i="19"/>
  <c r="Q66" i="19"/>
  <c r="P66" i="19"/>
  <c r="O65" i="19"/>
  <c r="P131" i="19"/>
  <c r="Q131" i="19"/>
  <c r="R12" i="21"/>
  <c r="Q12" i="21"/>
  <c r="I60" i="19"/>
  <c r="H60" i="19"/>
  <c r="I40" i="19"/>
  <c r="H40" i="19"/>
  <c r="I137" i="19"/>
  <c r="H137" i="19"/>
  <c r="I46" i="19"/>
  <c r="H46" i="19"/>
  <c r="H158" i="19"/>
  <c r="I158" i="19"/>
  <c r="Q140" i="19"/>
  <c r="P140" i="19"/>
  <c r="Q79" i="18"/>
  <c r="P78" i="18"/>
  <c r="R79" i="18"/>
  <c r="R151" i="18"/>
  <c r="Q151" i="18"/>
  <c r="R13" i="18"/>
  <c r="Q13" i="18"/>
  <c r="P20" i="18"/>
  <c r="X109" i="19"/>
  <c r="Y109" i="19"/>
  <c r="Y127" i="19"/>
  <c r="X127" i="19"/>
  <c r="X140" i="19"/>
  <c r="Y140" i="19"/>
  <c r="R75" i="18"/>
  <c r="Q75" i="18"/>
  <c r="R80" i="18"/>
  <c r="Q80" i="18"/>
  <c r="X93" i="18"/>
  <c r="W92" i="18"/>
  <c r="X73" i="18"/>
  <c r="X75" i="18"/>
  <c r="F58" i="31"/>
  <c r="H58" i="31"/>
  <c r="F108" i="31"/>
  <c r="J146" i="30"/>
  <c r="L146" i="30"/>
  <c r="M98" i="28"/>
  <c r="L98" i="28"/>
  <c r="K98" i="28"/>
  <c r="J98" i="28"/>
  <c r="I98" i="28"/>
  <c r="L106" i="28"/>
  <c r="M106" i="28"/>
  <c r="K106" i="28"/>
  <c r="J106" i="28"/>
  <c r="I106" i="28"/>
  <c r="L114" i="28"/>
  <c r="K114" i="28"/>
  <c r="J114" i="28"/>
  <c r="I114" i="28"/>
  <c r="M114" i="28"/>
  <c r="M99" i="28"/>
  <c r="L99" i="28"/>
  <c r="K99" i="28"/>
  <c r="J99" i="28"/>
  <c r="I99" i="28"/>
  <c r="J135" i="28"/>
  <c r="I135" i="28"/>
  <c r="L135" i="28"/>
  <c r="K135" i="28"/>
  <c r="M135" i="28"/>
  <c r="L41" i="28"/>
  <c r="J41" i="28"/>
  <c r="H260" i="24"/>
  <c r="J260" i="24"/>
  <c r="K114" i="26"/>
  <c r="J114" i="26"/>
  <c r="I114" i="26"/>
  <c r="K143" i="26"/>
  <c r="J143" i="26"/>
  <c r="I143" i="26"/>
  <c r="K127" i="26"/>
  <c r="J127" i="26"/>
  <c r="I127" i="26"/>
  <c r="I58" i="26"/>
  <c r="K58" i="26"/>
  <c r="J58" i="26"/>
  <c r="K51" i="27"/>
  <c r="J51" i="27"/>
  <c r="I51" i="27"/>
  <c r="K19" i="27"/>
  <c r="J19" i="27"/>
  <c r="I19" i="27"/>
  <c r="K151" i="27"/>
  <c r="J151" i="27"/>
  <c r="I151" i="27"/>
  <c r="J103" i="27"/>
  <c r="I103" i="27"/>
  <c r="K103" i="27"/>
  <c r="K159" i="27"/>
  <c r="J159" i="27"/>
  <c r="I159" i="27"/>
  <c r="J134" i="27"/>
  <c r="I134" i="27"/>
  <c r="K134" i="27"/>
  <c r="J69" i="26"/>
  <c r="I69" i="26"/>
  <c r="J43" i="26"/>
  <c r="I43" i="26"/>
  <c r="K150" i="22"/>
  <c r="J150" i="22"/>
  <c r="L150" i="22"/>
  <c r="K69" i="22"/>
  <c r="J69" i="22"/>
  <c r="I77" i="22"/>
  <c r="L69" i="22"/>
  <c r="K116" i="22"/>
  <c r="J116" i="22"/>
  <c r="L116" i="22"/>
  <c r="V19" i="22"/>
  <c r="W19" i="22"/>
  <c r="X19" i="22"/>
  <c r="I150" i="21"/>
  <c r="H150" i="21"/>
  <c r="I139" i="21"/>
  <c r="H139" i="21"/>
  <c r="D106" i="21"/>
  <c r="C147" i="22"/>
  <c r="E161" i="22"/>
  <c r="C119" i="22"/>
  <c r="I127" i="19"/>
  <c r="H127" i="19"/>
  <c r="Q99" i="19"/>
  <c r="P99" i="19"/>
  <c r="O119" i="19"/>
  <c r="Q111" i="19"/>
  <c r="P111" i="19"/>
  <c r="P137" i="19"/>
  <c r="Q137" i="19"/>
  <c r="R15" i="21"/>
  <c r="Q15" i="21"/>
  <c r="Q58" i="19"/>
  <c r="P58" i="19"/>
  <c r="I39" i="19"/>
  <c r="H39" i="19"/>
  <c r="I109" i="19"/>
  <c r="H109" i="19"/>
  <c r="I57" i="19"/>
  <c r="H57" i="19"/>
  <c r="H139" i="19"/>
  <c r="G147" i="19"/>
  <c r="I139" i="19"/>
  <c r="I123" i="19"/>
  <c r="H123" i="19"/>
  <c r="R137" i="18"/>
  <c r="Q137" i="18"/>
  <c r="N20" i="18"/>
  <c r="Y31" i="19"/>
  <c r="X31" i="19"/>
  <c r="X112" i="19"/>
  <c r="Y112" i="19"/>
  <c r="Y88" i="19"/>
  <c r="X88" i="19"/>
  <c r="X145" i="19"/>
  <c r="Y145" i="19"/>
  <c r="N76" i="18"/>
  <c r="O132" i="18"/>
  <c r="C78" i="18"/>
  <c r="S64" i="18"/>
  <c r="X116" i="18"/>
  <c r="X97" i="18"/>
  <c r="D135" i="17"/>
  <c r="G105" i="17"/>
  <c r="H63" i="31"/>
  <c r="L35" i="31"/>
  <c r="J81" i="33"/>
  <c r="J53" i="33"/>
  <c r="L53" i="33"/>
  <c r="J83" i="33"/>
  <c r="J102" i="31"/>
  <c r="F32" i="31"/>
  <c r="H105" i="31"/>
  <c r="F107" i="31"/>
  <c r="J172" i="30"/>
  <c r="J217" i="30"/>
  <c r="J141" i="30"/>
  <c r="H214" i="30"/>
  <c r="J40" i="30"/>
  <c r="F123" i="30"/>
  <c r="J131" i="30"/>
  <c r="F194" i="30"/>
  <c r="J195" i="30"/>
  <c r="J36" i="30"/>
  <c r="L36" i="30"/>
  <c r="L127" i="28"/>
  <c r="I127" i="28"/>
  <c r="K127" i="28"/>
  <c r="J127" i="28"/>
  <c r="M127" i="28"/>
  <c r="M136" i="28"/>
  <c r="L136" i="28"/>
  <c r="K136" i="28"/>
  <c r="J136" i="28"/>
  <c r="I136" i="28"/>
  <c r="M121" i="28"/>
  <c r="L121" i="28"/>
  <c r="K121" i="28"/>
  <c r="J121" i="28"/>
  <c r="I121" i="28"/>
  <c r="K149" i="28"/>
  <c r="J149" i="28"/>
  <c r="L149" i="28"/>
  <c r="I149" i="28"/>
  <c r="M149" i="28"/>
  <c r="L58" i="30"/>
  <c r="M16" i="28"/>
  <c r="L16" i="28"/>
  <c r="K16" i="28"/>
  <c r="J16" i="28"/>
  <c r="I16" i="28"/>
  <c r="G118" i="28"/>
  <c r="L84" i="28"/>
  <c r="J84" i="28"/>
  <c r="F146" i="27"/>
  <c r="G132" i="27"/>
  <c r="L258" i="24"/>
  <c r="H258" i="24"/>
  <c r="J258" i="24"/>
  <c r="K97" i="26"/>
  <c r="J97" i="26"/>
  <c r="I97" i="26"/>
  <c r="J67" i="26"/>
  <c r="I67" i="26"/>
  <c r="K67" i="26"/>
  <c r="K149" i="26"/>
  <c r="J149" i="26"/>
  <c r="I149" i="26"/>
  <c r="I80" i="26"/>
  <c r="K80" i="26"/>
  <c r="J80" i="26"/>
  <c r="K106" i="27"/>
  <c r="J106" i="27"/>
  <c r="I106" i="27"/>
  <c r="J38" i="27"/>
  <c r="I38" i="27"/>
  <c r="K38" i="27"/>
  <c r="K65" i="27"/>
  <c r="J65" i="27"/>
  <c r="I65" i="27"/>
  <c r="K99" i="27"/>
  <c r="J99" i="27"/>
  <c r="I99" i="27"/>
  <c r="K61" i="27"/>
  <c r="J61" i="27"/>
  <c r="I61" i="27"/>
  <c r="J155" i="27"/>
  <c r="I155" i="27"/>
  <c r="K155" i="27"/>
  <c r="D146" i="26"/>
  <c r="H165" i="24"/>
  <c r="L208" i="24"/>
  <c r="F164" i="24"/>
  <c r="H164" i="24"/>
  <c r="G146" i="26"/>
  <c r="J138" i="26"/>
  <c r="I138" i="26"/>
  <c r="V11" i="22"/>
  <c r="X11" i="22"/>
  <c r="W11" i="22"/>
  <c r="L31" i="22"/>
  <c r="K31" i="22"/>
  <c r="J31" i="22"/>
  <c r="L85" i="22"/>
  <c r="K85" i="22"/>
  <c r="J85" i="22"/>
  <c r="L33" i="22"/>
  <c r="K33" i="22"/>
  <c r="J33" i="22"/>
  <c r="L72" i="22"/>
  <c r="K72" i="22"/>
  <c r="J72" i="22"/>
  <c r="K152" i="22"/>
  <c r="L152" i="22"/>
  <c r="J152" i="22"/>
  <c r="K71" i="22"/>
  <c r="J71" i="22"/>
  <c r="L71" i="22"/>
  <c r="K118" i="22"/>
  <c r="J118" i="22"/>
  <c r="L118" i="22"/>
  <c r="H105" i="22"/>
  <c r="E162" i="21"/>
  <c r="F22" i="21"/>
  <c r="I110" i="21"/>
  <c r="H110" i="21"/>
  <c r="H147" i="21"/>
  <c r="E119" i="22"/>
  <c r="I104" i="19"/>
  <c r="H104" i="19"/>
  <c r="Q102" i="19"/>
  <c r="P102" i="19"/>
  <c r="Q114" i="19"/>
  <c r="P114" i="19"/>
  <c r="P153" i="19"/>
  <c r="O161" i="19"/>
  <c r="Q153" i="19"/>
  <c r="R18" i="21"/>
  <c r="Q18" i="21"/>
  <c r="Q53" i="19"/>
  <c r="P53" i="19"/>
  <c r="I112" i="19"/>
  <c r="H112" i="19"/>
  <c r="I62" i="19"/>
  <c r="H62" i="19"/>
  <c r="H144" i="19"/>
  <c r="I144" i="19"/>
  <c r="Q82" i="19"/>
  <c r="P82" i="19"/>
  <c r="Q57" i="18"/>
  <c r="R57" i="18"/>
  <c r="R158" i="18"/>
  <c r="Q158" i="18"/>
  <c r="R84" i="18"/>
  <c r="Q84" i="18"/>
  <c r="W77" i="19"/>
  <c r="Y69" i="19"/>
  <c r="X69" i="19"/>
  <c r="X129" i="19"/>
  <c r="Y129" i="19"/>
  <c r="X42" i="19"/>
  <c r="Y42" i="19"/>
  <c r="X151" i="19"/>
  <c r="Y151" i="19"/>
  <c r="P62" i="18"/>
  <c r="R54" i="18"/>
  <c r="Q54" i="18"/>
  <c r="P50" i="18"/>
  <c r="Q115" i="18"/>
  <c r="R115" i="18"/>
  <c r="C132" i="18"/>
  <c r="C120" i="18"/>
  <c r="G135" i="17"/>
  <c r="X38" i="18"/>
  <c r="X40" i="18"/>
  <c r="W48" i="18"/>
  <c r="U92" i="18"/>
  <c r="S62" i="18"/>
  <c r="S50" i="18"/>
  <c r="V78" i="18"/>
  <c r="W31" i="35"/>
  <c r="V31" i="35"/>
  <c r="J34" i="31"/>
  <c r="H285" i="30"/>
  <c r="J86" i="33"/>
  <c r="J55" i="33"/>
  <c r="L55" i="33"/>
  <c r="J18" i="33"/>
  <c r="J75" i="31"/>
  <c r="H82" i="31"/>
  <c r="H40" i="31"/>
  <c r="J40" i="31"/>
  <c r="H55" i="31"/>
  <c r="F84" i="31"/>
  <c r="F169" i="30"/>
  <c r="H164" i="30"/>
  <c r="J164" i="30"/>
  <c r="H175" i="30"/>
  <c r="J214" i="30"/>
  <c r="F36" i="31"/>
  <c r="L211" i="30"/>
  <c r="H230" i="30"/>
  <c r="F43" i="31"/>
  <c r="J252" i="30"/>
  <c r="H262" i="30"/>
  <c r="H218" i="30"/>
  <c r="J153" i="30"/>
  <c r="H125" i="30"/>
  <c r="J121" i="30"/>
  <c r="L14" i="30"/>
  <c r="L190" i="30"/>
  <c r="J35" i="30"/>
  <c r="L35" i="30"/>
  <c r="L69" i="28"/>
  <c r="J69" i="28"/>
  <c r="K53" i="28"/>
  <c r="J53" i="28"/>
  <c r="I53" i="28"/>
  <c r="M53" i="28"/>
  <c r="L53" i="28"/>
  <c r="E20" i="28"/>
  <c r="C90" i="28"/>
  <c r="H40" i="30"/>
  <c r="M117" i="28"/>
  <c r="K117" i="28"/>
  <c r="J117" i="28"/>
  <c r="I117" i="28"/>
  <c r="L117" i="28"/>
  <c r="M83" i="28"/>
  <c r="K83" i="28"/>
  <c r="J83" i="28"/>
  <c r="I83" i="28"/>
  <c r="L83" i="28"/>
  <c r="M142" i="28"/>
  <c r="L142" i="28"/>
  <c r="K142" i="28"/>
  <c r="J142" i="28"/>
  <c r="I142" i="28"/>
  <c r="I39" i="28"/>
  <c r="M39" i="28"/>
  <c r="L39" i="28"/>
  <c r="K39" i="28"/>
  <c r="J39" i="28"/>
  <c r="L53" i="30"/>
  <c r="G146" i="28"/>
  <c r="C104" i="28"/>
  <c r="C20" i="27"/>
  <c r="E48" i="27"/>
  <c r="L256" i="24"/>
  <c r="H256" i="24"/>
  <c r="J256" i="24"/>
  <c r="K66" i="26"/>
  <c r="J66" i="26"/>
  <c r="I66" i="26"/>
  <c r="K88" i="26"/>
  <c r="J88" i="26"/>
  <c r="I88" i="26"/>
  <c r="K51" i="26"/>
  <c r="J51" i="26"/>
  <c r="I51" i="26"/>
  <c r="I101" i="26"/>
  <c r="K101" i="26"/>
  <c r="J101" i="26"/>
  <c r="K40" i="27"/>
  <c r="H48" i="27"/>
  <c r="J40" i="27"/>
  <c r="I40" i="27"/>
  <c r="K139" i="27"/>
  <c r="J139" i="27"/>
  <c r="I139" i="27"/>
  <c r="K98" i="27"/>
  <c r="J98" i="27"/>
  <c r="I98" i="27"/>
  <c r="K121" i="27"/>
  <c r="J121" i="27"/>
  <c r="I121" i="27"/>
  <c r="K83" i="27"/>
  <c r="J83" i="27"/>
  <c r="I83" i="27"/>
  <c r="K36" i="27"/>
  <c r="J36" i="27"/>
  <c r="I36" i="27"/>
  <c r="D132" i="26"/>
  <c r="D160" i="26"/>
  <c r="C132" i="26"/>
  <c r="F130" i="24"/>
  <c r="L210" i="24"/>
  <c r="K76" i="22"/>
  <c r="J76" i="22"/>
  <c r="L76" i="22"/>
  <c r="J11" i="26"/>
  <c r="I11" i="26"/>
  <c r="G62" i="26"/>
  <c r="W12" i="22"/>
  <c r="V12" i="22"/>
  <c r="X12" i="22"/>
  <c r="L100" i="22"/>
  <c r="K100" i="22"/>
  <c r="J100" i="22"/>
  <c r="G63" i="22"/>
  <c r="K154" i="22"/>
  <c r="J154" i="22"/>
  <c r="L154" i="22"/>
  <c r="K73" i="22"/>
  <c r="J73" i="22"/>
  <c r="L73" i="22"/>
  <c r="K121" i="22"/>
  <c r="J121" i="22"/>
  <c r="L121" i="22"/>
  <c r="L109" i="22"/>
  <c r="K109" i="22"/>
  <c r="J109" i="22"/>
  <c r="H61" i="21"/>
  <c r="F134" i="21"/>
  <c r="I131" i="21"/>
  <c r="H131" i="21"/>
  <c r="F120" i="21"/>
  <c r="D22" i="21"/>
  <c r="D105" i="22"/>
  <c r="P88" i="19"/>
  <c r="Q88" i="19"/>
  <c r="Q43" i="19"/>
  <c r="P43" i="19"/>
  <c r="Q126" i="19"/>
  <c r="P126" i="19"/>
  <c r="P158" i="19"/>
  <c r="Q158" i="19"/>
  <c r="R11" i="21"/>
  <c r="Q11" i="21"/>
  <c r="Q47" i="19"/>
  <c r="P47" i="19"/>
  <c r="M22" i="21"/>
  <c r="I102" i="19"/>
  <c r="H102" i="19"/>
  <c r="I115" i="19"/>
  <c r="H115" i="19"/>
  <c r="I75" i="19"/>
  <c r="H75" i="19"/>
  <c r="H150" i="19"/>
  <c r="I150" i="19"/>
  <c r="G149" i="19"/>
  <c r="G121" i="19"/>
  <c r="I122" i="19"/>
  <c r="H122" i="19"/>
  <c r="W65" i="19"/>
  <c r="Y66" i="19"/>
  <c r="X66" i="19"/>
  <c r="N50" i="18"/>
  <c r="R144" i="18"/>
  <c r="Q144" i="18"/>
  <c r="Y117" i="19"/>
  <c r="X117" i="19"/>
  <c r="Y110" i="19"/>
  <c r="X110" i="19"/>
  <c r="Y47" i="19"/>
  <c r="X47" i="19"/>
  <c r="X156" i="19"/>
  <c r="Y156" i="19"/>
  <c r="P104" i="18"/>
  <c r="R96" i="18"/>
  <c r="Q96" i="18"/>
  <c r="D121" i="17"/>
  <c r="X43" i="18"/>
  <c r="X81" i="18"/>
  <c r="X26" i="18"/>
  <c r="W34" i="18"/>
  <c r="G91" i="17"/>
  <c r="U90" i="18"/>
  <c r="X24" i="18"/>
  <c r="F285" i="30"/>
  <c r="F76" i="31"/>
  <c r="F105" i="31"/>
  <c r="L166" i="30"/>
  <c r="J151" i="30"/>
  <c r="H172" i="30"/>
  <c r="H232" i="30"/>
  <c r="F106" i="31"/>
  <c r="H128" i="30"/>
  <c r="H187" i="30"/>
  <c r="J193" i="30"/>
  <c r="H35" i="30"/>
  <c r="M139" i="28"/>
  <c r="K139" i="28"/>
  <c r="L139" i="28"/>
  <c r="J139" i="28"/>
  <c r="I139" i="28"/>
  <c r="M126" i="28"/>
  <c r="K126" i="28"/>
  <c r="J126" i="28"/>
  <c r="I126" i="28"/>
  <c r="L126" i="28"/>
  <c r="L46" i="28"/>
  <c r="K46" i="28"/>
  <c r="J46" i="28"/>
  <c r="I46" i="28"/>
  <c r="M46" i="28"/>
  <c r="I60" i="28"/>
  <c r="L60" i="28"/>
  <c r="K60" i="28"/>
  <c r="J60" i="28"/>
  <c r="M60" i="28"/>
  <c r="C90" i="27"/>
  <c r="C146" i="27"/>
  <c r="E76" i="27"/>
  <c r="K87" i="26"/>
  <c r="J87" i="26"/>
  <c r="I87" i="26"/>
  <c r="J159" i="26"/>
  <c r="K159" i="26"/>
  <c r="I159" i="26"/>
  <c r="J57" i="26"/>
  <c r="K57" i="26"/>
  <c r="I57" i="26"/>
  <c r="K110" i="26"/>
  <c r="J110" i="26"/>
  <c r="I110" i="26"/>
  <c r="H118" i="26"/>
  <c r="K72" i="26"/>
  <c r="J72" i="26"/>
  <c r="I72" i="26"/>
  <c r="I123" i="26"/>
  <c r="K123" i="26"/>
  <c r="J123" i="26"/>
  <c r="K54" i="27"/>
  <c r="J54" i="27"/>
  <c r="I54" i="27"/>
  <c r="H62" i="27"/>
  <c r="K8" i="27"/>
  <c r="J8" i="27"/>
  <c r="I8" i="27"/>
  <c r="K70" i="27"/>
  <c r="K137" i="27"/>
  <c r="K16" i="27"/>
  <c r="K37" i="27"/>
  <c r="K113" i="27"/>
  <c r="J113" i="27"/>
  <c r="I113" i="27"/>
  <c r="K142" i="27"/>
  <c r="J142" i="27"/>
  <c r="I142" i="27"/>
  <c r="K126" i="27"/>
  <c r="J126" i="27"/>
  <c r="I126" i="27"/>
  <c r="I57" i="27"/>
  <c r="K57" i="27"/>
  <c r="J57" i="27"/>
  <c r="D62" i="26"/>
  <c r="H126" i="24"/>
  <c r="L212" i="24"/>
  <c r="H171" i="24"/>
  <c r="K61" i="22"/>
  <c r="J61" i="22"/>
  <c r="L61" i="22"/>
  <c r="J38" i="26"/>
  <c r="I38" i="26"/>
  <c r="J99" i="26"/>
  <c r="I99" i="26"/>
  <c r="L18" i="22"/>
  <c r="K18" i="22"/>
  <c r="J18" i="22"/>
  <c r="K24" i="22"/>
  <c r="J24" i="22"/>
  <c r="L24" i="22"/>
  <c r="L46" i="22"/>
  <c r="K46" i="22"/>
  <c r="J46" i="22"/>
  <c r="F63" i="22"/>
  <c r="K156" i="22"/>
  <c r="L156" i="22"/>
  <c r="J156" i="22"/>
  <c r="K75" i="22"/>
  <c r="J75" i="22"/>
  <c r="L75" i="22"/>
  <c r="K123" i="22"/>
  <c r="J123" i="22"/>
  <c r="L123" i="22"/>
  <c r="G77" i="22"/>
  <c r="I58" i="21"/>
  <c r="H58" i="21"/>
  <c r="G64" i="21"/>
  <c r="H141" i="21"/>
  <c r="I141" i="21"/>
  <c r="I153" i="21"/>
  <c r="H153" i="21"/>
  <c r="C162" i="21"/>
  <c r="D78" i="21"/>
  <c r="C35" i="22"/>
  <c r="D120" i="21"/>
  <c r="I26" i="19"/>
  <c r="H26" i="19"/>
  <c r="Q48" i="19"/>
  <c r="P48" i="19"/>
  <c r="Q112" i="19"/>
  <c r="P112" i="19"/>
  <c r="Q132" i="19"/>
  <c r="P132" i="19"/>
  <c r="R21" i="21"/>
  <c r="Q21" i="21"/>
  <c r="P40" i="19"/>
  <c r="Q40" i="19"/>
  <c r="Q83" i="19"/>
  <c r="O91" i="19"/>
  <c r="P83" i="19"/>
  <c r="I113" i="19"/>
  <c r="H113" i="19"/>
  <c r="I76" i="19"/>
  <c r="H76" i="19"/>
  <c r="H160" i="19"/>
  <c r="I160" i="19"/>
  <c r="Q43" i="18"/>
  <c r="P146" i="18"/>
  <c r="R138" i="18"/>
  <c r="Q138" i="18"/>
  <c r="O160" i="18"/>
  <c r="N160" i="18"/>
  <c r="Y25" i="19"/>
  <c r="X25" i="19"/>
  <c r="Y160" i="19"/>
  <c r="X160" i="19"/>
  <c r="Y53" i="19"/>
  <c r="X53" i="19"/>
  <c r="Y130" i="19"/>
  <c r="X130" i="19"/>
  <c r="R111" i="18"/>
  <c r="Q111" i="18"/>
  <c r="Q94" i="18"/>
  <c r="R94" i="18"/>
  <c r="C50" i="18"/>
  <c r="C118" i="18"/>
  <c r="C146" i="18"/>
  <c r="X102" i="18"/>
  <c r="X47" i="18"/>
  <c r="E91" i="17"/>
  <c r="E79" i="17"/>
  <c r="F49" i="17"/>
  <c r="L104" i="18"/>
  <c r="H280" i="30"/>
  <c r="J21" i="33"/>
  <c r="J59" i="33"/>
  <c r="J39" i="33"/>
  <c r="J79" i="31"/>
  <c r="H106" i="31"/>
  <c r="J282" i="30"/>
  <c r="F78" i="31"/>
  <c r="H78" i="31"/>
  <c r="F40" i="31"/>
  <c r="J148" i="30"/>
  <c r="F209" i="30"/>
  <c r="J261" i="30"/>
  <c r="H234" i="30"/>
  <c r="L252" i="30"/>
  <c r="J251" i="30"/>
  <c r="J207" i="30"/>
  <c r="L207" i="30"/>
  <c r="F131" i="30"/>
  <c r="H119" i="30"/>
  <c r="J127" i="30"/>
  <c r="L189" i="30"/>
  <c r="J196" i="30"/>
  <c r="J43" i="28"/>
  <c r="I43" i="28"/>
  <c r="L43" i="28"/>
  <c r="K43" i="28"/>
  <c r="M43" i="28"/>
  <c r="H43" i="30"/>
  <c r="H118" i="28"/>
  <c r="M110" i="28"/>
  <c r="L110" i="28"/>
  <c r="K110" i="28"/>
  <c r="J110" i="28"/>
  <c r="I110" i="28"/>
  <c r="M73" i="28"/>
  <c r="L73" i="28"/>
  <c r="J73" i="28"/>
  <c r="I73" i="28"/>
  <c r="K73" i="28"/>
  <c r="L68" i="28"/>
  <c r="K68" i="28"/>
  <c r="J68" i="28"/>
  <c r="I68" i="28"/>
  <c r="M68" i="28"/>
  <c r="H76" i="28"/>
  <c r="I82" i="28"/>
  <c r="M82" i="28"/>
  <c r="L82" i="28"/>
  <c r="K82" i="28"/>
  <c r="J82" i="28"/>
  <c r="H90" i="28"/>
  <c r="G104" i="28"/>
  <c r="K96" i="28"/>
  <c r="I96" i="28"/>
  <c r="D48" i="28"/>
  <c r="D90" i="28"/>
  <c r="F76" i="27"/>
  <c r="F20" i="27"/>
  <c r="J130" i="26"/>
  <c r="I130" i="26"/>
  <c r="K130" i="26"/>
  <c r="K81" i="26"/>
  <c r="J81" i="26"/>
  <c r="I81" i="26"/>
  <c r="K41" i="26"/>
  <c r="J41" i="26"/>
  <c r="I41" i="26"/>
  <c r="H48" i="26"/>
  <c r="H62" i="26"/>
  <c r="K54" i="26"/>
  <c r="J54" i="26"/>
  <c r="I54" i="26"/>
  <c r="K131" i="26"/>
  <c r="J131" i="26"/>
  <c r="I131" i="26"/>
  <c r="K94" i="26"/>
  <c r="J94" i="26"/>
  <c r="I94" i="26"/>
  <c r="I144" i="26"/>
  <c r="K144" i="26"/>
  <c r="J144" i="26"/>
  <c r="K127" i="27"/>
  <c r="J127" i="27"/>
  <c r="I127" i="27"/>
  <c r="K72" i="27"/>
  <c r="J72" i="27"/>
  <c r="I72" i="27"/>
  <c r="K156" i="27"/>
  <c r="I156" i="27"/>
  <c r="J156" i="27"/>
  <c r="K87" i="27"/>
  <c r="J87" i="27"/>
  <c r="I87" i="27"/>
  <c r="K148" i="27"/>
  <c r="J148" i="27"/>
  <c r="I148" i="27"/>
  <c r="I79" i="27"/>
  <c r="J79" i="27"/>
  <c r="K79" i="27"/>
  <c r="F121" i="24"/>
  <c r="F215" i="24"/>
  <c r="F104" i="26"/>
  <c r="K53" i="22"/>
  <c r="J53" i="22"/>
  <c r="L53" i="22"/>
  <c r="J150" i="26"/>
  <c r="I150" i="26"/>
  <c r="J121" i="26"/>
  <c r="I121" i="26"/>
  <c r="G49" i="22"/>
  <c r="L158" i="22"/>
  <c r="K158" i="22"/>
  <c r="J158" i="22"/>
  <c r="K80" i="22"/>
  <c r="J80" i="22"/>
  <c r="L80" i="22"/>
  <c r="K125" i="22"/>
  <c r="J125" i="22"/>
  <c r="I133" i="22"/>
  <c r="L125" i="22"/>
  <c r="I144" i="21"/>
  <c r="H144" i="21"/>
  <c r="H91" i="21"/>
  <c r="I91" i="21"/>
  <c r="G92" i="21"/>
  <c r="E92" i="21"/>
  <c r="E49" i="22"/>
  <c r="E77" i="22"/>
  <c r="C77" i="22"/>
  <c r="O23" i="19"/>
  <c r="Q24" i="19"/>
  <c r="P24" i="19"/>
  <c r="Q54" i="19"/>
  <c r="P54" i="19"/>
  <c r="Q118" i="19"/>
  <c r="P118" i="19"/>
  <c r="Q138" i="19"/>
  <c r="P138" i="19"/>
  <c r="Q17" i="21"/>
  <c r="R17" i="21"/>
  <c r="Q29" i="19"/>
  <c r="P29" i="19"/>
  <c r="I30" i="19"/>
  <c r="H30" i="19"/>
  <c r="I116" i="19"/>
  <c r="H116" i="19"/>
  <c r="I80" i="19"/>
  <c r="H80" i="19"/>
  <c r="G79" i="19"/>
  <c r="I129" i="19"/>
  <c r="H129" i="19"/>
  <c r="R159" i="18"/>
  <c r="Q159" i="18"/>
  <c r="O146" i="18"/>
  <c r="N146" i="18"/>
  <c r="R98" i="18"/>
  <c r="Q98" i="18"/>
  <c r="Y32" i="19"/>
  <c r="X32" i="19"/>
  <c r="Y71" i="19"/>
  <c r="X71" i="19"/>
  <c r="Y58" i="19"/>
  <c r="X58" i="19"/>
  <c r="Y136" i="19"/>
  <c r="X136" i="19"/>
  <c r="W135" i="19"/>
  <c r="O90" i="18"/>
  <c r="X19" i="18"/>
  <c r="W132" i="18"/>
  <c r="X124" i="18"/>
  <c r="W120" i="18"/>
  <c r="X112" i="18"/>
  <c r="D49" i="17"/>
  <c r="F51" i="17"/>
  <c r="G133" i="17"/>
  <c r="G121" i="17"/>
  <c r="F278" i="30"/>
  <c r="J54" i="33"/>
  <c r="L54" i="33"/>
  <c r="J64" i="33"/>
  <c r="J81" i="31"/>
  <c r="H62" i="31"/>
  <c r="F280" i="30"/>
  <c r="F80" i="31"/>
  <c r="F61" i="31"/>
  <c r="H61" i="31"/>
  <c r="F146" i="30"/>
  <c r="J166" i="30"/>
  <c r="F164" i="30"/>
  <c r="J236" i="30"/>
  <c r="J253" i="30"/>
  <c r="J209" i="30"/>
  <c r="H263" i="30"/>
  <c r="J263" i="30"/>
  <c r="L121" i="30"/>
  <c r="H122" i="30"/>
  <c r="J122" i="30"/>
  <c r="H192" i="30"/>
  <c r="K88" i="28"/>
  <c r="I88" i="28"/>
  <c r="G48" i="28"/>
  <c r="F48" i="28"/>
  <c r="M52" i="28"/>
  <c r="L52" i="28"/>
  <c r="J52" i="28"/>
  <c r="I52" i="28"/>
  <c r="K52" i="28"/>
  <c r="H32" i="30"/>
  <c r="M131" i="28"/>
  <c r="L131" i="28"/>
  <c r="K131" i="28"/>
  <c r="J131" i="28"/>
  <c r="I131" i="28"/>
  <c r="M95" i="28"/>
  <c r="L95" i="28"/>
  <c r="J95" i="28"/>
  <c r="I95" i="28"/>
  <c r="K95" i="28"/>
  <c r="L89" i="28"/>
  <c r="K89" i="28"/>
  <c r="J89" i="28"/>
  <c r="I89" i="28"/>
  <c r="M89" i="28"/>
  <c r="I103" i="28"/>
  <c r="J103" i="28"/>
  <c r="M103" i="28"/>
  <c r="L103" i="28"/>
  <c r="K103" i="28"/>
  <c r="L56" i="30"/>
  <c r="F146" i="28"/>
  <c r="L74" i="28"/>
  <c r="J74" i="28"/>
  <c r="E62" i="28"/>
  <c r="L122" i="28"/>
  <c r="J122" i="28"/>
  <c r="D118" i="28"/>
  <c r="G104" i="27"/>
  <c r="G76" i="27"/>
  <c r="J64" i="26"/>
  <c r="I64" i="26"/>
  <c r="K64" i="26"/>
  <c r="K15" i="26"/>
  <c r="J15" i="26"/>
  <c r="I15" i="26"/>
  <c r="K115" i="27"/>
  <c r="J115" i="27"/>
  <c r="I115" i="27"/>
  <c r="K25" i="26"/>
  <c r="J25" i="26"/>
  <c r="I25" i="26"/>
  <c r="K153" i="26"/>
  <c r="J153" i="26"/>
  <c r="I153" i="26"/>
  <c r="K115" i="26"/>
  <c r="J115" i="26"/>
  <c r="I115" i="26"/>
  <c r="K46" i="26"/>
  <c r="J46" i="26"/>
  <c r="I46" i="26"/>
  <c r="K12" i="27"/>
  <c r="J12" i="27"/>
  <c r="I12" i="27"/>
  <c r="H20" i="27"/>
  <c r="K86" i="27"/>
  <c r="J86" i="27"/>
  <c r="I86" i="27"/>
  <c r="J13" i="27"/>
  <c r="I13" i="27"/>
  <c r="K13" i="27"/>
  <c r="K109" i="27"/>
  <c r="J109" i="27"/>
  <c r="I109" i="27"/>
  <c r="K50" i="27"/>
  <c r="J50" i="27"/>
  <c r="I50" i="27"/>
  <c r="I100" i="27"/>
  <c r="K100" i="27"/>
  <c r="J100" i="27"/>
  <c r="D48" i="26"/>
  <c r="C48" i="26"/>
  <c r="J217" i="24"/>
  <c r="E90" i="26"/>
  <c r="X13" i="22"/>
  <c r="W13" i="22"/>
  <c r="V13" i="22"/>
  <c r="U21" i="22"/>
  <c r="L79" i="22"/>
  <c r="K79" i="22"/>
  <c r="J79" i="22"/>
  <c r="L160" i="22"/>
  <c r="K160" i="22"/>
  <c r="J160" i="22"/>
  <c r="K82" i="22"/>
  <c r="J82" i="22"/>
  <c r="L82" i="22"/>
  <c r="K127" i="22"/>
  <c r="J127" i="22"/>
  <c r="L127" i="22"/>
  <c r="H161" i="22"/>
  <c r="L87" i="22"/>
  <c r="K87" i="22"/>
  <c r="J87" i="22"/>
  <c r="H160" i="21"/>
  <c r="I109" i="21"/>
  <c r="H109" i="21"/>
  <c r="H113" i="21"/>
  <c r="I113" i="21"/>
  <c r="F106" i="21"/>
  <c r="H98" i="21"/>
  <c r="C78" i="21"/>
  <c r="E134" i="21"/>
  <c r="D119" i="22"/>
  <c r="C64" i="21"/>
  <c r="I20" i="19"/>
  <c r="H20" i="19"/>
  <c r="Q59" i="19"/>
  <c r="P59" i="19"/>
  <c r="Q141" i="19"/>
  <c r="P141" i="19"/>
  <c r="Q143" i="19"/>
  <c r="P143" i="19"/>
  <c r="P39" i="19"/>
  <c r="Q39" i="19"/>
  <c r="I114" i="19"/>
  <c r="H114" i="19"/>
  <c r="I83" i="19"/>
  <c r="H83" i="19"/>
  <c r="G91" i="19"/>
  <c r="I140" i="19"/>
  <c r="H140" i="19"/>
  <c r="Q14" i="18"/>
  <c r="R14" i="18"/>
  <c r="R145" i="18"/>
  <c r="Q145" i="18"/>
  <c r="Y72" i="19"/>
  <c r="X72" i="19"/>
  <c r="Y128" i="19"/>
  <c r="X128" i="19"/>
  <c r="Y94" i="19"/>
  <c r="X94" i="19"/>
  <c r="W93" i="19"/>
  <c r="Y152" i="19"/>
  <c r="X152" i="19"/>
  <c r="R89" i="18"/>
  <c r="Q89" i="18"/>
  <c r="Q156" i="18"/>
  <c r="R156" i="18"/>
  <c r="Q72" i="18"/>
  <c r="R72" i="18"/>
  <c r="C104" i="18"/>
  <c r="C92" i="18"/>
  <c r="X70" i="18"/>
  <c r="X45" i="18"/>
  <c r="X140" i="18"/>
  <c r="E37" i="17"/>
  <c r="X41" i="18"/>
  <c r="U62" i="18"/>
  <c r="U50" i="18"/>
  <c r="C37" i="17"/>
  <c r="M118" i="18"/>
  <c r="F42" i="31"/>
  <c r="AB16" i="35"/>
  <c r="V35" i="35"/>
  <c r="W35" i="35"/>
  <c r="L101" i="31"/>
  <c r="F276" i="30"/>
  <c r="J56" i="33"/>
  <c r="L56" i="33"/>
  <c r="J32" i="33"/>
  <c r="L32" i="33"/>
  <c r="J60" i="33"/>
  <c r="J86" i="31"/>
  <c r="H104" i="31"/>
  <c r="F104" i="31"/>
  <c r="F82" i="31"/>
  <c r="H151" i="30"/>
  <c r="H163" i="30"/>
  <c r="J163" i="30"/>
  <c r="F239" i="30"/>
  <c r="L253" i="30"/>
  <c r="H259" i="30"/>
  <c r="J255" i="30"/>
  <c r="L255" i="30"/>
  <c r="J211" i="30"/>
  <c r="J258" i="30"/>
  <c r="J125" i="30"/>
  <c r="J32" i="30"/>
  <c r="L32" i="30"/>
  <c r="H197" i="30"/>
  <c r="H186" i="30"/>
  <c r="H48" i="28"/>
  <c r="M40" i="28"/>
  <c r="J40" i="28"/>
  <c r="I40" i="28"/>
  <c r="L40" i="28"/>
  <c r="K40" i="28"/>
  <c r="G34" i="28"/>
  <c r="C48" i="28"/>
  <c r="H34" i="30"/>
  <c r="M112" i="28"/>
  <c r="L112" i="28"/>
  <c r="K112" i="28"/>
  <c r="J112" i="28"/>
  <c r="I112" i="28"/>
  <c r="M116" i="28"/>
  <c r="L116" i="28"/>
  <c r="J116" i="28"/>
  <c r="I116" i="28"/>
  <c r="K116" i="28"/>
  <c r="L111" i="28"/>
  <c r="K111" i="28"/>
  <c r="J111" i="28"/>
  <c r="I111" i="28"/>
  <c r="M111" i="28"/>
  <c r="I125" i="28"/>
  <c r="K125" i="28"/>
  <c r="J125" i="28"/>
  <c r="M125" i="28"/>
  <c r="L125" i="28"/>
  <c r="L76" i="30"/>
  <c r="E104" i="28"/>
  <c r="L96" i="28"/>
  <c r="J96" i="28"/>
  <c r="D146" i="27"/>
  <c r="F48" i="27"/>
  <c r="K24" i="27"/>
  <c r="J24" i="27"/>
  <c r="I24" i="27"/>
  <c r="J59" i="26"/>
  <c r="I59" i="26"/>
  <c r="K59" i="26"/>
  <c r="E146" i="27"/>
  <c r="K29" i="27"/>
  <c r="J29" i="27"/>
  <c r="I29" i="27"/>
  <c r="K14" i="26"/>
  <c r="J14" i="26"/>
  <c r="I14" i="26"/>
  <c r="K55" i="26"/>
  <c r="J55" i="26"/>
  <c r="I55" i="26"/>
  <c r="K137" i="26"/>
  <c r="J137" i="26"/>
  <c r="I137" i="26"/>
  <c r="H76" i="26"/>
  <c r="J68" i="26"/>
  <c r="I68" i="26"/>
  <c r="K68" i="26"/>
  <c r="K22" i="27"/>
  <c r="J22" i="27"/>
  <c r="I22" i="27"/>
  <c r="K101" i="27"/>
  <c r="J101" i="27"/>
  <c r="I101" i="27"/>
  <c r="J23" i="27"/>
  <c r="I23" i="27"/>
  <c r="K23" i="27"/>
  <c r="K130" i="27"/>
  <c r="J130" i="27"/>
  <c r="I130" i="27"/>
  <c r="K71" i="27"/>
  <c r="J71" i="27"/>
  <c r="I71" i="27"/>
  <c r="I122" i="27"/>
  <c r="K122" i="27"/>
  <c r="J122" i="27"/>
  <c r="D76" i="26"/>
  <c r="C118" i="26"/>
  <c r="H215" i="24"/>
  <c r="J215" i="24"/>
  <c r="F160" i="26"/>
  <c r="E104" i="26"/>
  <c r="E160" i="26"/>
  <c r="J22" i="26"/>
  <c r="I22" i="26"/>
  <c r="H63" i="22"/>
  <c r="K26" i="22"/>
  <c r="J26" i="22"/>
  <c r="L26" i="22"/>
  <c r="F49" i="22"/>
  <c r="K37" i="22"/>
  <c r="J37" i="22"/>
  <c r="L37" i="22"/>
  <c r="K84" i="22"/>
  <c r="J84" i="22"/>
  <c r="L84" i="22"/>
  <c r="K129" i="22"/>
  <c r="J129" i="22"/>
  <c r="L129" i="22"/>
  <c r="F162" i="21"/>
  <c r="H154" i="21"/>
  <c r="I130" i="21"/>
  <c r="H130" i="21"/>
  <c r="H156" i="21"/>
  <c r="I156" i="21"/>
  <c r="H119" i="21"/>
  <c r="C134" i="21"/>
  <c r="E63" i="22"/>
  <c r="Q18" i="19"/>
  <c r="P18" i="19"/>
  <c r="Q100" i="19"/>
  <c r="P100" i="19"/>
  <c r="R116" i="19"/>
  <c r="Q116" i="19"/>
  <c r="P116" i="19"/>
  <c r="R154" i="19"/>
  <c r="Q154" i="19"/>
  <c r="P154" i="19"/>
  <c r="H32" i="19"/>
  <c r="I32" i="19"/>
  <c r="I38" i="19"/>
  <c r="H38" i="19"/>
  <c r="G37" i="19"/>
  <c r="I117" i="19"/>
  <c r="H117" i="19"/>
  <c r="I84" i="19"/>
  <c r="H84" i="19"/>
  <c r="I145" i="19"/>
  <c r="H145" i="19"/>
  <c r="R131" i="18"/>
  <c r="Q131" i="18"/>
  <c r="Y75" i="19"/>
  <c r="X75" i="19"/>
  <c r="Y76" i="19"/>
  <c r="X76" i="19"/>
  <c r="W105" i="19"/>
  <c r="Y97" i="19"/>
  <c r="X97" i="19"/>
  <c r="Y157" i="19"/>
  <c r="X157" i="19"/>
  <c r="Y100" i="18"/>
  <c r="X100" i="18"/>
  <c r="W118" i="18"/>
  <c r="X110" i="18"/>
  <c r="W106" i="18"/>
  <c r="Y98" i="18"/>
  <c r="X98" i="18"/>
  <c r="Y9" i="18"/>
  <c r="X9" i="18"/>
  <c r="W8" i="18"/>
  <c r="Y46" i="18" s="1"/>
  <c r="T62" i="18"/>
  <c r="T50" i="18"/>
  <c r="L119" i="30"/>
  <c r="H126" i="30"/>
  <c r="J38" i="30"/>
  <c r="L186" i="30"/>
  <c r="H188" i="30"/>
  <c r="M65" i="28"/>
  <c r="J65" i="28"/>
  <c r="I65" i="28"/>
  <c r="L65" i="28"/>
  <c r="K65" i="28"/>
  <c r="C34" i="28"/>
  <c r="H31" i="30"/>
  <c r="J31" i="30"/>
  <c r="M33" i="28"/>
  <c r="L33" i="28"/>
  <c r="K33" i="28"/>
  <c r="J33" i="28"/>
  <c r="I33" i="28"/>
  <c r="H36" i="30"/>
  <c r="M134" i="28"/>
  <c r="L134" i="28"/>
  <c r="K134" i="28"/>
  <c r="J134" i="28"/>
  <c r="I134" i="28"/>
  <c r="H146" i="28"/>
  <c r="M138" i="28"/>
  <c r="L138" i="28"/>
  <c r="K138" i="28"/>
  <c r="J138" i="28"/>
  <c r="I138" i="28"/>
  <c r="L153" i="28"/>
  <c r="K153" i="28"/>
  <c r="J153" i="28"/>
  <c r="I153" i="28"/>
  <c r="M153" i="28"/>
  <c r="M29" i="28"/>
  <c r="L29" i="28"/>
  <c r="K29" i="28"/>
  <c r="J29" i="28"/>
  <c r="I29" i="28"/>
  <c r="L78" i="30"/>
  <c r="K129" i="28"/>
  <c r="I129" i="28"/>
  <c r="K32" i="28"/>
  <c r="I32" i="28"/>
  <c r="K41" i="28"/>
  <c r="I41" i="28"/>
  <c r="J66" i="28"/>
  <c r="L66" i="28"/>
  <c r="C104" i="27"/>
  <c r="D76" i="27"/>
  <c r="F160" i="27"/>
  <c r="G146" i="27"/>
  <c r="J56" i="26"/>
  <c r="I56" i="26"/>
  <c r="K56" i="26"/>
  <c r="K158" i="27"/>
  <c r="J158" i="27"/>
  <c r="I158" i="27"/>
  <c r="K75" i="26"/>
  <c r="J75" i="26"/>
  <c r="I75" i="26"/>
  <c r="K98" i="26"/>
  <c r="J98" i="26"/>
  <c r="I98" i="26"/>
  <c r="K158" i="26"/>
  <c r="J158" i="26"/>
  <c r="I158" i="26"/>
  <c r="K89" i="26"/>
  <c r="J89" i="26"/>
  <c r="I89" i="26"/>
  <c r="K80" i="27"/>
  <c r="J80" i="27"/>
  <c r="I80" i="27"/>
  <c r="K17" i="27"/>
  <c r="J17" i="27"/>
  <c r="I17" i="27"/>
  <c r="J33" i="27"/>
  <c r="I33" i="27"/>
  <c r="K33" i="27"/>
  <c r="K152" i="27"/>
  <c r="J152" i="27"/>
  <c r="I152" i="27"/>
  <c r="H160" i="27"/>
  <c r="K93" i="27"/>
  <c r="J93" i="27"/>
  <c r="I93" i="27"/>
  <c r="I143" i="27"/>
  <c r="K143" i="27"/>
  <c r="J143" i="27"/>
  <c r="C90" i="26"/>
  <c r="J216" i="24"/>
  <c r="J174" i="24"/>
  <c r="L164" i="24"/>
  <c r="E34" i="26"/>
  <c r="E62" i="26"/>
  <c r="J50" i="26"/>
  <c r="I50" i="26"/>
  <c r="G160" i="26"/>
  <c r="J10" i="26"/>
  <c r="I10" i="26"/>
  <c r="I18" i="26"/>
  <c r="J18" i="26"/>
  <c r="G104" i="26"/>
  <c r="K39" i="22"/>
  <c r="J39" i="22"/>
  <c r="L39" i="22"/>
  <c r="K86" i="22"/>
  <c r="J86" i="22"/>
  <c r="L86" i="22"/>
  <c r="K131" i="22"/>
  <c r="J131" i="22"/>
  <c r="L131" i="22"/>
  <c r="H119" i="22"/>
  <c r="F77" i="22"/>
  <c r="G133" i="22"/>
  <c r="I146" i="21"/>
  <c r="H146" i="21"/>
  <c r="H40" i="21"/>
  <c r="I152" i="21"/>
  <c r="H152" i="21"/>
  <c r="I95" i="21"/>
  <c r="H95" i="21"/>
  <c r="F78" i="21"/>
  <c r="E120" i="21"/>
  <c r="P21" i="22"/>
  <c r="C92" i="21"/>
  <c r="I15" i="19"/>
  <c r="H15" i="19"/>
  <c r="Q127" i="19"/>
  <c r="P127" i="19"/>
  <c r="Q67" i="19"/>
  <c r="P67" i="19"/>
  <c r="R67" i="19"/>
  <c r="Q123" i="19"/>
  <c r="P123" i="19"/>
  <c r="I98" i="19"/>
  <c r="H98" i="19"/>
  <c r="G105" i="19"/>
  <c r="Q34" i="19"/>
  <c r="P34" i="19"/>
  <c r="I45" i="19"/>
  <c r="H45" i="19"/>
  <c r="I82" i="19"/>
  <c r="H82" i="19"/>
  <c r="I125" i="19"/>
  <c r="H125" i="19"/>
  <c r="G133" i="19"/>
  <c r="R86" i="18"/>
  <c r="Q86" i="18"/>
  <c r="O134" i="18"/>
  <c r="Q154" i="18"/>
  <c r="R154" i="18"/>
  <c r="R55" i="18"/>
  <c r="Q55" i="18"/>
  <c r="Y10" i="19"/>
  <c r="X10" i="19"/>
  <c r="W9" i="19"/>
  <c r="Y124" i="19"/>
  <c r="X124" i="19"/>
  <c r="Y100" i="19"/>
  <c r="X100" i="19"/>
  <c r="Y131" i="19"/>
  <c r="X131" i="19"/>
  <c r="C36" i="18"/>
  <c r="Y122" i="18"/>
  <c r="X122" i="18"/>
  <c r="Y53" i="18"/>
  <c r="X53" i="18"/>
  <c r="Y154" i="18"/>
  <c r="X154" i="18"/>
  <c r="D35" i="17"/>
  <c r="T48" i="18"/>
  <c r="T36" i="18"/>
  <c r="C51" i="17"/>
  <c r="K104" i="18"/>
  <c r="J35" i="31"/>
  <c r="H39" i="31"/>
  <c r="J39" i="31"/>
  <c r="F60" i="31"/>
  <c r="AB9" i="35"/>
  <c r="F62" i="31"/>
  <c r="L9" i="31"/>
  <c r="J12" i="31"/>
  <c r="L12" i="31"/>
  <c r="H17" i="31"/>
  <c r="H167" i="30"/>
  <c r="F148" i="30"/>
  <c r="J230" i="30"/>
  <c r="F260" i="30"/>
  <c r="H260" i="30"/>
  <c r="F216" i="30"/>
  <c r="L251" i="30"/>
  <c r="F122" i="30"/>
  <c r="F121" i="30"/>
  <c r="F129" i="30"/>
  <c r="J43" i="30"/>
  <c r="F189" i="30"/>
  <c r="H190" i="30"/>
  <c r="L57" i="28"/>
  <c r="J57" i="28"/>
  <c r="I31" i="28"/>
  <c r="J31" i="28"/>
  <c r="M31" i="28"/>
  <c r="L31" i="28"/>
  <c r="K31" i="28"/>
  <c r="J23" i="28"/>
  <c r="I23" i="28"/>
  <c r="K23" i="28"/>
  <c r="M23" i="28"/>
  <c r="L23" i="28"/>
  <c r="M18" i="28"/>
  <c r="L18" i="28"/>
  <c r="K18" i="28"/>
  <c r="J18" i="28"/>
  <c r="I18" i="28"/>
  <c r="M145" i="28"/>
  <c r="L145" i="28"/>
  <c r="K145" i="28"/>
  <c r="J145" i="28"/>
  <c r="I145" i="28"/>
  <c r="M42" i="28"/>
  <c r="L42" i="28"/>
  <c r="K42" i="28"/>
  <c r="J42" i="28"/>
  <c r="I42" i="28"/>
  <c r="L155" i="28"/>
  <c r="K155" i="28"/>
  <c r="J155" i="28"/>
  <c r="I155" i="28"/>
  <c r="M155" i="28"/>
  <c r="M51" i="28"/>
  <c r="L51" i="28"/>
  <c r="I51" i="28"/>
  <c r="K51" i="28"/>
  <c r="J51" i="28"/>
  <c r="L80" i="30"/>
  <c r="K100" i="28"/>
  <c r="I100" i="28"/>
  <c r="G62" i="28"/>
  <c r="K84" i="28"/>
  <c r="I84" i="28"/>
  <c r="D34" i="27"/>
  <c r="F90" i="27"/>
  <c r="D76" i="28"/>
  <c r="D62" i="28"/>
  <c r="J13" i="26"/>
  <c r="I13" i="26"/>
  <c r="K13" i="26"/>
  <c r="K42" i="27"/>
  <c r="J42" i="27"/>
  <c r="I42" i="27"/>
  <c r="K36" i="26"/>
  <c r="J36" i="26"/>
  <c r="I36" i="26"/>
  <c r="K120" i="26"/>
  <c r="J120" i="26"/>
  <c r="I120" i="26"/>
  <c r="I17" i="26"/>
  <c r="J17" i="26"/>
  <c r="K17" i="26"/>
  <c r="K111" i="26"/>
  <c r="J111" i="26"/>
  <c r="I111" i="26"/>
  <c r="K89" i="27"/>
  <c r="J89" i="27"/>
  <c r="I89" i="27"/>
  <c r="K25" i="27"/>
  <c r="J25" i="27"/>
  <c r="I25" i="27"/>
  <c r="H90" i="27"/>
  <c r="J82" i="27"/>
  <c r="I82" i="27"/>
  <c r="K82" i="27"/>
  <c r="K75" i="27"/>
  <c r="J75" i="27"/>
  <c r="I75" i="27"/>
  <c r="K114" i="27"/>
  <c r="J114" i="27"/>
  <c r="I114" i="27"/>
  <c r="K67" i="27"/>
  <c r="J67" i="27"/>
  <c r="I67" i="27"/>
  <c r="D118" i="26"/>
  <c r="C34" i="26"/>
  <c r="C146" i="26"/>
  <c r="J212" i="24"/>
  <c r="L167" i="24"/>
  <c r="F129" i="24"/>
  <c r="H129" i="24"/>
  <c r="J169" i="24"/>
  <c r="F132" i="26"/>
  <c r="E146" i="26"/>
  <c r="H35" i="22"/>
  <c r="J27" i="22"/>
  <c r="K27" i="22"/>
  <c r="J19" i="26"/>
  <c r="I19" i="26"/>
  <c r="J33" i="26"/>
  <c r="I33" i="26"/>
  <c r="K126" i="22"/>
  <c r="J126" i="22"/>
  <c r="L126" i="22"/>
  <c r="K41" i="22"/>
  <c r="J41" i="22"/>
  <c r="I49" i="22"/>
  <c r="L41" i="22"/>
  <c r="K88" i="22"/>
  <c r="J88" i="22"/>
  <c r="L88" i="22"/>
  <c r="K136" i="22"/>
  <c r="J136" i="22"/>
  <c r="L136" i="22"/>
  <c r="L66" i="22"/>
  <c r="K66" i="22"/>
  <c r="J66" i="22"/>
  <c r="F119" i="22"/>
  <c r="C36" i="21"/>
  <c r="I112" i="21"/>
  <c r="H112" i="21"/>
  <c r="G120" i="21"/>
  <c r="I116" i="21"/>
  <c r="H116" i="21"/>
  <c r="I73" i="21"/>
  <c r="H73" i="21"/>
  <c r="G78" i="21"/>
  <c r="H97" i="21"/>
  <c r="D92" i="21"/>
  <c r="E133" i="22"/>
  <c r="D35" i="22"/>
  <c r="C91" i="22"/>
  <c r="O21" i="19"/>
  <c r="P13" i="19"/>
  <c r="R13" i="19"/>
  <c r="Q13" i="19"/>
  <c r="O9" i="19"/>
  <c r="R72" i="19" s="1"/>
  <c r="Q101" i="19"/>
  <c r="P101" i="19"/>
  <c r="Q70" i="19"/>
  <c r="P70" i="19"/>
  <c r="R70" i="19"/>
  <c r="R128" i="19"/>
  <c r="Q128" i="19"/>
  <c r="P128" i="19"/>
  <c r="P73" i="19"/>
  <c r="R73" i="19"/>
  <c r="Q73" i="19"/>
  <c r="O35" i="19"/>
  <c r="R27" i="19"/>
  <c r="Q27" i="19"/>
  <c r="P27" i="19"/>
  <c r="I56" i="19"/>
  <c r="H56" i="19"/>
  <c r="I85" i="19"/>
  <c r="H85" i="19"/>
  <c r="I130" i="19"/>
  <c r="H130" i="19"/>
  <c r="X17" i="22"/>
  <c r="W17" i="22"/>
  <c r="V17" i="22"/>
  <c r="R140" i="18"/>
  <c r="Q140" i="18"/>
  <c r="Y15" i="19"/>
  <c r="X15" i="19"/>
  <c r="Y81" i="19"/>
  <c r="X81" i="19"/>
  <c r="Y98" i="19"/>
  <c r="X98" i="19"/>
  <c r="Y137" i="19"/>
  <c r="X137" i="19"/>
  <c r="O62" i="18"/>
  <c r="N132" i="18"/>
  <c r="C106" i="18"/>
  <c r="C90" i="18"/>
  <c r="X108" i="18"/>
  <c r="X74" i="18"/>
  <c r="Y155" i="18"/>
  <c r="X155" i="18"/>
  <c r="E9" i="17"/>
  <c r="D8" i="18"/>
  <c r="G64" i="18"/>
  <c r="J33" i="33"/>
  <c r="L33" i="33"/>
  <c r="J280" i="30"/>
  <c r="V40" i="35"/>
  <c r="W40" i="35"/>
  <c r="L57" i="31"/>
  <c r="H15" i="35"/>
  <c r="J40" i="33"/>
  <c r="J85" i="33"/>
  <c r="F63" i="31"/>
  <c r="J37" i="31"/>
  <c r="H60" i="31"/>
  <c r="J60" i="31"/>
  <c r="F65" i="31"/>
  <c r="AB17" i="35"/>
  <c r="F55" i="31"/>
  <c r="L11" i="31"/>
  <c r="J19" i="31"/>
  <c r="H9" i="31"/>
  <c r="H169" i="30"/>
  <c r="H233" i="30"/>
  <c r="L145" i="30"/>
  <c r="J232" i="30"/>
  <c r="L232" i="30"/>
  <c r="F217" i="30"/>
  <c r="J208" i="30"/>
  <c r="J262" i="30"/>
  <c r="J218" i="30"/>
  <c r="F218" i="30"/>
  <c r="F124" i="30"/>
  <c r="H124" i="30"/>
  <c r="H123" i="30"/>
  <c r="J41" i="30"/>
  <c r="J191" i="30"/>
  <c r="F185" i="30"/>
  <c r="J192" i="30"/>
  <c r="L50" i="28"/>
  <c r="K50" i="28"/>
  <c r="J50" i="28"/>
  <c r="I50" i="28"/>
  <c r="M50" i="28"/>
  <c r="F76" i="28"/>
  <c r="C20" i="28"/>
  <c r="F132" i="28"/>
  <c r="M148" i="28"/>
  <c r="L148" i="28"/>
  <c r="K148" i="28"/>
  <c r="J148" i="28"/>
  <c r="I148" i="28"/>
  <c r="M64" i="28"/>
  <c r="L64" i="28"/>
  <c r="K64" i="28"/>
  <c r="I64" i="28"/>
  <c r="J64" i="28"/>
  <c r="L157" i="28"/>
  <c r="K157" i="28"/>
  <c r="J157" i="28"/>
  <c r="I157" i="28"/>
  <c r="M157" i="28"/>
  <c r="M72" i="28"/>
  <c r="L72" i="28"/>
  <c r="K72" i="28"/>
  <c r="J72" i="28"/>
  <c r="I72" i="28"/>
  <c r="I122" i="28"/>
  <c r="K122" i="28"/>
  <c r="F118" i="28"/>
  <c r="L120" i="28"/>
  <c r="J120" i="28"/>
  <c r="L109" i="28"/>
  <c r="J109" i="28"/>
  <c r="D104" i="27"/>
  <c r="C34" i="27"/>
  <c r="D160" i="28"/>
  <c r="G34" i="27"/>
  <c r="E104" i="27"/>
  <c r="K128" i="26"/>
  <c r="J128" i="26"/>
  <c r="I128" i="26"/>
  <c r="K18" i="27"/>
  <c r="J18" i="27"/>
  <c r="I18" i="27"/>
  <c r="K141" i="26"/>
  <c r="J141" i="26"/>
  <c r="I141" i="26"/>
  <c r="I39" i="26"/>
  <c r="K39" i="26"/>
  <c r="J39" i="26"/>
  <c r="K154" i="26"/>
  <c r="J154" i="26"/>
  <c r="I154" i="26"/>
  <c r="K149" i="27"/>
  <c r="J149" i="27"/>
  <c r="I149" i="27"/>
  <c r="K108" i="27"/>
  <c r="J108" i="27"/>
  <c r="I108" i="27"/>
  <c r="J120" i="27"/>
  <c r="I120" i="27"/>
  <c r="K120" i="27"/>
  <c r="K97" i="27"/>
  <c r="J97" i="27"/>
  <c r="I97" i="27"/>
  <c r="K136" i="27"/>
  <c r="J136" i="27"/>
  <c r="I136" i="27"/>
  <c r="J88" i="27"/>
  <c r="I88" i="27"/>
  <c r="K88" i="27"/>
  <c r="C20" i="26"/>
  <c r="F208" i="24"/>
  <c r="J123" i="24"/>
  <c r="H120" i="24"/>
  <c r="J120" i="24"/>
  <c r="L166" i="24"/>
  <c r="I30" i="26"/>
  <c r="J30" i="26"/>
  <c r="J71" i="26"/>
  <c r="I71" i="26"/>
  <c r="X14" i="22"/>
  <c r="W14" i="22"/>
  <c r="V14" i="22"/>
  <c r="X15" i="22"/>
  <c r="W15" i="22"/>
  <c r="V15" i="22"/>
  <c r="K43" i="22"/>
  <c r="J43" i="22"/>
  <c r="L43" i="22"/>
  <c r="K90" i="22"/>
  <c r="J90" i="22"/>
  <c r="L90" i="22"/>
  <c r="K138" i="22"/>
  <c r="J138" i="22"/>
  <c r="L138" i="22"/>
  <c r="K28" i="22"/>
  <c r="J28" i="22"/>
  <c r="L28" i="22"/>
  <c r="I35" i="22"/>
  <c r="H77" i="22"/>
  <c r="L57" i="22"/>
  <c r="K57" i="22"/>
  <c r="J57" i="22"/>
  <c r="I127" i="21"/>
  <c r="H127" i="21"/>
  <c r="G134" i="21"/>
  <c r="I133" i="21"/>
  <c r="H133" i="21"/>
  <c r="I138" i="21"/>
  <c r="H138" i="21"/>
  <c r="E22" i="21"/>
  <c r="E35" i="22"/>
  <c r="D77" i="22"/>
  <c r="E36" i="21"/>
  <c r="C148" i="21"/>
  <c r="G9" i="19"/>
  <c r="J14" i="19" s="1"/>
  <c r="I10" i="19"/>
  <c r="H10" i="19"/>
  <c r="R104" i="19"/>
  <c r="Q104" i="19"/>
  <c r="P104" i="19"/>
  <c r="R117" i="19"/>
  <c r="Q117" i="19"/>
  <c r="P117" i="19"/>
  <c r="Q139" i="19"/>
  <c r="P139" i="19"/>
  <c r="O147" i="19"/>
  <c r="I31" i="19"/>
  <c r="H31" i="19"/>
  <c r="I24" i="19"/>
  <c r="H24" i="19"/>
  <c r="G23" i="19"/>
  <c r="I68" i="19"/>
  <c r="H68" i="19"/>
  <c r="I88" i="19"/>
  <c r="H88" i="19"/>
  <c r="J88" i="19"/>
  <c r="I136" i="19"/>
  <c r="H136" i="19"/>
  <c r="G135" i="19"/>
  <c r="W18" i="22"/>
  <c r="V18" i="22"/>
  <c r="X18" i="22"/>
  <c r="R114" i="18"/>
  <c r="Q114" i="18"/>
  <c r="Y41" i="19"/>
  <c r="X41" i="19"/>
  <c r="W49" i="19"/>
  <c r="Y67" i="19"/>
  <c r="X67" i="19"/>
  <c r="Y84" i="19"/>
  <c r="X84" i="19"/>
  <c r="Y101" i="19"/>
  <c r="X101" i="19"/>
  <c r="Y153" i="19"/>
  <c r="X153" i="19"/>
  <c r="W161" i="19"/>
  <c r="R46" i="18"/>
  <c r="Q46" i="18"/>
  <c r="P118" i="18"/>
  <c r="R110" i="18"/>
  <c r="Q110" i="18"/>
  <c r="P106" i="18"/>
  <c r="C134" i="18"/>
  <c r="X130" i="18"/>
  <c r="X117" i="18"/>
  <c r="X156" i="18"/>
  <c r="G161" i="17"/>
  <c r="G35" i="17"/>
  <c r="G23" i="17"/>
  <c r="L132" i="18"/>
  <c r="J105" i="31"/>
  <c r="F97" i="31"/>
  <c r="H278" i="30"/>
  <c r="V36" i="35"/>
  <c r="W36" i="35"/>
  <c r="J99" i="33"/>
  <c r="J102" i="33"/>
  <c r="F59" i="31"/>
  <c r="J42" i="31"/>
  <c r="H65" i="31"/>
  <c r="J65" i="31"/>
  <c r="F98" i="31"/>
  <c r="AB11" i="35"/>
  <c r="F263" i="30"/>
  <c r="J17" i="31"/>
  <c r="H11" i="31"/>
  <c r="J143" i="30"/>
  <c r="J234" i="30"/>
  <c r="L234" i="30"/>
  <c r="F214" i="30"/>
  <c r="J219" i="30"/>
  <c r="F215" i="30"/>
  <c r="H215" i="30"/>
  <c r="J126" i="30"/>
  <c r="J119" i="30"/>
  <c r="F197" i="30"/>
  <c r="J194" i="30"/>
  <c r="J187" i="30"/>
  <c r="F195" i="30"/>
  <c r="E34" i="28"/>
  <c r="L27" i="28"/>
  <c r="J27" i="28"/>
  <c r="L15" i="28"/>
  <c r="J15" i="28"/>
  <c r="F20" i="28"/>
  <c r="M59" i="28"/>
  <c r="L59" i="28"/>
  <c r="K59" i="28"/>
  <c r="I59" i="28"/>
  <c r="J59" i="28"/>
  <c r="M150" i="28"/>
  <c r="L150" i="28"/>
  <c r="K150" i="28"/>
  <c r="J150" i="28"/>
  <c r="I150" i="28"/>
  <c r="M85" i="28"/>
  <c r="L85" i="28"/>
  <c r="K85" i="28"/>
  <c r="I85" i="28"/>
  <c r="J85" i="28"/>
  <c r="L159" i="28"/>
  <c r="K159" i="28"/>
  <c r="J159" i="28"/>
  <c r="I159" i="28"/>
  <c r="M159" i="28"/>
  <c r="I94" i="28"/>
  <c r="K94" i="28"/>
  <c r="J94" i="28"/>
  <c r="M94" i="28"/>
  <c r="L94" i="28"/>
  <c r="K143" i="28"/>
  <c r="I143" i="28"/>
  <c r="L141" i="28"/>
  <c r="J141" i="28"/>
  <c r="C48" i="27"/>
  <c r="D90" i="27"/>
  <c r="D48" i="27"/>
  <c r="F118" i="27"/>
  <c r="J37" i="27"/>
  <c r="I37" i="27"/>
  <c r="K47" i="26"/>
  <c r="J47" i="26"/>
  <c r="I47" i="26"/>
  <c r="K126" i="26"/>
  <c r="J126" i="26"/>
  <c r="I126" i="26"/>
  <c r="K65" i="26"/>
  <c r="J65" i="26"/>
  <c r="I65" i="26"/>
  <c r="K60" i="26"/>
  <c r="J60" i="26"/>
  <c r="I60" i="26"/>
  <c r="J107" i="26"/>
  <c r="I107" i="26"/>
  <c r="K107" i="26"/>
  <c r="K27" i="27"/>
  <c r="J27" i="27"/>
  <c r="I27" i="27"/>
  <c r="K123" i="27"/>
  <c r="J123" i="27"/>
  <c r="I123" i="27"/>
  <c r="K135" i="27"/>
  <c r="J135" i="27"/>
  <c r="I135" i="27"/>
  <c r="K140" i="27"/>
  <c r="J140" i="27"/>
  <c r="I140" i="27"/>
  <c r="K157" i="27"/>
  <c r="J157" i="27"/>
  <c r="I157" i="27"/>
  <c r="H118" i="27"/>
  <c r="I110" i="27"/>
  <c r="K110" i="27"/>
  <c r="J110" i="27"/>
  <c r="D34" i="26"/>
  <c r="H217" i="24"/>
  <c r="F210" i="24"/>
  <c r="F146" i="26"/>
  <c r="E132" i="26"/>
  <c r="J24" i="26"/>
  <c r="I24" i="26"/>
  <c r="J116" i="26"/>
  <c r="I116" i="26"/>
  <c r="K113" i="22"/>
  <c r="J113" i="22"/>
  <c r="L113" i="22"/>
  <c r="K45" i="22"/>
  <c r="J45" i="22"/>
  <c r="L45" i="22"/>
  <c r="K93" i="22"/>
  <c r="J93" i="22"/>
  <c r="L93" i="22"/>
  <c r="K140" i="22"/>
  <c r="J140" i="22"/>
  <c r="L140" i="22"/>
  <c r="L54" i="24"/>
  <c r="G119" i="22"/>
  <c r="H123" i="21"/>
  <c r="I19" i="21"/>
  <c r="H19" i="21"/>
  <c r="I155" i="21"/>
  <c r="H155" i="21"/>
  <c r="G162" i="21"/>
  <c r="I159" i="21"/>
  <c r="H159" i="21"/>
  <c r="E64" i="21"/>
  <c r="F148" i="21"/>
  <c r="E50" i="21"/>
  <c r="D161" i="22"/>
  <c r="C49" i="22"/>
  <c r="R74" i="19"/>
  <c r="Q74" i="19"/>
  <c r="P74" i="19"/>
  <c r="R108" i="19"/>
  <c r="Q108" i="19"/>
  <c r="O107" i="19"/>
  <c r="P108" i="19"/>
  <c r="P56" i="19"/>
  <c r="R56" i="19"/>
  <c r="Q56" i="19"/>
  <c r="Q144" i="19"/>
  <c r="P144" i="19"/>
  <c r="J25" i="19"/>
  <c r="I25" i="19"/>
  <c r="H25" i="19"/>
  <c r="I18" i="19"/>
  <c r="H18" i="19"/>
  <c r="J118" i="19"/>
  <c r="I118" i="19"/>
  <c r="H118" i="19"/>
  <c r="H53" i="19"/>
  <c r="J53" i="19"/>
  <c r="I53" i="19"/>
  <c r="I141" i="19"/>
  <c r="H141" i="19"/>
  <c r="P64" i="18"/>
  <c r="R65" i="18"/>
  <c r="Q65" i="18"/>
  <c r="Y17" i="19"/>
  <c r="X17" i="19"/>
  <c r="R69" i="18"/>
  <c r="Q69" i="18"/>
  <c r="Y118" i="19"/>
  <c r="X118" i="19"/>
  <c r="Y46" i="19"/>
  <c r="X46" i="19"/>
  <c r="Y99" i="19"/>
  <c r="X99" i="19"/>
  <c r="Y158" i="19"/>
  <c r="X158" i="19"/>
  <c r="O148" i="18"/>
  <c r="Y51" i="18"/>
  <c r="X51" i="18"/>
  <c r="W50" i="18"/>
  <c r="Y60" i="18"/>
  <c r="X60" i="18"/>
  <c r="Y150" i="18"/>
  <c r="X150" i="18"/>
  <c r="X99" i="18"/>
  <c r="V50" i="18"/>
  <c r="S92" i="18"/>
  <c r="S146" i="18"/>
  <c r="K106" i="18"/>
  <c r="G104" i="18"/>
  <c r="H98" i="31"/>
  <c r="F100" i="31"/>
  <c r="AB15" i="35"/>
  <c r="H258" i="30"/>
  <c r="J9" i="31"/>
  <c r="H13" i="31"/>
  <c r="H174" i="30"/>
  <c r="J171" i="30"/>
  <c r="H141" i="30"/>
  <c r="F211" i="30"/>
  <c r="F153" i="30"/>
  <c r="F251" i="30"/>
  <c r="J216" i="30"/>
  <c r="H212" i="30"/>
  <c r="J212" i="30"/>
  <c r="H129" i="30"/>
  <c r="J129" i="30"/>
  <c r="J128" i="30"/>
  <c r="J197" i="30"/>
  <c r="F34" i="28"/>
  <c r="G20" i="28"/>
  <c r="K11" i="28"/>
  <c r="J11" i="28"/>
  <c r="I11" i="28"/>
  <c r="M11" i="28"/>
  <c r="L11" i="28"/>
  <c r="M152" i="28"/>
  <c r="L152" i="28"/>
  <c r="K152" i="28"/>
  <c r="J152" i="28"/>
  <c r="I152" i="28"/>
  <c r="H160" i="28"/>
  <c r="M107" i="28"/>
  <c r="L107" i="28"/>
  <c r="K107" i="28"/>
  <c r="I107" i="28"/>
  <c r="J107" i="28"/>
  <c r="K37" i="28"/>
  <c r="J37" i="28"/>
  <c r="I37" i="28"/>
  <c r="M37" i="28"/>
  <c r="L37" i="28"/>
  <c r="M115" i="28"/>
  <c r="J115" i="28"/>
  <c r="I115" i="28"/>
  <c r="L115" i="28"/>
  <c r="K115" i="28"/>
  <c r="E118" i="28"/>
  <c r="L86" i="28"/>
  <c r="J86" i="28"/>
  <c r="C76" i="28"/>
  <c r="C62" i="28"/>
  <c r="K148" i="26"/>
  <c r="I148" i="26"/>
  <c r="J148" i="26"/>
  <c r="K28" i="26"/>
  <c r="J28" i="26"/>
  <c r="I28" i="26"/>
  <c r="H267" i="24"/>
  <c r="K109" i="26"/>
  <c r="J109" i="26"/>
  <c r="I109" i="26"/>
  <c r="K86" i="26"/>
  <c r="J86" i="26"/>
  <c r="I86" i="26"/>
  <c r="K82" i="26"/>
  <c r="J82" i="26"/>
  <c r="I82" i="26"/>
  <c r="H90" i="26"/>
  <c r="I125" i="27"/>
  <c r="K125" i="27"/>
  <c r="J125" i="27"/>
  <c r="K58" i="27"/>
  <c r="J58" i="27"/>
  <c r="I58" i="27"/>
  <c r="K30" i="27"/>
  <c r="J30" i="27"/>
  <c r="I30" i="27"/>
  <c r="K28" i="27"/>
  <c r="J28" i="27"/>
  <c r="I28" i="27"/>
  <c r="K64" i="27"/>
  <c r="J64" i="27"/>
  <c r="I64" i="27"/>
  <c r="K59" i="27"/>
  <c r="J59" i="27"/>
  <c r="I59" i="27"/>
  <c r="J131" i="27"/>
  <c r="I131" i="27"/>
  <c r="K131" i="27"/>
  <c r="J171" i="24"/>
  <c r="F212" i="24"/>
  <c r="F118" i="26"/>
  <c r="F175" i="24"/>
  <c r="H175" i="24"/>
  <c r="K17" i="22"/>
  <c r="J17" i="22"/>
  <c r="L17" i="22"/>
  <c r="I21" i="22"/>
  <c r="I45" i="26"/>
  <c r="J45" i="26"/>
  <c r="L19" i="22"/>
  <c r="K19" i="22"/>
  <c r="J19" i="22"/>
  <c r="Q21" i="22"/>
  <c r="K47" i="22"/>
  <c r="J47" i="22"/>
  <c r="L47" i="22"/>
  <c r="K95" i="22"/>
  <c r="J95" i="22"/>
  <c r="L95" i="22"/>
  <c r="K142" i="22"/>
  <c r="J142" i="22"/>
  <c r="L142" i="22"/>
  <c r="L20" i="22"/>
  <c r="K20" i="22"/>
  <c r="J20" i="22"/>
  <c r="L56" i="24"/>
  <c r="H91" i="22"/>
  <c r="C22" i="21"/>
  <c r="H76" i="21"/>
  <c r="I76" i="21"/>
  <c r="I115" i="21"/>
  <c r="H115" i="21"/>
  <c r="D162" i="21"/>
  <c r="E91" i="22"/>
  <c r="D91" i="22"/>
  <c r="D21" i="22"/>
  <c r="P81" i="19"/>
  <c r="R81" i="19"/>
  <c r="Q81" i="19"/>
  <c r="R152" i="19"/>
  <c r="Q152" i="19"/>
  <c r="P152" i="19"/>
  <c r="P61" i="19"/>
  <c r="R61" i="19"/>
  <c r="Q61" i="19"/>
  <c r="R155" i="19"/>
  <c r="Q155" i="19"/>
  <c r="P155" i="19"/>
  <c r="J19" i="19"/>
  <c r="I19" i="19"/>
  <c r="H19" i="19"/>
  <c r="R16" i="19"/>
  <c r="Q16" i="19"/>
  <c r="P16" i="19"/>
  <c r="G77" i="19"/>
  <c r="I69" i="19"/>
  <c r="H69" i="19"/>
  <c r="H58" i="19"/>
  <c r="I58" i="19"/>
  <c r="I146" i="19"/>
  <c r="H146" i="19"/>
  <c r="O50" i="18"/>
  <c r="Q51" i="18"/>
  <c r="N134" i="18"/>
  <c r="Y115" i="19"/>
  <c r="X115" i="19"/>
  <c r="R157" i="18"/>
  <c r="Q157" i="18"/>
  <c r="Y125" i="19"/>
  <c r="X125" i="19"/>
  <c r="W133" i="19"/>
  <c r="Y62" i="19"/>
  <c r="X62" i="19"/>
  <c r="W149" i="19"/>
  <c r="Y150" i="19"/>
  <c r="X150" i="19"/>
  <c r="R126" i="18"/>
  <c r="Q126" i="18"/>
  <c r="R88" i="18"/>
  <c r="Q88" i="18"/>
  <c r="E49" i="17"/>
  <c r="X72" i="18"/>
  <c r="W90" i="18"/>
  <c r="Y82" i="18"/>
  <c r="X82" i="18"/>
  <c r="Y136" i="18"/>
  <c r="X136" i="18"/>
  <c r="Y23" i="18"/>
  <c r="X23" i="18"/>
  <c r="W22" i="18"/>
  <c r="G148" i="18"/>
  <c r="L208" i="30"/>
  <c r="H150" i="30"/>
  <c r="F253" i="30"/>
  <c r="F213" i="30"/>
  <c r="H216" i="30"/>
  <c r="F210" i="30"/>
  <c r="H131" i="30"/>
  <c r="J42" i="30"/>
  <c r="H189" i="30"/>
  <c r="F193" i="30"/>
  <c r="J186" i="30"/>
  <c r="I25" i="28"/>
  <c r="J25" i="28"/>
  <c r="L25" i="28"/>
  <c r="K25" i="28"/>
  <c r="M25" i="28"/>
  <c r="M154" i="28"/>
  <c r="L154" i="28"/>
  <c r="K154" i="28"/>
  <c r="J154" i="28"/>
  <c r="I154" i="28"/>
  <c r="M128" i="28"/>
  <c r="L128" i="28"/>
  <c r="K128" i="28"/>
  <c r="I128" i="28"/>
  <c r="J128" i="28"/>
  <c r="K58" i="28"/>
  <c r="J58" i="28"/>
  <c r="I58" i="28"/>
  <c r="M58" i="28"/>
  <c r="L58" i="28"/>
  <c r="M137" i="28"/>
  <c r="J137" i="28"/>
  <c r="I137" i="28"/>
  <c r="L137" i="28"/>
  <c r="K137" i="28"/>
  <c r="G132" i="28"/>
  <c r="K44" i="28"/>
  <c r="I44" i="28"/>
  <c r="E90" i="28"/>
  <c r="D118" i="27"/>
  <c r="C118" i="27"/>
  <c r="D146" i="28"/>
  <c r="I142" i="26"/>
  <c r="K142" i="26"/>
  <c r="J142" i="26"/>
  <c r="J52" i="26"/>
  <c r="I52" i="26"/>
  <c r="K52" i="26"/>
  <c r="K145" i="26"/>
  <c r="J145" i="26"/>
  <c r="I145" i="26"/>
  <c r="H262" i="24"/>
  <c r="K74" i="26"/>
  <c r="J74" i="26"/>
  <c r="I74" i="26"/>
  <c r="K108" i="26"/>
  <c r="J108" i="26"/>
  <c r="I108" i="26"/>
  <c r="K103" i="26"/>
  <c r="J103" i="26"/>
  <c r="I103" i="26"/>
  <c r="K9" i="27"/>
  <c r="J9" i="27"/>
  <c r="I9" i="27"/>
  <c r="H104" i="27"/>
  <c r="K96" i="27"/>
  <c r="J96" i="27"/>
  <c r="I96" i="27"/>
  <c r="K41" i="27"/>
  <c r="J41" i="27"/>
  <c r="I41" i="27"/>
  <c r="I39" i="27"/>
  <c r="K39" i="27"/>
  <c r="J39" i="27"/>
  <c r="K85" i="27"/>
  <c r="J85" i="27"/>
  <c r="I85" i="27"/>
  <c r="K81" i="27"/>
  <c r="J81" i="27"/>
  <c r="I81" i="27"/>
  <c r="K153" i="27"/>
  <c r="J153" i="27"/>
  <c r="I153" i="27"/>
  <c r="D20" i="26"/>
  <c r="F218" i="24"/>
  <c r="H218" i="24"/>
  <c r="J126" i="24"/>
  <c r="H214" i="24"/>
  <c r="F174" i="24"/>
  <c r="H174" i="24"/>
  <c r="J166" i="24"/>
  <c r="F34" i="26"/>
  <c r="E48" i="26"/>
  <c r="E76" i="26"/>
  <c r="F168" i="24"/>
  <c r="H168" i="24"/>
  <c r="F21" i="22"/>
  <c r="F91" i="22"/>
  <c r="L9" i="22"/>
  <c r="K9" i="22"/>
  <c r="J9" i="22"/>
  <c r="L12" i="22"/>
  <c r="L32" i="22"/>
  <c r="L40" i="22"/>
  <c r="L68" i="22"/>
  <c r="L25" i="22"/>
  <c r="L102" i="22"/>
  <c r="L13" i="22"/>
  <c r="L59" i="22"/>
  <c r="L89" i="22"/>
  <c r="L11" i="22"/>
  <c r="L34" i="22"/>
  <c r="L27" i="22"/>
  <c r="L16" i="22"/>
  <c r="L74" i="22"/>
  <c r="L14" i="22"/>
  <c r="L96" i="22"/>
  <c r="L117" i="22"/>
  <c r="L130" i="22"/>
  <c r="L124" i="22"/>
  <c r="L23" i="22"/>
  <c r="L111" i="22"/>
  <c r="L128" i="22"/>
  <c r="L51" i="22"/>
  <c r="L81" i="22"/>
  <c r="L15" i="22"/>
  <c r="K52" i="22"/>
  <c r="J52" i="22"/>
  <c r="L52" i="22"/>
  <c r="K97" i="22"/>
  <c r="J97" i="22"/>
  <c r="I105" i="22"/>
  <c r="L97" i="22"/>
  <c r="K144" i="22"/>
  <c r="J144" i="22"/>
  <c r="L144" i="22"/>
  <c r="L58" i="24"/>
  <c r="L104" i="22"/>
  <c r="K104" i="22"/>
  <c r="J104" i="22"/>
  <c r="I111" i="21"/>
  <c r="H111" i="21"/>
  <c r="I137" i="21"/>
  <c r="H137" i="21"/>
  <c r="I52" i="21"/>
  <c r="H52" i="21"/>
  <c r="E106" i="21"/>
  <c r="C63" i="22"/>
  <c r="O135" i="19"/>
  <c r="Q136" i="19"/>
  <c r="P136" i="19"/>
  <c r="R136" i="19"/>
  <c r="R109" i="19"/>
  <c r="Q109" i="19"/>
  <c r="P109" i="19"/>
  <c r="P68" i="19"/>
  <c r="R68" i="19"/>
  <c r="Q68" i="19"/>
  <c r="R160" i="19"/>
  <c r="Q160" i="19"/>
  <c r="P160" i="19"/>
  <c r="R17" i="19"/>
  <c r="Q17" i="19"/>
  <c r="P17" i="19"/>
  <c r="H95" i="19"/>
  <c r="I95" i="19"/>
  <c r="J72" i="19"/>
  <c r="I72" i="19"/>
  <c r="H72" i="19"/>
  <c r="H86" i="19"/>
  <c r="J86" i="19"/>
  <c r="I86" i="19"/>
  <c r="J152" i="19"/>
  <c r="I152" i="19"/>
  <c r="H152" i="19"/>
  <c r="Y24" i="19"/>
  <c r="X24" i="19"/>
  <c r="W23" i="19"/>
  <c r="O78" i="18"/>
  <c r="R155" i="18"/>
  <c r="Q155" i="18"/>
  <c r="R47" i="18"/>
  <c r="Q47" i="18"/>
  <c r="Y45" i="19"/>
  <c r="X45" i="19"/>
  <c r="Y82" i="19"/>
  <c r="X82" i="19"/>
  <c r="X48" i="19"/>
  <c r="Y48" i="19"/>
  <c r="R125" i="18"/>
  <c r="Q125" i="18"/>
  <c r="P132" i="18"/>
  <c r="N90" i="18"/>
  <c r="C76" i="18"/>
  <c r="C64" i="18"/>
  <c r="Y94" i="18"/>
  <c r="X94" i="18"/>
  <c r="Y125" i="18"/>
  <c r="X125" i="18"/>
  <c r="Y143" i="18"/>
  <c r="X143" i="18"/>
  <c r="D161" i="17"/>
  <c r="K50" i="18"/>
  <c r="C147" i="17"/>
  <c r="F147" i="17"/>
  <c r="F147" i="15"/>
  <c r="L151" i="15"/>
  <c r="J151" i="15"/>
  <c r="F49" i="15"/>
  <c r="J25" i="16"/>
  <c r="I25" i="16"/>
  <c r="K80" i="15"/>
  <c r="J80" i="15"/>
  <c r="I80" i="15"/>
  <c r="M80" i="15"/>
  <c r="L80" i="15"/>
  <c r="J158" i="15"/>
  <c r="L158" i="15"/>
  <c r="M99" i="15"/>
  <c r="L99" i="15"/>
  <c r="K99" i="15"/>
  <c r="J99" i="15"/>
  <c r="I99" i="15"/>
  <c r="M23" i="15"/>
  <c r="L23" i="15"/>
  <c r="K23" i="15"/>
  <c r="J23" i="15"/>
  <c r="I23" i="15"/>
  <c r="H135" i="17"/>
  <c r="I136" i="17"/>
  <c r="J136" i="17"/>
  <c r="J41" i="17"/>
  <c r="I41" i="17"/>
  <c r="H49" i="17"/>
  <c r="J70" i="17"/>
  <c r="I70" i="17"/>
  <c r="J66" i="17"/>
  <c r="I66" i="17"/>
  <c r="H65" i="17"/>
  <c r="I95" i="17"/>
  <c r="J95" i="17"/>
  <c r="M116" i="15"/>
  <c r="L116" i="15"/>
  <c r="K116" i="15"/>
  <c r="J116" i="15"/>
  <c r="I116" i="15"/>
  <c r="J115" i="16"/>
  <c r="I115" i="16"/>
  <c r="F91" i="15"/>
  <c r="I71" i="16"/>
  <c r="J71" i="16"/>
  <c r="H161" i="16"/>
  <c r="J153" i="16"/>
  <c r="I153" i="16"/>
  <c r="C51" i="16"/>
  <c r="I12" i="18"/>
  <c r="H20" i="18"/>
  <c r="I144" i="18"/>
  <c r="I80" i="18"/>
  <c r="I124" i="18"/>
  <c r="H132" i="18"/>
  <c r="I103" i="18"/>
  <c r="C93" i="16"/>
  <c r="J67" i="15"/>
  <c r="L67" i="15"/>
  <c r="K103" i="13"/>
  <c r="I103" i="13"/>
  <c r="J103" i="13"/>
  <c r="T21" i="15"/>
  <c r="E147" i="15"/>
  <c r="D56" i="12"/>
  <c r="U37" i="12"/>
  <c r="U28" i="12"/>
  <c r="Q20" i="13"/>
  <c r="F55" i="12"/>
  <c r="L15" i="12"/>
  <c r="K15" i="12"/>
  <c r="J15" i="12"/>
  <c r="I15" i="12"/>
  <c r="G104" i="13"/>
  <c r="J97" i="13"/>
  <c r="I97" i="13"/>
  <c r="D32" i="11"/>
  <c r="D31" i="11"/>
  <c r="S19" i="14"/>
  <c r="J167" i="8"/>
  <c r="J236" i="8"/>
  <c r="P124" i="19"/>
  <c r="R124" i="19"/>
  <c r="Q124" i="19"/>
  <c r="R103" i="19"/>
  <c r="Q103" i="19"/>
  <c r="P103" i="19"/>
  <c r="R115" i="19"/>
  <c r="Q115" i="19"/>
  <c r="P115" i="19"/>
  <c r="R142" i="19"/>
  <c r="P142" i="19"/>
  <c r="Q142" i="19"/>
  <c r="Q20" i="21"/>
  <c r="R20" i="21"/>
  <c r="N22" i="21"/>
  <c r="J44" i="19"/>
  <c r="I44" i="19"/>
  <c r="H44" i="19"/>
  <c r="R42" i="19"/>
  <c r="Q42" i="19"/>
  <c r="P42" i="19"/>
  <c r="J159" i="19"/>
  <c r="I159" i="19"/>
  <c r="H159" i="19"/>
  <c r="I52" i="19"/>
  <c r="H52" i="19"/>
  <c r="G51" i="19"/>
  <c r="I94" i="19"/>
  <c r="G93" i="19"/>
  <c r="H94" i="19"/>
  <c r="J94" i="19"/>
  <c r="J157" i="19"/>
  <c r="I157" i="19"/>
  <c r="H157" i="19"/>
  <c r="R108" i="18"/>
  <c r="Q108" i="18"/>
  <c r="O64" i="18"/>
  <c r="Q28" i="18"/>
  <c r="R28" i="18"/>
  <c r="P34" i="18"/>
  <c r="N120" i="18"/>
  <c r="X68" i="19"/>
  <c r="Y68" i="19"/>
  <c r="Y20" i="19"/>
  <c r="X20" i="19"/>
  <c r="Y113" i="19"/>
  <c r="X113" i="19"/>
  <c r="Y86" i="19"/>
  <c r="X86" i="19"/>
  <c r="Y102" i="19"/>
  <c r="X102" i="19"/>
  <c r="Y141" i="19"/>
  <c r="X141" i="19"/>
  <c r="R97" i="18"/>
  <c r="Q97" i="18"/>
  <c r="O118" i="18"/>
  <c r="R128" i="18"/>
  <c r="Q128" i="18"/>
  <c r="Y113" i="18"/>
  <c r="X113" i="18"/>
  <c r="Y109" i="18"/>
  <c r="X109" i="18"/>
  <c r="Y127" i="18"/>
  <c r="X127" i="18"/>
  <c r="Y61" i="18"/>
  <c r="X61" i="18"/>
  <c r="X129" i="18"/>
  <c r="Y129" i="18"/>
  <c r="V92" i="18"/>
  <c r="E135" i="17"/>
  <c r="U20" i="18"/>
  <c r="U8" i="18"/>
  <c r="S20" i="18"/>
  <c r="F63" i="17"/>
  <c r="Y71" i="18"/>
  <c r="X71" i="18"/>
  <c r="L134" i="18"/>
  <c r="G107" i="17"/>
  <c r="E50" i="18"/>
  <c r="C107" i="17"/>
  <c r="S36" i="18"/>
  <c r="D50" i="18"/>
  <c r="F149" i="17"/>
  <c r="G34" i="18"/>
  <c r="G22" i="18"/>
  <c r="J137" i="15"/>
  <c r="I137" i="15"/>
  <c r="M137" i="15"/>
  <c r="L137" i="15"/>
  <c r="K137" i="15"/>
  <c r="F34" i="18"/>
  <c r="F22" i="18"/>
  <c r="F146" i="18"/>
  <c r="F118" i="18"/>
  <c r="F62" i="18"/>
  <c r="I39" i="15"/>
  <c r="K39" i="15"/>
  <c r="L39" i="15"/>
  <c r="J39" i="15"/>
  <c r="M39" i="15"/>
  <c r="S21" i="16"/>
  <c r="G77" i="15"/>
  <c r="L46" i="15"/>
  <c r="K46" i="15"/>
  <c r="J46" i="15"/>
  <c r="I46" i="15"/>
  <c r="M46" i="15"/>
  <c r="M20" i="15"/>
  <c r="L20" i="15"/>
  <c r="K20" i="15"/>
  <c r="J20" i="15"/>
  <c r="I20" i="15"/>
  <c r="G121" i="16"/>
  <c r="I159" i="17"/>
  <c r="J159" i="17"/>
  <c r="J62" i="17"/>
  <c r="I62" i="17"/>
  <c r="J113" i="17"/>
  <c r="I113" i="17"/>
  <c r="J87" i="17"/>
  <c r="I87" i="17"/>
  <c r="I116" i="17"/>
  <c r="J116" i="17"/>
  <c r="J103" i="16"/>
  <c r="I103" i="16"/>
  <c r="M126" i="15"/>
  <c r="L126" i="15"/>
  <c r="K126" i="15"/>
  <c r="J126" i="15"/>
  <c r="I126" i="15"/>
  <c r="J127" i="16"/>
  <c r="I127" i="16"/>
  <c r="H23" i="16"/>
  <c r="J24" i="16"/>
  <c r="I24" i="16"/>
  <c r="M81" i="15"/>
  <c r="L81" i="15"/>
  <c r="K81" i="15"/>
  <c r="J81" i="15"/>
  <c r="I81" i="15"/>
  <c r="J52" i="16"/>
  <c r="H51" i="16"/>
  <c r="I52" i="16"/>
  <c r="H93" i="16"/>
  <c r="J94" i="16"/>
  <c r="I94" i="16"/>
  <c r="I114" i="16"/>
  <c r="J114" i="16"/>
  <c r="J42" i="16"/>
  <c r="I42" i="16"/>
  <c r="D161" i="16"/>
  <c r="I33" i="18"/>
  <c r="I25" i="18"/>
  <c r="I71" i="18"/>
  <c r="I101" i="18"/>
  <c r="I129" i="18"/>
  <c r="I125" i="18"/>
  <c r="G119" i="16"/>
  <c r="J92" i="13"/>
  <c r="K92" i="13"/>
  <c r="I92" i="13"/>
  <c r="K31" i="13"/>
  <c r="J31" i="13"/>
  <c r="I31" i="13"/>
  <c r="K143" i="13"/>
  <c r="I143" i="13"/>
  <c r="J143" i="13"/>
  <c r="E133" i="15"/>
  <c r="E37" i="16"/>
  <c r="E147" i="16"/>
  <c r="K44" i="13"/>
  <c r="J44" i="13"/>
  <c r="I44" i="13"/>
  <c r="H48" i="13"/>
  <c r="I78" i="13"/>
  <c r="K78" i="13"/>
  <c r="J78" i="13"/>
  <c r="C63" i="15"/>
  <c r="D54" i="12"/>
  <c r="P20" i="13"/>
  <c r="U27" i="12"/>
  <c r="C104" i="13"/>
  <c r="F53" i="12"/>
  <c r="L17" i="12"/>
  <c r="K17" i="12"/>
  <c r="J17" i="12"/>
  <c r="I17" i="12"/>
  <c r="H54" i="12"/>
  <c r="J140" i="13"/>
  <c r="I140" i="13"/>
  <c r="H106" i="10"/>
  <c r="L32" i="10"/>
  <c r="J276" i="8"/>
  <c r="Y29" i="19"/>
  <c r="X29" i="19"/>
  <c r="Y26" i="19"/>
  <c r="X26" i="19"/>
  <c r="Y116" i="19"/>
  <c r="X116" i="19"/>
  <c r="Y89" i="19"/>
  <c r="X89" i="19"/>
  <c r="W147" i="19"/>
  <c r="Y139" i="19"/>
  <c r="X139" i="19"/>
  <c r="Y146" i="19"/>
  <c r="X146" i="19"/>
  <c r="R103" i="18"/>
  <c r="Q103" i="18"/>
  <c r="C22" i="18"/>
  <c r="C62" i="18"/>
  <c r="C148" i="18"/>
  <c r="C23" i="17"/>
  <c r="Y79" i="18"/>
  <c r="X79" i="18"/>
  <c r="W78" i="18"/>
  <c r="Y159" i="18"/>
  <c r="X159" i="18"/>
  <c r="Y39" i="18"/>
  <c r="X39" i="18"/>
  <c r="Y83" i="18"/>
  <c r="X83" i="18"/>
  <c r="Y151" i="18"/>
  <c r="X151" i="18"/>
  <c r="V148" i="18"/>
  <c r="U15" i="17"/>
  <c r="V15" i="17"/>
  <c r="S21" i="17"/>
  <c r="U120" i="18"/>
  <c r="L76" i="18"/>
  <c r="E34" i="18"/>
  <c r="S90" i="18"/>
  <c r="C105" i="17"/>
  <c r="C93" i="17"/>
  <c r="K36" i="18"/>
  <c r="K34" i="18"/>
  <c r="G8" i="18"/>
  <c r="G92" i="18"/>
  <c r="G76" i="18"/>
  <c r="Q21" i="15"/>
  <c r="F20" i="18"/>
  <c r="J116" i="16"/>
  <c r="I116" i="16"/>
  <c r="I146" i="15"/>
  <c r="K146" i="15"/>
  <c r="J146" i="15"/>
  <c r="M146" i="15"/>
  <c r="L146" i="15"/>
  <c r="I29" i="15"/>
  <c r="K29" i="15"/>
  <c r="Q21" i="16"/>
  <c r="J62" i="15"/>
  <c r="L62" i="15"/>
  <c r="L154" i="15"/>
  <c r="K154" i="15"/>
  <c r="J154" i="15"/>
  <c r="I154" i="15"/>
  <c r="M154" i="15"/>
  <c r="H161" i="15"/>
  <c r="M130" i="15"/>
  <c r="L130" i="15"/>
  <c r="K130" i="15"/>
  <c r="J130" i="15"/>
  <c r="I130" i="15"/>
  <c r="M19" i="15"/>
  <c r="L19" i="15"/>
  <c r="K19" i="15"/>
  <c r="J19" i="15"/>
  <c r="I19" i="15"/>
  <c r="J118" i="16"/>
  <c r="I118" i="16"/>
  <c r="M32" i="15"/>
  <c r="L32" i="15"/>
  <c r="K32" i="15"/>
  <c r="J32" i="15"/>
  <c r="I32" i="15"/>
  <c r="K19" i="17"/>
  <c r="J19" i="17"/>
  <c r="I19" i="17"/>
  <c r="K84" i="17"/>
  <c r="J84" i="17"/>
  <c r="I84" i="17"/>
  <c r="J58" i="17"/>
  <c r="I58" i="17"/>
  <c r="K109" i="17"/>
  <c r="J109" i="17"/>
  <c r="I109" i="17"/>
  <c r="I153" i="17"/>
  <c r="H161" i="17"/>
  <c r="J153" i="17"/>
  <c r="J43" i="16"/>
  <c r="I43" i="16"/>
  <c r="J136" i="16"/>
  <c r="I136" i="16"/>
  <c r="H135" i="16"/>
  <c r="H147" i="15"/>
  <c r="M139" i="15"/>
  <c r="L139" i="15"/>
  <c r="K139" i="15"/>
  <c r="J139" i="15"/>
  <c r="I139" i="15"/>
  <c r="I61" i="18"/>
  <c r="I93" i="18"/>
  <c r="H92" i="18"/>
  <c r="I123" i="18"/>
  <c r="I137" i="18"/>
  <c r="I145" i="18"/>
  <c r="C161" i="16"/>
  <c r="C149" i="16"/>
  <c r="J111" i="13"/>
  <c r="I111" i="13"/>
  <c r="K111" i="13"/>
  <c r="H118" i="13"/>
  <c r="F34" i="13"/>
  <c r="K136" i="13"/>
  <c r="J136" i="13"/>
  <c r="I136" i="13"/>
  <c r="E119" i="15"/>
  <c r="E49" i="16"/>
  <c r="E121" i="16"/>
  <c r="F48" i="13"/>
  <c r="O20" i="13"/>
  <c r="U26" i="12"/>
  <c r="V18" i="13"/>
  <c r="U18" i="13"/>
  <c r="U54" i="12"/>
  <c r="L19" i="12"/>
  <c r="K19" i="12"/>
  <c r="J19" i="12"/>
  <c r="I19" i="12"/>
  <c r="H56" i="12"/>
  <c r="I129" i="13"/>
  <c r="J129" i="13"/>
  <c r="J59" i="13"/>
  <c r="I59" i="13"/>
  <c r="L188" i="8"/>
  <c r="J98" i="8"/>
  <c r="Y137" i="18"/>
  <c r="X137" i="18"/>
  <c r="D77" i="17"/>
  <c r="V118" i="18"/>
  <c r="V62" i="18"/>
  <c r="V134" i="18"/>
  <c r="Q21" i="17"/>
  <c r="T104" i="18"/>
  <c r="T34" i="18"/>
  <c r="T22" i="18"/>
  <c r="C135" i="17"/>
  <c r="E35" i="17"/>
  <c r="V22" i="18"/>
  <c r="S8" i="18"/>
  <c r="M106" i="18"/>
  <c r="K92" i="18"/>
  <c r="E148" i="18"/>
  <c r="D76" i="18"/>
  <c r="G20" i="18"/>
  <c r="F8" i="18"/>
  <c r="F78" i="18"/>
  <c r="I108" i="16"/>
  <c r="H107" i="16"/>
  <c r="J108" i="16"/>
  <c r="K112" i="17"/>
  <c r="J112" i="17"/>
  <c r="I112" i="17"/>
  <c r="V17" i="16"/>
  <c r="U17" i="16"/>
  <c r="T21" i="16"/>
  <c r="O21" i="16"/>
  <c r="J113" i="16"/>
  <c r="I113" i="16"/>
  <c r="L29" i="15"/>
  <c r="J29" i="15"/>
  <c r="J68" i="16"/>
  <c r="I68" i="16"/>
  <c r="M18" i="15"/>
  <c r="L18" i="15"/>
  <c r="K18" i="15"/>
  <c r="J18" i="15"/>
  <c r="I18" i="15"/>
  <c r="M140" i="15"/>
  <c r="L140" i="15"/>
  <c r="K140" i="15"/>
  <c r="J140" i="15"/>
  <c r="I140" i="15"/>
  <c r="H37" i="17"/>
  <c r="J38" i="17"/>
  <c r="I38" i="17"/>
  <c r="J127" i="17"/>
  <c r="I127" i="17"/>
  <c r="J80" i="17"/>
  <c r="I80" i="17"/>
  <c r="H79" i="17"/>
  <c r="K130" i="17"/>
  <c r="J130" i="17"/>
  <c r="I130" i="17"/>
  <c r="J10" i="17"/>
  <c r="H9" i="17"/>
  <c r="K95" i="17" s="1"/>
  <c r="I10" i="17"/>
  <c r="K10" i="17"/>
  <c r="D91" i="16"/>
  <c r="M128" i="15"/>
  <c r="L128" i="15"/>
  <c r="K128" i="15"/>
  <c r="J128" i="15"/>
  <c r="I128" i="15"/>
  <c r="C91" i="16"/>
  <c r="F105" i="15"/>
  <c r="J85" i="16"/>
  <c r="I85" i="16"/>
  <c r="M157" i="15"/>
  <c r="L157" i="15"/>
  <c r="K157" i="15"/>
  <c r="J157" i="15"/>
  <c r="I157" i="15"/>
  <c r="M90" i="15"/>
  <c r="L90" i="15"/>
  <c r="K90" i="15"/>
  <c r="J90" i="15"/>
  <c r="I90" i="15"/>
  <c r="J157" i="16"/>
  <c r="I157" i="16"/>
  <c r="M143" i="15"/>
  <c r="L143" i="15"/>
  <c r="K143" i="15"/>
  <c r="J143" i="15"/>
  <c r="I143" i="15"/>
  <c r="G149" i="16"/>
  <c r="D63" i="16"/>
  <c r="D51" i="16"/>
  <c r="K129" i="15"/>
  <c r="I129" i="15"/>
  <c r="I19" i="18"/>
  <c r="I69" i="18"/>
  <c r="I114" i="18"/>
  <c r="I44" i="18"/>
  <c r="I24" i="18"/>
  <c r="I153" i="18"/>
  <c r="I84" i="16"/>
  <c r="J84" i="16"/>
  <c r="C107" i="14"/>
  <c r="K82" i="13"/>
  <c r="I82" i="13"/>
  <c r="H90" i="13"/>
  <c r="J82" i="13"/>
  <c r="U21" i="15"/>
  <c r="X13" i="15"/>
  <c r="W13" i="15"/>
  <c r="X12" i="15"/>
  <c r="W12" i="15"/>
  <c r="E79" i="16"/>
  <c r="E77" i="15"/>
  <c r="E34" i="13"/>
  <c r="C49" i="15"/>
  <c r="L14" i="10"/>
  <c r="T29" i="12"/>
  <c r="V29" i="12"/>
  <c r="S29" i="12"/>
  <c r="W11" i="13"/>
  <c r="U11" i="13"/>
  <c r="V11" i="13"/>
  <c r="U25" i="12"/>
  <c r="R20" i="13"/>
  <c r="T42" i="12"/>
  <c r="V42" i="12"/>
  <c r="S42" i="12"/>
  <c r="U43" i="12"/>
  <c r="L20" i="12"/>
  <c r="K20" i="12"/>
  <c r="J20" i="12"/>
  <c r="I20" i="12"/>
  <c r="G34" i="13"/>
  <c r="I26" i="13"/>
  <c r="J26" i="13"/>
  <c r="G132" i="13"/>
  <c r="J124" i="13"/>
  <c r="I124" i="13"/>
  <c r="H109" i="10"/>
  <c r="L75" i="10"/>
  <c r="L178" i="3"/>
  <c r="K178" i="3"/>
  <c r="J178" i="3"/>
  <c r="I189" i="3"/>
  <c r="J214" i="8"/>
  <c r="F9" i="17"/>
  <c r="U160" i="18"/>
  <c r="C35" i="17"/>
  <c r="W17" i="17"/>
  <c r="V17" i="17"/>
  <c r="U17" i="17"/>
  <c r="C161" i="17"/>
  <c r="C49" i="17"/>
  <c r="S22" i="18"/>
  <c r="F79" i="17"/>
  <c r="Y33" i="18"/>
  <c r="X33" i="18"/>
  <c r="M90" i="18"/>
  <c r="M36" i="18"/>
  <c r="L64" i="18"/>
  <c r="K132" i="18"/>
  <c r="E134" i="18"/>
  <c r="D22" i="18"/>
  <c r="D148" i="18"/>
  <c r="G48" i="18"/>
  <c r="G146" i="18"/>
  <c r="J115" i="15"/>
  <c r="I115" i="15"/>
  <c r="M115" i="15"/>
  <c r="L115" i="15"/>
  <c r="K115" i="15"/>
  <c r="F48" i="18"/>
  <c r="L129" i="15"/>
  <c r="J129" i="15"/>
  <c r="H77" i="17"/>
  <c r="J69" i="17"/>
  <c r="I69" i="17"/>
  <c r="K69" i="17"/>
  <c r="R21" i="16"/>
  <c r="P21" i="17"/>
  <c r="P9" i="17"/>
  <c r="J13" i="16"/>
  <c r="I13" i="16"/>
  <c r="H21" i="16"/>
  <c r="H9" i="16"/>
  <c r="K68" i="16" s="1"/>
  <c r="K58" i="15"/>
  <c r="J58" i="15"/>
  <c r="I58" i="15"/>
  <c r="M58" i="15"/>
  <c r="L58" i="15"/>
  <c r="F35" i="15"/>
  <c r="M17" i="15"/>
  <c r="L17" i="15"/>
  <c r="K17" i="15"/>
  <c r="J17" i="15"/>
  <c r="I17" i="15"/>
  <c r="I59" i="17"/>
  <c r="J59" i="17"/>
  <c r="J15" i="17"/>
  <c r="I15" i="17"/>
  <c r="J101" i="17"/>
  <c r="I101" i="17"/>
  <c r="J150" i="17"/>
  <c r="I150" i="17"/>
  <c r="H149" i="17"/>
  <c r="J20" i="17"/>
  <c r="I20" i="17"/>
  <c r="K20" i="17"/>
  <c r="G79" i="16"/>
  <c r="J73" i="16"/>
  <c r="I73" i="16"/>
  <c r="M95" i="15"/>
  <c r="L95" i="15"/>
  <c r="K95" i="15"/>
  <c r="J95" i="15"/>
  <c r="I95" i="15"/>
  <c r="K76" i="16"/>
  <c r="J76" i="16"/>
  <c r="I76" i="16"/>
  <c r="J112" i="16"/>
  <c r="I112" i="16"/>
  <c r="M59" i="15"/>
  <c r="L59" i="15"/>
  <c r="K59" i="15"/>
  <c r="J59" i="15"/>
  <c r="I59" i="15"/>
  <c r="G23" i="16"/>
  <c r="J38" i="16"/>
  <c r="I38" i="16"/>
  <c r="H37" i="16"/>
  <c r="I32" i="18"/>
  <c r="I11" i="18"/>
  <c r="H146" i="18"/>
  <c r="I138" i="18"/>
  <c r="I66" i="18"/>
  <c r="I45" i="18"/>
  <c r="I159" i="18"/>
  <c r="C63" i="16"/>
  <c r="E104" i="13"/>
  <c r="J70" i="13"/>
  <c r="K70" i="13"/>
  <c r="I70" i="13"/>
  <c r="K122" i="13"/>
  <c r="J122" i="13"/>
  <c r="I122" i="13"/>
  <c r="E119" i="16"/>
  <c r="W20" i="15"/>
  <c r="X20" i="15"/>
  <c r="I56" i="13"/>
  <c r="K56" i="13"/>
  <c r="J56" i="13"/>
  <c r="H62" i="13"/>
  <c r="L12" i="10"/>
  <c r="T28" i="12"/>
  <c r="S28" i="12"/>
  <c r="V28" i="12"/>
  <c r="U23" i="12"/>
  <c r="U57" i="12"/>
  <c r="U41" i="12"/>
  <c r="T43" i="12"/>
  <c r="V43" i="12"/>
  <c r="S43" i="12"/>
  <c r="L21" i="12"/>
  <c r="K21" i="12"/>
  <c r="J21" i="12"/>
  <c r="I21" i="12"/>
  <c r="I134" i="13"/>
  <c r="J134" i="13"/>
  <c r="J145" i="13"/>
  <c r="I145" i="13"/>
  <c r="H102" i="10"/>
  <c r="L54" i="10"/>
  <c r="L121" i="8"/>
  <c r="K166" i="3"/>
  <c r="J166" i="3"/>
  <c r="L166" i="3"/>
  <c r="L142" i="3"/>
  <c r="K142" i="3"/>
  <c r="J142" i="3"/>
  <c r="J150" i="8"/>
  <c r="W7" i="5"/>
  <c r="V7" i="5"/>
  <c r="U7" i="5"/>
  <c r="T7" i="5"/>
  <c r="S7" i="5"/>
  <c r="W8" i="5"/>
  <c r="W11" i="5"/>
  <c r="W9" i="5"/>
  <c r="W10" i="5"/>
  <c r="Y33" i="19"/>
  <c r="X33" i="19"/>
  <c r="Y74" i="19"/>
  <c r="X74" i="19"/>
  <c r="Y90" i="19"/>
  <c r="X90" i="19"/>
  <c r="X54" i="19"/>
  <c r="Y54" i="19"/>
  <c r="Y126" i="19"/>
  <c r="X126" i="19"/>
  <c r="P90" i="18"/>
  <c r="R82" i="18"/>
  <c r="Q82" i="18"/>
  <c r="Y86" i="18"/>
  <c r="X86" i="18"/>
  <c r="Y95" i="18"/>
  <c r="X95" i="18"/>
  <c r="Y103" i="18"/>
  <c r="X103" i="18"/>
  <c r="X69" i="18"/>
  <c r="Y69" i="18"/>
  <c r="X144" i="18"/>
  <c r="Y144" i="18"/>
  <c r="E63" i="17"/>
  <c r="C149" i="17"/>
  <c r="U106" i="18"/>
  <c r="U76" i="18"/>
  <c r="U64" i="18"/>
  <c r="U146" i="18"/>
  <c r="U134" i="18"/>
  <c r="L62" i="18"/>
  <c r="D133" i="17"/>
  <c r="G79" i="17"/>
  <c r="M92" i="18"/>
  <c r="W20" i="17"/>
  <c r="V20" i="17"/>
  <c r="U20" i="17"/>
  <c r="K146" i="18"/>
  <c r="D120" i="18"/>
  <c r="E106" i="18"/>
  <c r="E36" i="18"/>
  <c r="E132" i="18"/>
  <c r="G77" i="17"/>
  <c r="D36" i="18"/>
  <c r="D132" i="18"/>
  <c r="D134" i="18"/>
  <c r="G118" i="18"/>
  <c r="L98" i="15"/>
  <c r="J98" i="15"/>
  <c r="K31" i="17"/>
  <c r="J31" i="17"/>
  <c r="I31" i="17"/>
  <c r="P21" i="16"/>
  <c r="L25" i="15"/>
  <c r="K25" i="15"/>
  <c r="J25" i="15"/>
  <c r="I25" i="15"/>
  <c r="M25" i="15"/>
  <c r="F119" i="15"/>
  <c r="M16" i="15"/>
  <c r="L16" i="15"/>
  <c r="K16" i="15"/>
  <c r="J16" i="15"/>
  <c r="I16" i="15"/>
  <c r="K81" i="17"/>
  <c r="J81" i="17"/>
  <c r="I81" i="17"/>
  <c r="K29" i="17"/>
  <c r="J29" i="17"/>
  <c r="I29" i="17"/>
  <c r="K123" i="17"/>
  <c r="J123" i="17"/>
  <c r="I123" i="17"/>
  <c r="K158" i="17"/>
  <c r="J158" i="17"/>
  <c r="I158" i="17"/>
  <c r="J40" i="17"/>
  <c r="I40" i="17"/>
  <c r="D119" i="15"/>
  <c r="M104" i="15"/>
  <c r="L104" i="15"/>
  <c r="K104" i="15"/>
  <c r="J104" i="15"/>
  <c r="I104" i="15"/>
  <c r="M28" i="15"/>
  <c r="L28" i="15"/>
  <c r="K28" i="15"/>
  <c r="J28" i="15"/>
  <c r="I28" i="15"/>
  <c r="P9" i="16"/>
  <c r="J55" i="16"/>
  <c r="I55" i="16"/>
  <c r="H63" i="16"/>
  <c r="J59" i="16"/>
  <c r="I59" i="16"/>
  <c r="G161" i="16"/>
  <c r="J20" i="16"/>
  <c r="I20" i="16"/>
  <c r="M117" i="15"/>
  <c r="L117" i="15"/>
  <c r="K117" i="15"/>
  <c r="J117" i="15"/>
  <c r="I117" i="15"/>
  <c r="I18" i="18"/>
  <c r="I68" i="18"/>
  <c r="H76" i="18"/>
  <c r="I57" i="18"/>
  <c r="I87" i="18"/>
  <c r="I67" i="18"/>
  <c r="I154" i="18"/>
  <c r="D161" i="15"/>
  <c r="L153" i="15"/>
  <c r="J153" i="15"/>
  <c r="Y11" i="15"/>
  <c r="X11" i="15"/>
  <c r="W11" i="15"/>
  <c r="J89" i="13"/>
  <c r="I89" i="13"/>
  <c r="K89" i="13"/>
  <c r="F76" i="13"/>
  <c r="E76" i="13"/>
  <c r="K114" i="13"/>
  <c r="J114" i="13"/>
  <c r="I114" i="13"/>
  <c r="E161" i="15"/>
  <c r="F62" i="13"/>
  <c r="C35" i="15"/>
  <c r="C56" i="12"/>
  <c r="L10" i="10"/>
  <c r="T27" i="12"/>
  <c r="S27" i="12"/>
  <c r="V27" i="12"/>
  <c r="T57" i="12"/>
  <c r="V57" i="12"/>
  <c r="S57" i="12"/>
  <c r="W17" i="13"/>
  <c r="V17" i="13"/>
  <c r="U17" i="13"/>
  <c r="U21" i="12"/>
  <c r="T54" i="12"/>
  <c r="V54" i="12"/>
  <c r="S54" i="12"/>
  <c r="U9" i="12"/>
  <c r="L23" i="12"/>
  <c r="K23" i="12"/>
  <c r="J23" i="12"/>
  <c r="I23" i="12"/>
  <c r="I112" i="13"/>
  <c r="J112" i="13"/>
  <c r="I13" i="13"/>
  <c r="J13" i="13"/>
  <c r="J30" i="13"/>
  <c r="I30" i="13"/>
  <c r="I24" i="13"/>
  <c r="J24" i="13"/>
  <c r="L56" i="10"/>
  <c r="C65" i="17"/>
  <c r="L118" i="18"/>
  <c r="F133" i="17"/>
  <c r="K160" i="18"/>
  <c r="E76" i="18"/>
  <c r="G78" i="18"/>
  <c r="F160" i="18"/>
  <c r="I125" i="15"/>
  <c r="H133" i="15"/>
  <c r="K125" i="15"/>
  <c r="J125" i="15"/>
  <c r="M125" i="15"/>
  <c r="L125" i="15"/>
  <c r="J70" i="15"/>
  <c r="I70" i="15"/>
  <c r="L70" i="15"/>
  <c r="K70" i="15"/>
  <c r="M70" i="15"/>
  <c r="D49" i="15"/>
  <c r="L41" i="15"/>
  <c r="J41" i="15"/>
  <c r="J83" i="16"/>
  <c r="I83" i="16"/>
  <c r="K83" i="16"/>
  <c r="H91" i="16"/>
  <c r="L132" i="15"/>
  <c r="K132" i="15"/>
  <c r="J132" i="15"/>
  <c r="I132" i="15"/>
  <c r="M132" i="15"/>
  <c r="M109" i="15"/>
  <c r="L109" i="15"/>
  <c r="K109" i="15"/>
  <c r="J109" i="15"/>
  <c r="I109" i="15"/>
  <c r="M15" i="15"/>
  <c r="L15" i="15"/>
  <c r="K15" i="15"/>
  <c r="J15" i="15"/>
  <c r="I15" i="15"/>
  <c r="H79" i="16"/>
  <c r="K80" i="16"/>
  <c r="J80" i="16"/>
  <c r="I80" i="16"/>
  <c r="K102" i="17"/>
  <c r="J102" i="17"/>
  <c r="I102" i="17"/>
  <c r="K72" i="17"/>
  <c r="J72" i="17"/>
  <c r="I72" i="17"/>
  <c r="K155" i="17"/>
  <c r="J155" i="17"/>
  <c r="I155" i="17"/>
  <c r="J32" i="17"/>
  <c r="I32" i="17"/>
  <c r="J61" i="17"/>
  <c r="I61" i="17"/>
  <c r="K61" i="17"/>
  <c r="J61" i="16"/>
  <c r="I61" i="16"/>
  <c r="K61" i="16"/>
  <c r="K97" i="16"/>
  <c r="J97" i="16"/>
  <c r="I97" i="16"/>
  <c r="H105" i="16"/>
  <c r="M136" i="15"/>
  <c r="L136" i="15"/>
  <c r="K136" i="15"/>
  <c r="J136" i="15"/>
  <c r="I136" i="15"/>
  <c r="J144" i="16"/>
  <c r="I144" i="16"/>
  <c r="K18" i="16"/>
  <c r="J18" i="16"/>
  <c r="I18" i="16"/>
  <c r="G51" i="16"/>
  <c r="J81" i="16"/>
  <c r="I81" i="16"/>
  <c r="M122" i="15"/>
  <c r="L122" i="15"/>
  <c r="K122" i="15"/>
  <c r="J122" i="15"/>
  <c r="I122" i="15"/>
  <c r="G135" i="16"/>
  <c r="K108" i="15"/>
  <c r="I108" i="15"/>
  <c r="I139" i="18"/>
  <c r="I89" i="18"/>
  <c r="I79" i="18"/>
  <c r="H78" i="18"/>
  <c r="J109" i="18"/>
  <c r="I109" i="18"/>
  <c r="I88" i="18"/>
  <c r="J140" i="18"/>
  <c r="I140" i="18"/>
  <c r="J69" i="16"/>
  <c r="I69" i="16"/>
  <c r="H77" i="16"/>
  <c r="K69" i="16"/>
  <c r="C105" i="16"/>
  <c r="C93" i="14"/>
  <c r="K60" i="13"/>
  <c r="I60" i="13"/>
  <c r="J60" i="13"/>
  <c r="K139" i="13"/>
  <c r="J139" i="13"/>
  <c r="I139" i="13"/>
  <c r="H146" i="13"/>
  <c r="T22" i="14"/>
  <c r="S22" i="14"/>
  <c r="E105" i="16"/>
  <c r="E35" i="16"/>
  <c r="E9" i="16"/>
  <c r="H160" i="13"/>
  <c r="K152" i="13"/>
  <c r="J152" i="13"/>
  <c r="I152" i="13"/>
  <c r="C55" i="12"/>
  <c r="T26" i="12"/>
  <c r="S26" i="12"/>
  <c r="V26" i="12"/>
  <c r="W15" i="13"/>
  <c r="V15" i="13"/>
  <c r="U15" i="13"/>
  <c r="U20" i="12"/>
  <c r="U8" i="12"/>
  <c r="L25" i="12"/>
  <c r="K25" i="12"/>
  <c r="J25" i="12"/>
  <c r="I25" i="12"/>
  <c r="G146" i="13"/>
  <c r="J138" i="13"/>
  <c r="I138" i="13"/>
  <c r="I88" i="13"/>
  <c r="J88" i="13"/>
  <c r="H97" i="10"/>
  <c r="L31" i="10"/>
  <c r="W13" i="5"/>
  <c r="U13" i="5"/>
  <c r="S13" i="5"/>
  <c r="V13" i="5"/>
  <c r="T13" i="5"/>
  <c r="G113" i="3"/>
  <c r="J211" i="8"/>
  <c r="F118" i="3"/>
  <c r="G49" i="17"/>
  <c r="D20" i="18"/>
  <c r="C9" i="17"/>
  <c r="V18" i="17"/>
  <c r="U18" i="17"/>
  <c r="M20" i="18"/>
  <c r="F35" i="17"/>
  <c r="F23" i="17"/>
  <c r="L120" i="18"/>
  <c r="K22" i="18"/>
  <c r="F93" i="17"/>
  <c r="V106" i="18"/>
  <c r="X107" i="18"/>
  <c r="J104" i="16"/>
  <c r="I104" i="16"/>
  <c r="K104" i="16"/>
  <c r="J94" i="15"/>
  <c r="I94" i="15"/>
  <c r="K94" i="15"/>
  <c r="M94" i="15"/>
  <c r="L94" i="15"/>
  <c r="F104" i="18"/>
  <c r="C9" i="16"/>
  <c r="K74" i="16"/>
  <c r="J74" i="16"/>
  <c r="I74" i="16"/>
  <c r="J83" i="18"/>
  <c r="I83" i="18"/>
  <c r="K14" i="16"/>
  <c r="J14" i="16"/>
  <c r="I14" i="16"/>
  <c r="M56" i="15"/>
  <c r="L56" i="15"/>
  <c r="K56" i="15"/>
  <c r="J56" i="15"/>
  <c r="I56" i="15"/>
  <c r="H63" i="15"/>
  <c r="M14" i="15"/>
  <c r="L14" i="15"/>
  <c r="K14" i="15"/>
  <c r="J14" i="15"/>
  <c r="I14" i="15"/>
  <c r="M118" i="15"/>
  <c r="L118" i="15"/>
  <c r="K118" i="15"/>
  <c r="J118" i="15"/>
  <c r="I118" i="15"/>
  <c r="K124" i="17"/>
  <c r="J124" i="17"/>
  <c r="I124" i="17"/>
  <c r="K94" i="17"/>
  <c r="J94" i="17"/>
  <c r="I94" i="17"/>
  <c r="H93" i="17"/>
  <c r="H21" i="17"/>
  <c r="K13" i="17"/>
  <c r="J13" i="17"/>
  <c r="I13" i="17"/>
  <c r="J54" i="17"/>
  <c r="I54" i="17"/>
  <c r="H91" i="17"/>
  <c r="J83" i="17"/>
  <c r="I83" i="17"/>
  <c r="K83" i="17"/>
  <c r="J53" i="16"/>
  <c r="I53" i="16"/>
  <c r="M107" i="15"/>
  <c r="L107" i="15"/>
  <c r="K107" i="15"/>
  <c r="J107" i="15"/>
  <c r="I107" i="15"/>
  <c r="M73" i="15"/>
  <c r="L73" i="15"/>
  <c r="K73" i="15"/>
  <c r="J73" i="15"/>
  <c r="I73" i="15"/>
  <c r="M38" i="15"/>
  <c r="L38" i="15"/>
  <c r="K38" i="15"/>
  <c r="J38" i="15"/>
  <c r="I38" i="15"/>
  <c r="H77" i="15"/>
  <c r="M69" i="15"/>
  <c r="L69" i="15"/>
  <c r="K69" i="15"/>
  <c r="J69" i="15"/>
  <c r="I69" i="15"/>
  <c r="K102" i="16"/>
  <c r="J102" i="16"/>
  <c r="I102" i="16"/>
  <c r="G63" i="16"/>
  <c r="G9" i="16"/>
  <c r="J10" i="16"/>
  <c r="I10" i="16"/>
  <c r="I17" i="18"/>
  <c r="I111" i="18"/>
  <c r="I100" i="18"/>
  <c r="I131" i="18"/>
  <c r="J110" i="18"/>
  <c r="I110" i="18"/>
  <c r="H118" i="18"/>
  <c r="J155" i="18"/>
  <c r="I155" i="18"/>
  <c r="M149" i="15"/>
  <c r="L149" i="15"/>
  <c r="I149" i="15"/>
  <c r="K149" i="15"/>
  <c r="J149" i="15"/>
  <c r="T18" i="14"/>
  <c r="S18" i="14"/>
  <c r="K100" i="13"/>
  <c r="J100" i="13"/>
  <c r="I100" i="13"/>
  <c r="C105" i="15"/>
  <c r="C54" i="12"/>
  <c r="T25" i="12"/>
  <c r="S25" i="12"/>
  <c r="V25" i="12"/>
  <c r="V12" i="13"/>
  <c r="W12" i="13"/>
  <c r="U12" i="13"/>
  <c r="T20" i="13"/>
  <c r="U19" i="12"/>
  <c r="U7" i="12"/>
  <c r="T32" i="12"/>
  <c r="V32" i="12"/>
  <c r="S32" i="12"/>
  <c r="T34" i="12"/>
  <c r="V34" i="12"/>
  <c r="S34" i="12"/>
  <c r="T56" i="12"/>
  <c r="V56" i="12"/>
  <c r="S56" i="12"/>
  <c r="L26" i="12"/>
  <c r="K26" i="12"/>
  <c r="J26" i="12"/>
  <c r="I26" i="12"/>
  <c r="J40" i="12"/>
  <c r="I40" i="12"/>
  <c r="J98" i="13"/>
  <c r="I98" i="13"/>
  <c r="G118" i="13"/>
  <c r="J110" i="13"/>
  <c r="I110" i="13"/>
  <c r="H103" i="10"/>
  <c r="L276" i="8"/>
  <c r="H123" i="3"/>
  <c r="R90" i="19"/>
  <c r="Q90" i="19"/>
  <c r="P90" i="19"/>
  <c r="R122" i="19"/>
  <c r="Q122" i="19"/>
  <c r="O121" i="19"/>
  <c r="P122" i="19"/>
  <c r="O133" i="19"/>
  <c r="Q125" i="19"/>
  <c r="P125" i="19"/>
  <c r="R125" i="19"/>
  <c r="R159" i="19"/>
  <c r="Q159" i="19"/>
  <c r="P159" i="19"/>
  <c r="R14" i="21"/>
  <c r="Q14" i="21"/>
  <c r="P22" i="21"/>
  <c r="G63" i="19"/>
  <c r="I55" i="19"/>
  <c r="H55" i="19"/>
  <c r="J55" i="19"/>
  <c r="O49" i="19"/>
  <c r="R41" i="19"/>
  <c r="Q41" i="19"/>
  <c r="P41" i="19"/>
  <c r="J13" i="19"/>
  <c r="I13" i="19"/>
  <c r="H13" i="19"/>
  <c r="G21" i="19"/>
  <c r="J61" i="19"/>
  <c r="I61" i="19"/>
  <c r="H61" i="19"/>
  <c r="J81" i="19"/>
  <c r="I81" i="19"/>
  <c r="H81" i="19"/>
  <c r="J155" i="19"/>
  <c r="H155" i="19"/>
  <c r="I155" i="19"/>
  <c r="R86" i="19"/>
  <c r="Q86" i="19"/>
  <c r="P86" i="19"/>
  <c r="R150" i="18"/>
  <c r="Q150" i="18"/>
  <c r="P160" i="18"/>
  <c r="R152" i="18"/>
  <c r="Q152" i="18"/>
  <c r="R42" i="18"/>
  <c r="Q42" i="18"/>
  <c r="P48" i="18"/>
  <c r="R99" i="18"/>
  <c r="Q99" i="18"/>
  <c r="Y40" i="19"/>
  <c r="X40" i="19"/>
  <c r="X43" i="19"/>
  <c r="Y43" i="19"/>
  <c r="Y56" i="19"/>
  <c r="X56" i="19"/>
  <c r="W63" i="19"/>
  <c r="Y80" i="19"/>
  <c r="X80" i="19"/>
  <c r="W79" i="19"/>
  <c r="Y95" i="19"/>
  <c r="X95" i="19"/>
  <c r="X143" i="19"/>
  <c r="Y143" i="19"/>
  <c r="Y142" i="19"/>
  <c r="X142" i="19"/>
  <c r="R149" i="18"/>
  <c r="P148" i="18"/>
  <c r="Q149" i="18"/>
  <c r="R60" i="18"/>
  <c r="Q60" i="18"/>
  <c r="O104" i="18"/>
  <c r="Y139" i="18"/>
  <c r="X139" i="18"/>
  <c r="Y59" i="18"/>
  <c r="X59" i="18"/>
  <c r="Y138" i="18"/>
  <c r="X138" i="18"/>
  <c r="W146" i="18"/>
  <c r="Y55" i="18"/>
  <c r="X55" i="18"/>
  <c r="V104" i="18"/>
  <c r="F161" i="17"/>
  <c r="T90" i="18"/>
  <c r="T20" i="18"/>
  <c r="T8" i="18"/>
  <c r="S76" i="18"/>
  <c r="D65" i="17"/>
  <c r="D63" i="17"/>
  <c r="L50" i="18"/>
  <c r="C21" i="17"/>
  <c r="K78" i="18"/>
  <c r="E92" i="18"/>
  <c r="J96" i="16"/>
  <c r="I96" i="16"/>
  <c r="K96" i="16"/>
  <c r="F64" i="18"/>
  <c r="D77" i="16"/>
  <c r="L108" i="15"/>
  <c r="J108" i="15"/>
  <c r="K128" i="16"/>
  <c r="J128" i="16"/>
  <c r="I128" i="16"/>
  <c r="L53" i="15"/>
  <c r="J53" i="15"/>
  <c r="K37" i="15"/>
  <c r="J37" i="15"/>
  <c r="I37" i="15"/>
  <c r="M37" i="15"/>
  <c r="L37" i="15"/>
  <c r="K47" i="17"/>
  <c r="J47" i="17"/>
  <c r="I47" i="17"/>
  <c r="K32" i="16"/>
  <c r="J32" i="16"/>
  <c r="I32" i="16"/>
  <c r="M13" i="15"/>
  <c r="L13" i="15"/>
  <c r="K13" i="15"/>
  <c r="J13" i="15"/>
  <c r="I13" i="15"/>
  <c r="H21" i="15"/>
  <c r="K156" i="17"/>
  <c r="J156" i="17"/>
  <c r="I156" i="17"/>
  <c r="J115" i="17"/>
  <c r="I115" i="17"/>
  <c r="J25" i="17"/>
  <c r="I25" i="17"/>
  <c r="K75" i="17"/>
  <c r="J75" i="17"/>
  <c r="I75" i="17"/>
  <c r="J104" i="17"/>
  <c r="I104" i="17"/>
  <c r="K104" i="17"/>
  <c r="G105" i="15"/>
  <c r="K46" i="16"/>
  <c r="J46" i="16"/>
  <c r="I46" i="16"/>
  <c r="D79" i="16"/>
  <c r="K43" i="17"/>
  <c r="J43" i="17"/>
  <c r="I43" i="17"/>
  <c r="O9" i="16"/>
  <c r="J124" i="16"/>
  <c r="I124" i="16"/>
  <c r="G37" i="16"/>
  <c r="D149" i="16"/>
  <c r="I54" i="18"/>
  <c r="H62" i="18"/>
  <c r="I151" i="18"/>
  <c r="J151" i="18"/>
  <c r="I122" i="18"/>
  <c r="J9" i="18"/>
  <c r="I9" i="18"/>
  <c r="H8" i="18"/>
  <c r="J33" i="18" s="1"/>
  <c r="J128" i="18"/>
  <c r="I128" i="18"/>
  <c r="I141" i="18"/>
  <c r="I54" i="16"/>
  <c r="J54" i="16"/>
  <c r="G147" i="15"/>
  <c r="J68" i="13"/>
  <c r="I68" i="13"/>
  <c r="H76" i="13"/>
  <c r="K68" i="13"/>
  <c r="E51" i="16"/>
  <c r="J27" i="13"/>
  <c r="K27" i="13"/>
  <c r="I27" i="13"/>
  <c r="H34" i="13"/>
  <c r="E132" i="13"/>
  <c r="T14" i="14"/>
  <c r="S14" i="14"/>
  <c r="C121" i="14"/>
  <c r="K93" i="13"/>
  <c r="J93" i="13"/>
  <c r="I93" i="13"/>
  <c r="E146" i="13"/>
  <c r="C91" i="15"/>
  <c r="C53" i="12"/>
  <c r="C57" i="12" s="1"/>
  <c r="T24" i="12"/>
  <c r="S24" i="12"/>
  <c r="V24" i="12"/>
  <c r="U50" i="12"/>
  <c r="U18" i="12"/>
  <c r="U47" i="12"/>
  <c r="U11" i="12"/>
  <c r="U6" i="12"/>
  <c r="U44" i="12"/>
  <c r="U35" i="12"/>
  <c r="U52" i="12"/>
  <c r="U56" i="12"/>
  <c r="U45" i="12"/>
  <c r="U55" i="12"/>
  <c r="U34" i="12"/>
  <c r="T33" i="12"/>
  <c r="V33" i="12"/>
  <c r="S33" i="12"/>
  <c r="T37" i="12"/>
  <c r="S37" i="12"/>
  <c r="V37" i="12"/>
  <c r="L27" i="12"/>
  <c r="K27" i="12"/>
  <c r="J27" i="12"/>
  <c r="I27" i="12"/>
  <c r="I126" i="13"/>
  <c r="J126" i="13"/>
  <c r="J151" i="13"/>
  <c r="I151" i="13"/>
  <c r="H108" i="10"/>
  <c r="J148" i="8"/>
  <c r="K49" i="3"/>
  <c r="J49" i="3"/>
  <c r="D9" i="17"/>
  <c r="S160" i="18"/>
  <c r="F105" i="17"/>
  <c r="G21" i="17"/>
  <c r="M78" i="18"/>
  <c r="W10" i="17"/>
  <c r="V10" i="17"/>
  <c r="T9" i="17"/>
  <c r="W18" i="17" s="1"/>
  <c r="U10" i="17"/>
  <c r="C79" i="17"/>
  <c r="E120" i="18"/>
  <c r="L90" i="18"/>
  <c r="I26" i="17"/>
  <c r="J26" i="17"/>
  <c r="D118" i="18"/>
  <c r="D62" i="18"/>
  <c r="G160" i="18"/>
  <c r="L76" i="15"/>
  <c r="J76" i="15"/>
  <c r="F148" i="18"/>
  <c r="G65" i="16"/>
  <c r="I103" i="15"/>
  <c r="K103" i="15"/>
  <c r="J103" i="15"/>
  <c r="M103" i="15"/>
  <c r="L103" i="15"/>
  <c r="G35" i="15"/>
  <c r="D65" i="16"/>
  <c r="G161" i="15"/>
  <c r="M87" i="15"/>
  <c r="L87" i="15"/>
  <c r="K87" i="15"/>
  <c r="J87" i="15"/>
  <c r="I87" i="15"/>
  <c r="M12" i="15"/>
  <c r="L12" i="15"/>
  <c r="K12" i="15"/>
  <c r="J12" i="15"/>
  <c r="I12" i="15"/>
  <c r="K98" i="17"/>
  <c r="J98" i="17"/>
  <c r="I98" i="17"/>
  <c r="K137" i="17"/>
  <c r="J137" i="17"/>
  <c r="I137" i="17"/>
  <c r="K46" i="17"/>
  <c r="J46" i="17"/>
  <c r="I46" i="17"/>
  <c r="K97" i="17"/>
  <c r="J97" i="17"/>
  <c r="I97" i="17"/>
  <c r="H105" i="17"/>
  <c r="J126" i="17"/>
  <c r="I126" i="17"/>
  <c r="K126" i="17"/>
  <c r="G49" i="16"/>
  <c r="F21" i="15"/>
  <c r="H91" i="15"/>
  <c r="M83" i="15"/>
  <c r="L83" i="15"/>
  <c r="K83" i="15"/>
  <c r="J83" i="15"/>
  <c r="I83" i="15"/>
  <c r="M145" i="15"/>
  <c r="L145" i="15"/>
  <c r="K145" i="15"/>
  <c r="J145" i="15"/>
  <c r="I145" i="15"/>
  <c r="K156" i="16"/>
  <c r="J156" i="16"/>
  <c r="I156" i="16"/>
  <c r="K145" i="16"/>
  <c r="J145" i="16"/>
  <c r="I145" i="16"/>
  <c r="M96" i="15"/>
  <c r="L96" i="15"/>
  <c r="K96" i="15"/>
  <c r="J96" i="15"/>
  <c r="I96" i="15"/>
  <c r="J41" i="18"/>
  <c r="I41" i="18"/>
  <c r="I75" i="18"/>
  <c r="H160" i="18"/>
  <c r="I152" i="18"/>
  <c r="J30" i="18"/>
  <c r="I30" i="18"/>
  <c r="J143" i="18"/>
  <c r="I143" i="18"/>
  <c r="I127" i="18"/>
  <c r="L131" i="15"/>
  <c r="J131" i="15"/>
  <c r="K39" i="13"/>
  <c r="I39" i="13"/>
  <c r="J39" i="13"/>
  <c r="K117" i="13"/>
  <c r="J117" i="13"/>
  <c r="I117" i="13"/>
  <c r="O23" i="14"/>
  <c r="E161" i="16"/>
  <c r="K130" i="13"/>
  <c r="J130" i="13"/>
  <c r="I130" i="13"/>
  <c r="C161" i="15"/>
  <c r="U19" i="13"/>
  <c r="W19" i="13"/>
  <c r="V19" i="13"/>
  <c r="T23" i="12"/>
  <c r="S23" i="12"/>
  <c r="V23" i="12"/>
  <c r="U17" i="12"/>
  <c r="U14" i="12"/>
  <c r="U32" i="12"/>
  <c r="U48" i="12"/>
  <c r="U49" i="12"/>
  <c r="G76" i="13"/>
  <c r="J84" i="13"/>
  <c r="I84" i="13"/>
  <c r="L190" i="8"/>
  <c r="D20" i="13"/>
  <c r="F49" i="16"/>
  <c r="L102" i="8"/>
  <c r="K107" i="3"/>
  <c r="J107" i="3"/>
  <c r="I118" i="3"/>
  <c r="L107" i="3"/>
  <c r="L38" i="3"/>
  <c r="K38" i="3"/>
  <c r="J38" i="3"/>
  <c r="Y85" i="18"/>
  <c r="X85" i="18"/>
  <c r="U78" i="18"/>
  <c r="L160" i="18"/>
  <c r="C119" i="17"/>
  <c r="E146" i="18"/>
  <c r="E118" i="18"/>
  <c r="D92" i="18"/>
  <c r="F77" i="17"/>
  <c r="G62" i="18"/>
  <c r="F134" i="18"/>
  <c r="D119" i="16"/>
  <c r="J48" i="15"/>
  <c r="I48" i="15"/>
  <c r="L48" i="15"/>
  <c r="K48" i="15"/>
  <c r="M48" i="15"/>
  <c r="C119" i="16"/>
  <c r="K144" i="15"/>
  <c r="J144" i="15"/>
  <c r="I144" i="15"/>
  <c r="M144" i="15"/>
  <c r="L144" i="15"/>
  <c r="L111" i="15"/>
  <c r="K111" i="15"/>
  <c r="J111" i="15"/>
  <c r="I111" i="15"/>
  <c r="M111" i="15"/>
  <c r="H119" i="15"/>
  <c r="K125" i="16"/>
  <c r="J125" i="16"/>
  <c r="I125" i="16"/>
  <c r="H133" i="16"/>
  <c r="H35" i="16"/>
  <c r="J27" i="16"/>
  <c r="I27" i="16"/>
  <c r="D77" i="15"/>
  <c r="M11" i="15"/>
  <c r="L11" i="15"/>
  <c r="K11" i="15"/>
  <c r="J11" i="15"/>
  <c r="I11" i="15"/>
  <c r="K139" i="17"/>
  <c r="J139" i="17"/>
  <c r="I139" i="17"/>
  <c r="H147" i="17"/>
  <c r="K160" i="17"/>
  <c r="J160" i="17"/>
  <c r="I160" i="17"/>
  <c r="K68" i="17"/>
  <c r="J68" i="17"/>
  <c r="I68" i="17"/>
  <c r="K118" i="17"/>
  <c r="J118" i="17"/>
  <c r="I118" i="17"/>
  <c r="J141" i="17"/>
  <c r="I141" i="17"/>
  <c r="K141" i="17"/>
  <c r="K16" i="16"/>
  <c r="J16" i="16"/>
  <c r="I16" i="16"/>
  <c r="M52" i="15"/>
  <c r="L52" i="15"/>
  <c r="K52" i="15"/>
  <c r="J52" i="15"/>
  <c r="I52" i="15"/>
  <c r="K29" i="16"/>
  <c r="J29" i="16"/>
  <c r="I29" i="16"/>
  <c r="K58" i="16"/>
  <c r="J58" i="16"/>
  <c r="I58" i="16"/>
  <c r="M114" i="15"/>
  <c r="L114" i="15"/>
  <c r="K114" i="15"/>
  <c r="J114" i="15"/>
  <c r="I114" i="15"/>
  <c r="K109" i="16"/>
  <c r="J109" i="16"/>
  <c r="I109" i="16"/>
  <c r="M47" i="15"/>
  <c r="L47" i="15"/>
  <c r="K47" i="15"/>
  <c r="J47" i="15"/>
  <c r="I47" i="15"/>
  <c r="J155" i="16"/>
  <c r="I155" i="16"/>
  <c r="K155" i="16"/>
  <c r="M100" i="15"/>
  <c r="L100" i="15"/>
  <c r="K100" i="15"/>
  <c r="J100" i="15"/>
  <c r="I100" i="15"/>
  <c r="I86" i="15"/>
  <c r="K86" i="15"/>
  <c r="I98" i="18"/>
  <c r="J97" i="18"/>
  <c r="I97" i="18"/>
  <c r="J43" i="18"/>
  <c r="I43" i="18"/>
  <c r="J52" i="18"/>
  <c r="I52" i="18"/>
  <c r="J158" i="18"/>
  <c r="I158" i="18"/>
  <c r="J149" i="18"/>
  <c r="I149" i="18"/>
  <c r="H148" i="18"/>
  <c r="C107" i="16"/>
  <c r="E62" i="13"/>
  <c r="X16" i="15"/>
  <c r="W16" i="15"/>
  <c r="I79" i="13"/>
  <c r="K79" i="13"/>
  <c r="J79" i="13"/>
  <c r="K71" i="13"/>
  <c r="I71" i="13"/>
  <c r="J71" i="13"/>
  <c r="E49" i="15"/>
  <c r="E77" i="16"/>
  <c r="F132" i="13"/>
  <c r="C77" i="15"/>
  <c r="S20" i="13"/>
  <c r="T22" i="12"/>
  <c r="S22" i="12"/>
  <c r="V22" i="12"/>
  <c r="T47" i="12"/>
  <c r="V47" i="12"/>
  <c r="S47" i="12"/>
  <c r="V14" i="12"/>
  <c r="T14" i="12"/>
  <c r="S14" i="12"/>
  <c r="U16" i="12"/>
  <c r="U13" i="12"/>
  <c r="T41" i="12"/>
  <c r="V41" i="12"/>
  <c r="S41" i="12"/>
  <c r="J37" i="12"/>
  <c r="L37" i="12"/>
  <c r="K37" i="12"/>
  <c r="I37" i="12"/>
  <c r="I108" i="13"/>
  <c r="J108" i="13"/>
  <c r="I107" i="13"/>
  <c r="J107" i="13"/>
  <c r="J106" i="13"/>
  <c r="I106" i="13"/>
  <c r="L23" i="3"/>
  <c r="K23" i="3"/>
  <c r="J23" i="3"/>
  <c r="J72" i="15"/>
  <c r="I72" i="15"/>
  <c r="M72" i="15"/>
  <c r="L72" i="15"/>
  <c r="K72" i="15"/>
  <c r="F50" i="18"/>
  <c r="L86" i="15"/>
  <c r="J86" i="15"/>
  <c r="G107" i="16"/>
  <c r="J156" i="15"/>
  <c r="I156" i="15"/>
  <c r="L156" i="15"/>
  <c r="K156" i="15"/>
  <c r="M156" i="15"/>
  <c r="D107" i="16"/>
  <c r="K67" i="17"/>
  <c r="J67" i="17"/>
  <c r="I67" i="17"/>
  <c r="M34" i="15"/>
  <c r="L34" i="15"/>
  <c r="K34" i="15"/>
  <c r="J34" i="15"/>
  <c r="I34" i="15"/>
  <c r="V19" i="16"/>
  <c r="U19" i="16"/>
  <c r="M10" i="15"/>
  <c r="L10" i="15"/>
  <c r="K10" i="15"/>
  <c r="J10" i="15"/>
  <c r="I10" i="15"/>
  <c r="H49" i="16"/>
  <c r="K41" i="16"/>
  <c r="J41" i="16"/>
  <c r="I41" i="16"/>
  <c r="M97" i="15"/>
  <c r="L97" i="15"/>
  <c r="K97" i="15"/>
  <c r="J97" i="15"/>
  <c r="I97" i="15"/>
  <c r="H105" i="15"/>
  <c r="G21" i="15"/>
  <c r="K86" i="17"/>
  <c r="J86" i="17"/>
  <c r="I86" i="17"/>
  <c r="K39" i="17"/>
  <c r="J39" i="17"/>
  <c r="I39" i="17"/>
  <c r="K89" i="17"/>
  <c r="J89" i="17"/>
  <c r="I89" i="17"/>
  <c r="K138" i="17"/>
  <c r="J138" i="17"/>
  <c r="I138" i="17"/>
  <c r="K144" i="17"/>
  <c r="J144" i="17"/>
  <c r="I144" i="17"/>
  <c r="V20" i="16"/>
  <c r="U20" i="16"/>
  <c r="M85" i="15"/>
  <c r="L85" i="15"/>
  <c r="K85" i="15"/>
  <c r="J85" i="15"/>
  <c r="I85" i="15"/>
  <c r="D35" i="16"/>
  <c r="D23" i="16"/>
  <c r="H147" i="16"/>
  <c r="K139" i="16"/>
  <c r="J139" i="16"/>
  <c r="I139" i="16"/>
  <c r="I57" i="16"/>
  <c r="J57" i="16"/>
  <c r="K57" i="16"/>
  <c r="D91" i="15"/>
  <c r="D135" i="16"/>
  <c r="L79" i="15"/>
  <c r="J79" i="15"/>
  <c r="J29" i="18"/>
  <c r="I29" i="18"/>
  <c r="J84" i="18"/>
  <c r="I84" i="18"/>
  <c r="I65" i="18"/>
  <c r="H64" i="18"/>
  <c r="I73" i="18"/>
  <c r="I10" i="18"/>
  <c r="J10" i="18"/>
  <c r="J135" i="18"/>
  <c r="I135" i="18"/>
  <c r="H134" i="18"/>
  <c r="M127" i="15"/>
  <c r="I127" i="15"/>
  <c r="L127" i="15"/>
  <c r="K127" i="15"/>
  <c r="J127" i="15"/>
  <c r="J46" i="13"/>
  <c r="I46" i="13"/>
  <c r="K46" i="13"/>
  <c r="T17" i="14"/>
  <c r="S17" i="14"/>
  <c r="R23" i="14"/>
  <c r="E105" i="15"/>
  <c r="E35" i="15"/>
  <c r="P23" i="14"/>
  <c r="T21" i="12"/>
  <c r="S21" i="12"/>
  <c r="V21" i="12"/>
  <c r="V13" i="12"/>
  <c r="T13" i="12"/>
  <c r="S13" i="12"/>
  <c r="U15" i="12"/>
  <c r="J36" i="12"/>
  <c r="L36" i="12"/>
  <c r="K36" i="12"/>
  <c r="I36" i="12"/>
  <c r="J72" i="13"/>
  <c r="I72" i="13"/>
  <c r="I11" i="13"/>
  <c r="J11" i="13"/>
  <c r="J149" i="13"/>
  <c r="I149" i="13"/>
  <c r="D48" i="13"/>
  <c r="F93" i="16"/>
  <c r="L142" i="8"/>
  <c r="K82" i="3"/>
  <c r="J82" i="3"/>
  <c r="L82" i="3"/>
  <c r="L73" i="2"/>
  <c r="K73" i="2"/>
  <c r="J73" i="2"/>
  <c r="L74" i="2"/>
  <c r="J212" i="8"/>
  <c r="Y141" i="18"/>
  <c r="X141" i="18"/>
  <c r="E133" i="17"/>
  <c r="E21" i="17"/>
  <c r="Y10" i="18"/>
  <c r="X10" i="18"/>
  <c r="T148" i="18"/>
  <c r="S118" i="18"/>
  <c r="Y56" i="18"/>
  <c r="X56" i="18"/>
  <c r="G119" i="17"/>
  <c r="W19" i="17"/>
  <c r="V19" i="17"/>
  <c r="U19" i="17"/>
  <c r="M48" i="18"/>
  <c r="M134" i="18"/>
  <c r="L20" i="18"/>
  <c r="Y153" i="18"/>
  <c r="X153" i="18"/>
  <c r="V64" i="18"/>
  <c r="X65" i="18"/>
  <c r="E62" i="18"/>
  <c r="D146" i="18"/>
  <c r="D104" i="18"/>
  <c r="C63" i="17"/>
  <c r="G134" i="18"/>
  <c r="H65" i="16"/>
  <c r="J66" i="16"/>
  <c r="I66" i="16"/>
  <c r="K66" i="16"/>
  <c r="I62" i="15"/>
  <c r="K62" i="15"/>
  <c r="F90" i="18"/>
  <c r="L31" i="15"/>
  <c r="J31" i="15"/>
  <c r="K101" i="16"/>
  <c r="J101" i="16"/>
  <c r="I101" i="16"/>
  <c r="K57" i="17"/>
  <c r="J57" i="17"/>
  <c r="I57" i="17"/>
  <c r="K44" i="16"/>
  <c r="J44" i="16"/>
  <c r="I44" i="16"/>
  <c r="M142" i="15"/>
  <c r="L142" i="15"/>
  <c r="K142" i="15"/>
  <c r="J142" i="15"/>
  <c r="I142" i="15"/>
  <c r="M66" i="15"/>
  <c r="L66" i="15"/>
  <c r="K66" i="15"/>
  <c r="J66" i="15"/>
  <c r="I66" i="15"/>
  <c r="M9" i="15"/>
  <c r="L9" i="15"/>
  <c r="K9" i="15"/>
  <c r="J9" i="15"/>
  <c r="I9" i="15"/>
  <c r="M98" i="15"/>
  <c r="M65" i="15"/>
  <c r="M55" i="15"/>
  <c r="M24" i="15"/>
  <c r="M26" i="15"/>
  <c r="M131" i="15"/>
  <c r="M151" i="15"/>
  <c r="M33" i="15"/>
  <c r="M88" i="15"/>
  <c r="M76" i="15"/>
  <c r="M45" i="15"/>
  <c r="M158" i="15"/>
  <c r="M57" i="15"/>
  <c r="M53" i="15"/>
  <c r="M153" i="15"/>
  <c r="M79" i="15"/>
  <c r="M141" i="15"/>
  <c r="M129" i="15"/>
  <c r="M31" i="15"/>
  <c r="M41" i="15"/>
  <c r="M108" i="15"/>
  <c r="M29" i="15"/>
  <c r="M86" i="15"/>
  <c r="M43" i="15"/>
  <c r="M67" i="15"/>
  <c r="M62" i="15"/>
  <c r="M110" i="15"/>
  <c r="H107" i="17"/>
  <c r="K108" i="17"/>
  <c r="J108" i="17"/>
  <c r="I108" i="17"/>
  <c r="K60" i="17"/>
  <c r="J60" i="17"/>
  <c r="I60" i="17"/>
  <c r="K111" i="17"/>
  <c r="J111" i="17"/>
  <c r="I111" i="17"/>
  <c r="H119" i="17"/>
  <c r="K146" i="17"/>
  <c r="J146" i="17"/>
  <c r="I146" i="17"/>
  <c r="J154" i="17"/>
  <c r="I154" i="17"/>
  <c r="K154" i="17"/>
  <c r="M159" i="15"/>
  <c r="L159" i="15"/>
  <c r="K159" i="15"/>
  <c r="J159" i="15"/>
  <c r="I159" i="15"/>
  <c r="M61" i="15"/>
  <c r="L61" i="15"/>
  <c r="K61" i="15"/>
  <c r="J61" i="15"/>
  <c r="I61" i="15"/>
  <c r="D105" i="15"/>
  <c r="G105" i="16"/>
  <c r="M155" i="15"/>
  <c r="L155" i="15"/>
  <c r="K155" i="15"/>
  <c r="J155" i="15"/>
  <c r="I155" i="15"/>
  <c r="K154" i="16"/>
  <c r="J154" i="16"/>
  <c r="I154" i="16"/>
  <c r="I100" i="16"/>
  <c r="K100" i="16"/>
  <c r="J100" i="16"/>
  <c r="H119" i="16"/>
  <c r="K111" i="16"/>
  <c r="J111" i="16"/>
  <c r="I111" i="16"/>
  <c r="D147" i="16"/>
  <c r="I46" i="18"/>
  <c r="J70" i="18"/>
  <c r="I70" i="18"/>
  <c r="J86" i="18"/>
  <c r="I86" i="18"/>
  <c r="J95" i="18"/>
  <c r="I95" i="18"/>
  <c r="J31" i="18"/>
  <c r="I31" i="18"/>
  <c r="J156" i="18"/>
  <c r="I156" i="18"/>
  <c r="C163" i="14"/>
  <c r="T13" i="14"/>
  <c r="S13" i="14"/>
  <c r="K19" i="13"/>
  <c r="I19" i="13"/>
  <c r="J19" i="13"/>
  <c r="H20" i="13"/>
  <c r="K96" i="13"/>
  <c r="H104" i="13"/>
  <c r="J96" i="13"/>
  <c r="I96" i="13"/>
  <c r="K57" i="13"/>
  <c r="J57" i="13"/>
  <c r="I57" i="13"/>
  <c r="E65" i="16"/>
  <c r="K109" i="13"/>
  <c r="J109" i="13"/>
  <c r="I109" i="13"/>
  <c r="C147" i="15"/>
  <c r="T20" i="12"/>
  <c r="S20" i="12"/>
  <c r="V20" i="12"/>
  <c r="V12" i="12"/>
  <c r="T12" i="12"/>
  <c r="S12" i="12"/>
  <c r="V10" i="12"/>
  <c r="T10" i="12"/>
  <c r="S10" i="12"/>
  <c r="T31" i="12"/>
  <c r="V31" i="12"/>
  <c r="S31" i="12"/>
  <c r="C34" i="13"/>
  <c r="C48" i="13"/>
  <c r="J34" i="12"/>
  <c r="K34" i="12"/>
  <c r="I34" i="12"/>
  <c r="L34" i="12"/>
  <c r="D78" i="11"/>
  <c r="E69" i="2"/>
  <c r="K58" i="3"/>
  <c r="J58" i="3"/>
  <c r="J109" i="8"/>
  <c r="J254" i="8"/>
  <c r="Q38" i="19"/>
  <c r="P38" i="19"/>
  <c r="O37" i="19"/>
  <c r="R38" i="19"/>
  <c r="R96" i="19"/>
  <c r="Q96" i="19"/>
  <c r="P96" i="19"/>
  <c r="R44" i="19"/>
  <c r="Q44" i="19"/>
  <c r="P44" i="19"/>
  <c r="R69" i="19"/>
  <c r="Q69" i="19"/>
  <c r="P69" i="19"/>
  <c r="O77" i="19"/>
  <c r="R150" i="19"/>
  <c r="Q150" i="19"/>
  <c r="P150" i="19"/>
  <c r="O149" i="19"/>
  <c r="Q87" i="19"/>
  <c r="R87" i="19"/>
  <c r="P87" i="19"/>
  <c r="I99" i="19"/>
  <c r="H99" i="19"/>
  <c r="J99" i="19"/>
  <c r="J70" i="19"/>
  <c r="I70" i="19"/>
  <c r="H70" i="19"/>
  <c r="H47" i="19"/>
  <c r="J47" i="19"/>
  <c r="I47" i="19"/>
  <c r="J151" i="19"/>
  <c r="I151" i="19"/>
  <c r="H151" i="19"/>
  <c r="T21" i="22"/>
  <c r="Q122" i="18"/>
  <c r="R122" i="18"/>
  <c r="R153" i="18"/>
  <c r="Q153" i="18"/>
  <c r="O48" i="18"/>
  <c r="O120" i="18"/>
  <c r="R136" i="18"/>
  <c r="Q136" i="18"/>
  <c r="Y14" i="19"/>
  <c r="X14" i="19"/>
  <c r="W21" i="19"/>
  <c r="Y16" i="19"/>
  <c r="X16" i="19"/>
  <c r="Y52" i="19"/>
  <c r="X52" i="19"/>
  <c r="W51" i="19"/>
  <c r="Y96" i="19"/>
  <c r="X96" i="19"/>
  <c r="X154" i="19"/>
  <c r="Y154" i="19"/>
  <c r="R117" i="18"/>
  <c r="Q117" i="18"/>
  <c r="R123" i="18"/>
  <c r="Q123" i="18"/>
  <c r="T64" i="18"/>
  <c r="C34" i="18"/>
  <c r="E77" i="17"/>
  <c r="E65" i="17"/>
  <c r="Y37" i="18"/>
  <c r="X37" i="18"/>
  <c r="W36" i="18"/>
  <c r="Y67" i="18"/>
  <c r="X67" i="18"/>
  <c r="Y111" i="18"/>
  <c r="X111" i="18"/>
  <c r="Y149" i="18"/>
  <c r="X149" i="18"/>
  <c r="W148" i="18"/>
  <c r="C121" i="17"/>
  <c r="V120" i="18"/>
  <c r="X121" i="18"/>
  <c r="V90" i="18"/>
  <c r="M76" i="18"/>
  <c r="U48" i="18"/>
  <c r="U36" i="18"/>
  <c r="V8" i="18"/>
  <c r="T132" i="18"/>
  <c r="T160" i="18"/>
  <c r="D91" i="17"/>
  <c r="S78" i="18"/>
  <c r="C91" i="17"/>
  <c r="E105" i="17"/>
  <c r="E93" i="17"/>
  <c r="L36" i="18"/>
  <c r="G93" i="17"/>
  <c r="K64" i="18"/>
  <c r="K8" i="18"/>
  <c r="X114" i="18"/>
  <c r="E78" i="18"/>
  <c r="D48" i="18"/>
  <c r="D63" i="15"/>
  <c r="L55" i="15"/>
  <c r="J55" i="15"/>
  <c r="F120" i="18"/>
  <c r="I39" i="16"/>
  <c r="K39" i="16"/>
  <c r="J39" i="16"/>
  <c r="I82" i="15"/>
  <c r="K82" i="15"/>
  <c r="J82" i="15"/>
  <c r="L82" i="15"/>
  <c r="M82" i="15"/>
  <c r="J89" i="16"/>
  <c r="I89" i="16"/>
  <c r="K89" i="16"/>
  <c r="D147" i="15"/>
  <c r="F133" i="15"/>
  <c r="L89" i="15"/>
  <c r="K89" i="15"/>
  <c r="J89" i="15"/>
  <c r="I89" i="15"/>
  <c r="M89" i="15"/>
  <c r="G63" i="15"/>
  <c r="G35" i="16"/>
  <c r="K129" i="17"/>
  <c r="J129" i="17"/>
  <c r="I129" i="17"/>
  <c r="K82" i="17"/>
  <c r="J82" i="17"/>
  <c r="I82" i="17"/>
  <c r="K132" i="17"/>
  <c r="J132" i="17"/>
  <c r="I132" i="17"/>
  <c r="J11" i="17"/>
  <c r="I11" i="17"/>
  <c r="K11" i="17"/>
  <c r="I142" i="17"/>
  <c r="K142" i="17"/>
  <c r="J142" i="17"/>
  <c r="D37" i="16"/>
  <c r="M124" i="15"/>
  <c r="L124" i="15"/>
  <c r="K124" i="15"/>
  <c r="J124" i="15"/>
  <c r="I124" i="15"/>
  <c r="K142" i="16"/>
  <c r="J142" i="16"/>
  <c r="I142" i="16"/>
  <c r="I122" i="16"/>
  <c r="K122" i="16"/>
  <c r="J122" i="16"/>
  <c r="H121" i="16"/>
  <c r="M74" i="15"/>
  <c r="L74" i="15"/>
  <c r="K74" i="15"/>
  <c r="I74" i="15"/>
  <c r="J74" i="15"/>
  <c r="J15" i="18"/>
  <c r="I15" i="18"/>
  <c r="J113" i="18"/>
  <c r="I113" i="18"/>
  <c r="J108" i="18"/>
  <c r="I108" i="18"/>
  <c r="J116" i="18"/>
  <c r="I116" i="18"/>
  <c r="I53" i="18"/>
  <c r="J53" i="18"/>
  <c r="J142" i="18"/>
  <c r="I142" i="18"/>
  <c r="I11" i="16"/>
  <c r="K11" i="16"/>
  <c r="J11" i="16"/>
  <c r="C147" i="16"/>
  <c r="L110" i="15"/>
  <c r="J110" i="15"/>
  <c r="J156" i="13"/>
  <c r="I156" i="13"/>
  <c r="K156" i="13"/>
  <c r="Y19" i="15"/>
  <c r="X19" i="15"/>
  <c r="W19" i="15"/>
  <c r="V21" i="15"/>
  <c r="F20" i="13"/>
  <c r="X18" i="15"/>
  <c r="W18" i="15"/>
  <c r="K50" i="13"/>
  <c r="J50" i="13"/>
  <c r="I50" i="13"/>
  <c r="E91" i="15"/>
  <c r="E133" i="16"/>
  <c r="E149" i="16"/>
  <c r="E107" i="16"/>
  <c r="I142" i="13"/>
  <c r="K142" i="13"/>
  <c r="J142" i="13"/>
  <c r="C21" i="15"/>
  <c r="T18" i="12"/>
  <c r="S18" i="12"/>
  <c r="V18" i="12"/>
  <c r="V9" i="12"/>
  <c r="T9" i="12"/>
  <c r="S9" i="12"/>
  <c r="U30" i="12"/>
  <c r="E55" i="12"/>
  <c r="J43" i="12"/>
  <c r="K43" i="12"/>
  <c r="I43" i="12"/>
  <c r="L43" i="12"/>
  <c r="J55" i="13"/>
  <c r="I55" i="13"/>
  <c r="L209" i="8"/>
  <c r="H83" i="10"/>
  <c r="J234" i="8"/>
  <c r="L234" i="8"/>
  <c r="J284" i="8"/>
  <c r="J156" i="19"/>
  <c r="I156" i="19"/>
  <c r="H156" i="19"/>
  <c r="R93" i="18"/>
  <c r="Q93" i="18"/>
  <c r="P92" i="18"/>
  <c r="R139" i="18"/>
  <c r="Q139" i="18"/>
  <c r="N34" i="18"/>
  <c r="R113" i="18"/>
  <c r="Q113" i="18"/>
  <c r="R112" i="18"/>
  <c r="Q112" i="18"/>
  <c r="Y19" i="19"/>
  <c r="X19" i="19"/>
  <c r="W35" i="19"/>
  <c r="Y27" i="19"/>
  <c r="X27" i="19"/>
  <c r="Y57" i="19"/>
  <c r="X57" i="19"/>
  <c r="W121" i="19"/>
  <c r="Y122" i="19"/>
  <c r="X122" i="19"/>
  <c r="X159" i="19"/>
  <c r="Y159" i="19"/>
  <c r="R83" i="18"/>
  <c r="Q83" i="18"/>
  <c r="P76" i="18"/>
  <c r="R68" i="18"/>
  <c r="Q68" i="18"/>
  <c r="N118" i="18"/>
  <c r="Y58" i="18"/>
  <c r="X58" i="18"/>
  <c r="Y88" i="18"/>
  <c r="X88" i="18"/>
  <c r="Y11" i="18"/>
  <c r="X11" i="18"/>
  <c r="Y135" i="18"/>
  <c r="X135" i="18"/>
  <c r="W134" i="18"/>
  <c r="G9" i="17"/>
  <c r="X145" i="18"/>
  <c r="C77" i="17"/>
  <c r="W16" i="17"/>
  <c r="V16" i="17"/>
  <c r="U16" i="17"/>
  <c r="T21" i="17"/>
  <c r="T76" i="18"/>
  <c r="T146" i="18"/>
  <c r="T134" i="18"/>
  <c r="S48" i="18"/>
  <c r="S120" i="18"/>
  <c r="M132" i="18"/>
  <c r="D119" i="17"/>
  <c r="D107" i="17"/>
  <c r="L92" i="18"/>
  <c r="M104" i="18"/>
  <c r="K48" i="18"/>
  <c r="G147" i="17"/>
  <c r="D78" i="18"/>
  <c r="G37" i="17"/>
  <c r="G50" i="18"/>
  <c r="F132" i="18"/>
  <c r="K30" i="16"/>
  <c r="J30" i="16"/>
  <c r="I30" i="16"/>
  <c r="J27" i="15"/>
  <c r="I27" i="15"/>
  <c r="H35" i="15"/>
  <c r="M27" i="15"/>
  <c r="L27" i="15"/>
  <c r="K27" i="15"/>
  <c r="K123" i="15"/>
  <c r="J123" i="15"/>
  <c r="I123" i="15"/>
  <c r="M123" i="15"/>
  <c r="L123" i="15"/>
  <c r="W18" i="16"/>
  <c r="V18" i="16"/>
  <c r="U18" i="16"/>
  <c r="K95" i="16"/>
  <c r="J95" i="16"/>
  <c r="I95" i="16"/>
  <c r="D133" i="15"/>
  <c r="K76" i="17"/>
  <c r="J76" i="17"/>
  <c r="I76" i="17"/>
  <c r="M75" i="15"/>
  <c r="L75" i="15"/>
  <c r="K75" i="15"/>
  <c r="J75" i="15"/>
  <c r="I75" i="15"/>
  <c r="K157" i="17"/>
  <c r="J157" i="17"/>
  <c r="I157" i="17"/>
  <c r="K103" i="17"/>
  <c r="J103" i="17"/>
  <c r="I103" i="17"/>
  <c r="K143" i="17"/>
  <c r="J143" i="17"/>
  <c r="I143" i="17"/>
  <c r="J42" i="17"/>
  <c r="I42" i="17"/>
  <c r="K42" i="17"/>
  <c r="K152" i="17"/>
  <c r="J152" i="17"/>
  <c r="I152" i="17"/>
  <c r="K90" i="17"/>
  <c r="J90" i="17"/>
  <c r="I90" i="17"/>
  <c r="M30" i="15"/>
  <c r="L30" i="15"/>
  <c r="K30" i="15"/>
  <c r="J30" i="15"/>
  <c r="I30" i="15"/>
  <c r="K34" i="16"/>
  <c r="J34" i="16"/>
  <c r="I34" i="16"/>
  <c r="M93" i="15"/>
  <c r="L93" i="15"/>
  <c r="K93" i="15"/>
  <c r="J93" i="15"/>
  <c r="I93" i="15"/>
  <c r="C79" i="16"/>
  <c r="K152" i="16"/>
  <c r="J152" i="16"/>
  <c r="I152" i="16"/>
  <c r="I143" i="16"/>
  <c r="K143" i="16"/>
  <c r="J143" i="16"/>
  <c r="J99" i="16"/>
  <c r="I99" i="16"/>
  <c r="D49" i="16"/>
  <c r="L57" i="15"/>
  <c r="J57" i="15"/>
  <c r="J28" i="18"/>
  <c r="I28" i="18"/>
  <c r="J56" i="18"/>
  <c r="I56" i="18"/>
  <c r="J51" i="18"/>
  <c r="I51" i="18"/>
  <c r="H50" i="18"/>
  <c r="J130" i="18"/>
  <c r="I130" i="18"/>
  <c r="I74" i="18"/>
  <c r="J74" i="18"/>
  <c r="I150" i="18"/>
  <c r="J150" i="18"/>
  <c r="J25" i="13"/>
  <c r="I25" i="13"/>
  <c r="K25" i="13"/>
  <c r="F160" i="13"/>
  <c r="K9" i="13"/>
  <c r="I9" i="13"/>
  <c r="J9" i="13"/>
  <c r="E90" i="13"/>
  <c r="E48" i="13"/>
  <c r="C79" i="14"/>
  <c r="F146" i="13"/>
  <c r="C133" i="15"/>
  <c r="U53" i="12"/>
  <c r="T16" i="12"/>
  <c r="S16" i="12"/>
  <c r="V16" i="12"/>
  <c r="D100" i="11"/>
  <c r="T40" i="12"/>
  <c r="V40" i="12"/>
  <c r="S40" i="12"/>
  <c r="V8" i="12"/>
  <c r="T8" i="12"/>
  <c r="S8" i="12"/>
  <c r="E53" i="12"/>
  <c r="J46" i="12"/>
  <c r="L46" i="12"/>
  <c r="K46" i="12"/>
  <c r="I46" i="12"/>
  <c r="I65" i="13"/>
  <c r="J65" i="13"/>
  <c r="I83" i="13"/>
  <c r="J83" i="13"/>
  <c r="L207" i="8"/>
  <c r="F21" i="16"/>
  <c r="L57" i="10"/>
  <c r="W50" i="5"/>
  <c r="V50" i="5"/>
  <c r="U50" i="5"/>
  <c r="T50" i="5"/>
  <c r="S50" i="5"/>
  <c r="H79" i="10"/>
  <c r="J259" i="8"/>
  <c r="S39" i="5"/>
  <c r="U39" i="5"/>
  <c r="T39" i="5"/>
  <c r="W39" i="5"/>
  <c r="V39" i="5"/>
  <c r="W41" i="5"/>
  <c r="V20" i="18"/>
  <c r="X12" i="18"/>
  <c r="V160" i="18"/>
  <c r="M62" i="18"/>
  <c r="U104" i="18"/>
  <c r="R21" i="17"/>
  <c r="T106" i="18"/>
  <c r="D105" i="17"/>
  <c r="D93" i="17"/>
  <c r="T78" i="18"/>
  <c r="M64" i="18"/>
  <c r="M160" i="18"/>
  <c r="E104" i="18"/>
  <c r="E48" i="18"/>
  <c r="J51" i="15"/>
  <c r="I51" i="15"/>
  <c r="M51" i="15"/>
  <c r="L51" i="15"/>
  <c r="K51" i="15"/>
  <c r="F36" i="18"/>
  <c r="L65" i="15"/>
  <c r="J65" i="15"/>
  <c r="J135" i="15"/>
  <c r="I135" i="15"/>
  <c r="L135" i="15"/>
  <c r="K135" i="15"/>
  <c r="M135" i="15"/>
  <c r="K86" i="16"/>
  <c r="J86" i="16"/>
  <c r="I86" i="16"/>
  <c r="K146" i="16"/>
  <c r="J146" i="16"/>
  <c r="I146" i="16"/>
  <c r="H63" i="17"/>
  <c r="K55" i="17"/>
  <c r="J55" i="17"/>
  <c r="I55" i="17"/>
  <c r="K53" i="17"/>
  <c r="J53" i="17"/>
  <c r="I53" i="17"/>
  <c r="K125" i="17"/>
  <c r="J125" i="17"/>
  <c r="I125" i="17"/>
  <c r="H133" i="17"/>
  <c r="H121" i="17"/>
  <c r="K34" i="17"/>
  <c r="J34" i="17"/>
  <c r="I34" i="17"/>
  <c r="J85" i="17"/>
  <c r="I85" i="17"/>
  <c r="K85" i="17"/>
  <c r="C21" i="16"/>
  <c r="H48" i="18"/>
  <c r="J40" i="18"/>
  <c r="I40" i="18"/>
  <c r="G91" i="15"/>
  <c r="K70" i="16"/>
  <c r="J70" i="16"/>
  <c r="I70" i="16"/>
  <c r="K151" i="16"/>
  <c r="J151" i="16"/>
  <c r="I151" i="16"/>
  <c r="K140" i="16"/>
  <c r="J140" i="16"/>
  <c r="I140" i="16"/>
  <c r="I45" i="16"/>
  <c r="K45" i="16"/>
  <c r="J45" i="16"/>
  <c r="D105" i="16"/>
  <c r="G77" i="16"/>
  <c r="D93" i="16"/>
  <c r="F63" i="15"/>
  <c r="J14" i="18"/>
  <c r="I14" i="18"/>
  <c r="J99" i="18"/>
  <c r="I99" i="18"/>
  <c r="J72" i="18"/>
  <c r="I72" i="18"/>
  <c r="J16" i="18"/>
  <c r="I16" i="18"/>
  <c r="I96" i="18"/>
  <c r="J96" i="18"/>
  <c r="H104" i="18"/>
  <c r="J136" i="18"/>
  <c r="I136" i="18"/>
  <c r="C49" i="16"/>
  <c r="E160" i="13"/>
  <c r="K74" i="13"/>
  <c r="J74" i="13"/>
  <c r="I74" i="13"/>
  <c r="J36" i="13"/>
  <c r="K36" i="13"/>
  <c r="I36" i="13"/>
  <c r="E93" i="16"/>
  <c r="I87" i="13"/>
  <c r="K87" i="13"/>
  <c r="J87" i="13"/>
  <c r="U9" i="13"/>
  <c r="V9" i="13"/>
  <c r="T15" i="12"/>
  <c r="S15" i="12"/>
  <c r="V15" i="12"/>
  <c r="D8" i="11"/>
  <c r="U39" i="12"/>
  <c r="V11" i="12"/>
  <c r="T11" i="12"/>
  <c r="S11" i="12"/>
  <c r="V6" i="12"/>
  <c r="T6" i="12"/>
  <c r="S6" i="12"/>
  <c r="J115" i="13"/>
  <c r="I115" i="13"/>
  <c r="J48" i="12"/>
  <c r="L48" i="12"/>
  <c r="K48" i="12"/>
  <c r="I48" i="12"/>
  <c r="I69" i="13"/>
  <c r="J69" i="13"/>
  <c r="I37" i="13"/>
  <c r="J37" i="13"/>
  <c r="L120" i="8"/>
  <c r="L252" i="8"/>
  <c r="H84" i="10"/>
  <c r="E123" i="3"/>
  <c r="Y101" i="18"/>
  <c r="X101" i="18"/>
  <c r="Y128" i="18"/>
  <c r="X128" i="18"/>
  <c r="Y54" i="18"/>
  <c r="X54" i="18"/>
  <c r="W62" i="18"/>
  <c r="Y142" i="18"/>
  <c r="X142" i="18"/>
  <c r="D149" i="17"/>
  <c r="V146" i="18"/>
  <c r="G51" i="17"/>
  <c r="U34" i="18"/>
  <c r="U22" i="18"/>
  <c r="K76" i="18"/>
  <c r="S134" i="18"/>
  <c r="G65" i="17"/>
  <c r="D34" i="18"/>
  <c r="F21" i="17"/>
  <c r="M146" i="18"/>
  <c r="S34" i="18"/>
  <c r="L146" i="18"/>
  <c r="D79" i="17"/>
  <c r="K118" i="18"/>
  <c r="K120" i="18"/>
  <c r="E160" i="18"/>
  <c r="D106" i="18"/>
  <c r="G120" i="18"/>
  <c r="G90" i="18"/>
  <c r="G49" i="15"/>
  <c r="I41" i="15"/>
  <c r="K41" i="15"/>
  <c r="F106" i="18"/>
  <c r="C77" i="16"/>
  <c r="G133" i="15"/>
  <c r="K110" i="17"/>
  <c r="J110" i="17"/>
  <c r="I110" i="17"/>
  <c r="K62" i="16"/>
  <c r="J62" i="16"/>
  <c r="I62" i="16"/>
  <c r="F77" i="15"/>
  <c r="G91" i="16"/>
  <c r="M121" i="15"/>
  <c r="L121" i="15"/>
  <c r="K121" i="15"/>
  <c r="J121" i="15"/>
  <c r="I121" i="15"/>
  <c r="M44" i="15"/>
  <c r="L44" i="15"/>
  <c r="K44" i="15"/>
  <c r="J44" i="15"/>
  <c r="I44" i="15"/>
  <c r="K18" i="17"/>
  <c r="J18" i="17"/>
  <c r="I18" i="17"/>
  <c r="K74" i="17"/>
  <c r="J74" i="17"/>
  <c r="I74" i="17"/>
  <c r="K140" i="17"/>
  <c r="J140" i="17"/>
  <c r="I140" i="17"/>
  <c r="K56" i="17"/>
  <c r="J56" i="17"/>
  <c r="I56" i="17"/>
  <c r="J128" i="17"/>
  <c r="I128" i="17"/>
  <c r="K128" i="17"/>
  <c r="V10" i="16"/>
  <c r="T9" i="16"/>
  <c r="W19" i="16" s="1"/>
  <c r="U10" i="16"/>
  <c r="M138" i="15"/>
  <c r="L138" i="15"/>
  <c r="K138" i="15"/>
  <c r="J138" i="15"/>
  <c r="I138" i="15"/>
  <c r="K88" i="17"/>
  <c r="J88" i="17"/>
  <c r="I88" i="17"/>
  <c r="M40" i="15"/>
  <c r="L40" i="15"/>
  <c r="K40" i="15"/>
  <c r="J40" i="15"/>
  <c r="I40" i="15"/>
  <c r="G147" i="16"/>
  <c r="K150" i="16"/>
  <c r="J150" i="16"/>
  <c r="I150" i="16"/>
  <c r="H149" i="16"/>
  <c r="K67" i="16"/>
  <c r="J67" i="16"/>
  <c r="I67" i="16"/>
  <c r="G93" i="16"/>
  <c r="J90" i="16"/>
  <c r="I90" i="16"/>
  <c r="I55" i="18"/>
  <c r="J55" i="18"/>
  <c r="J27" i="18"/>
  <c r="I27" i="18"/>
  <c r="J121" i="18"/>
  <c r="I121" i="18"/>
  <c r="H120" i="18"/>
  <c r="J94" i="18"/>
  <c r="I94" i="18"/>
  <c r="J38" i="18"/>
  <c r="I38" i="18"/>
  <c r="I117" i="18"/>
  <c r="J117" i="18"/>
  <c r="J157" i="18"/>
  <c r="I157" i="18"/>
  <c r="C135" i="16"/>
  <c r="L88" i="15"/>
  <c r="J88" i="15"/>
  <c r="E20" i="13"/>
  <c r="J135" i="13"/>
  <c r="K135" i="13"/>
  <c r="I135" i="13"/>
  <c r="C135" i="14"/>
  <c r="E63" i="15"/>
  <c r="E91" i="16"/>
  <c r="E135" i="16"/>
  <c r="F90" i="13"/>
  <c r="I121" i="13"/>
  <c r="K121" i="13"/>
  <c r="J121" i="13"/>
  <c r="C119" i="15"/>
  <c r="T50" i="12"/>
  <c r="S50" i="12"/>
  <c r="V50" i="12"/>
  <c r="C90" i="13"/>
  <c r="J50" i="12"/>
  <c r="L50" i="12"/>
  <c r="K50" i="12"/>
  <c r="I50" i="12"/>
  <c r="L211" i="8"/>
  <c r="J85" i="13"/>
  <c r="I85" i="13"/>
  <c r="I123" i="13"/>
  <c r="J123" i="13"/>
  <c r="L210" i="8"/>
  <c r="L100" i="8"/>
  <c r="L254" i="8"/>
  <c r="J41" i="3"/>
  <c r="K41" i="3"/>
  <c r="K10" i="6"/>
  <c r="J10" i="6"/>
  <c r="I10" i="6"/>
  <c r="D147" i="17"/>
  <c r="D160" i="18"/>
  <c r="D90" i="18"/>
  <c r="J33" i="16"/>
  <c r="I33" i="16"/>
  <c r="K33" i="16"/>
  <c r="L33" i="15"/>
  <c r="J33" i="15"/>
  <c r="I12" i="16"/>
  <c r="K12" i="16"/>
  <c r="J12" i="16"/>
  <c r="I60" i="15"/>
  <c r="K60" i="15"/>
  <c r="J60" i="15"/>
  <c r="M60" i="15"/>
  <c r="L60" i="15"/>
  <c r="H23" i="17"/>
  <c r="K24" i="17"/>
  <c r="J24" i="17"/>
  <c r="I24" i="17"/>
  <c r="K101" i="15"/>
  <c r="J101" i="15"/>
  <c r="I101" i="15"/>
  <c r="M101" i="15"/>
  <c r="L101" i="15"/>
  <c r="G21" i="16"/>
  <c r="L68" i="15"/>
  <c r="K68" i="15"/>
  <c r="J68" i="15"/>
  <c r="I68" i="15"/>
  <c r="M68" i="15"/>
  <c r="G119" i="15"/>
  <c r="G133" i="16"/>
  <c r="F161" i="15"/>
  <c r="K158" i="16"/>
  <c r="J158" i="16"/>
  <c r="I158" i="16"/>
  <c r="I28" i="17"/>
  <c r="K28" i="17"/>
  <c r="J28" i="17"/>
  <c r="K96" i="17"/>
  <c r="J96" i="17"/>
  <c r="I96" i="17"/>
  <c r="K14" i="17"/>
  <c r="J14" i="17"/>
  <c r="I14" i="17"/>
  <c r="K99" i="17"/>
  <c r="J99" i="17"/>
  <c r="I99" i="17"/>
  <c r="I30" i="17"/>
  <c r="K30" i="17"/>
  <c r="J30" i="17"/>
  <c r="J130" i="16"/>
  <c r="K130" i="16"/>
  <c r="I130" i="16"/>
  <c r="C35" i="16"/>
  <c r="C23" i="16"/>
  <c r="M102" i="15"/>
  <c r="L102" i="15"/>
  <c r="K102" i="15"/>
  <c r="J102" i="15"/>
  <c r="I102" i="15"/>
  <c r="K82" i="16"/>
  <c r="J82" i="16"/>
  <c r="I82" i="16"/>
  <c r="K138" i="16"/>
  <c r="J138" i="16"/>
  <c r="I138" i="16"/>
  <c r="K88" i="16"/>
  <c r="J88" i="16"/>
  <c r="I88" i="16"/>
  <c r="J126" i="18"/>
  <c r="I126" i="18"/>
  <c r="J13" i="18"/>
  <c r="I13" i="18"/>
  <c r="J42" i="18"/>
  <c r="I42" i="18"/>
  <c r="J115" i="18"/>
  <c r="I115" i="18"/>
  <c r="J59" i="18"/>
  <c r="I59" i="18"/>
  <c r="J39" i="18"/>
  <c r="I39" i="18"/>
  <c r="I137" i="16"/>
  <c r="K137" i="16"/>
  <c r="J137" i="16"/>
  <c r="C149" i="14"/>
  <c r="K125" i="13"/>
  <c r="I125" i="13"/>
  <c r="J125" i="13"/>
  <c r="H132" i="13"/>
  <c r="C65" i="14"/>
  <c r="E23" i="16"/>
  <c r="T53" i="12"/>
  <c r="S53" i="12"/>
  <c r="D77" i="11"/>
  <c r="L13" i="10"/>
  <c r="J51" i="12"/>
  <c r="L51" i="12"/>
  <c r="I51" i="12"/>
  <c r="K51" i="12"/>
  <c r="L143" i="8"/>
  <c r="G160" i="13"/>
  <c r="J17" i="13"/>
  <c r="I17" i="13"/>
  <c r="L185" i="8"/>
  <c r="D62" i="13"/>
  <c r="L273" i="8"/>
  <c r="W28" i="5"/>
  <c r="T28" i="5"/>
  <c r="S28" i="5"/>
  <c r="U28" i="5"/>
  <c r="V28" i="5"/>
  <c r="K20" i="6"/>
  <c r="J20" i="6"/>
  <c r="I20" i="6"/>
  <c r="J189" i="8"/>
  <c r="K44" i="6"/>
  <c r="J44" i="6"/>
  <c r="I44" i="6"/>
  <c r="T118" i="18"/>
  <c r="K62" i="18"/>
  <c r="S106" i="18"/>
  <c r="G149" i="17"/>
  <c r="F65" i="17"/>
  <c r="F119" i="17"/>
  <c r="F107" i="17"/>
  <c r="E119" i="17"/>
  <c r="E107" i="17"/>
  <c r="M34" i="18"/>
  <c r="L78" i="18"/>
  <c r="L22" i="18"/>
  <c r="K134" i="18"/>
  <c r="X42" i="18"/>
  <c r="E22" i="18"/>
  <c r="E64" i="18"/>
  <c r="K90" i="18"/>
  <c r="D64" i="18"/>
  <c r="G36" i="18"/>
  <c r="G132" i="18"/>
  <c r="F76" i="18"/>
  <c r="D9" i="16"/>
  <c r="J47" i="16"/>
  <c r="I47" i="16"/>
  <c r="K47" i="16"/>
  <c r="C65" i="16"/>
  <c r="M152" i="15"/>
  <c r="L152" i="15"/>
  <c r="K152" i="15"/>
  <c r="J152" i="15"/>
  <c r="I152" i="15"/>
  <c r="D35" i="15"/>
  <c r="K15" i="16"/>
  <c r="J15" i="16"/>
  <c r="I15" i="16"/>
  <c r="M54" i="15"/>
  <c r="L54" i="15"/>
  <c r="K54" i="15"/>
  <c r="J54" i="15"/>
  <c r="I54" i="15"/>
  <c r="I71" i="17"/>
  <c r="J71" i="17"/>
  <c r="K71" i="17"/>
  <c r="K117" i="17"/>
  <c r="J117" i="17"/>
  <c r="I117" i="17"/>
  <c r="K27" i="17"/>
  <c r="J27" i="17"/>
  <c r="I27" i="17"/>
  <c r="H35" i="17"/>
  <c r="K12" i="17"/>
  <c r="J12" i="17"/>
  <c r="I12" i="17"/>
  <c r="I52" i="17"/>
  <c r="H51" i="17"/>
  <c r="K52" i="17"/>
  <c r="J52" i="17"/>
  <c r="D121" i="16"/>
  <c r="M42" i="15"/>
  <c r="L42" i="15"/>
  <c r="K42" i="15"/>
  <c r="J42" i="15"/>
  <c r="I42" i="15"/>
  <c r="H49" i="15"/>
  <c r="D133" i="16"/>
  <c r="D21" i="15"/>
  <c r="M71" i="15"/>
  <c r="L71" i="15"/>
  <c r="K71" i="15"/>
  <c r="J71" i="15"/>
  <c r="I71" i="15"/>
  <c r="J40" i="16"/>
  <c r="I40" i="16"/>
  <c r="K40" i="16"/>
  <c r="K159" i="16"/>
  <c r="J159" i="16"/>
  <c r="I159" i="16"/>
  <c r="K110" i="16"/>
  <c r="J110" i="16"/>
  <c r="I110" i="16"/>
  <c r="K75" i="16"/>
  <c r="J75" i="16"/>
  <c r="I75" i="16"/>
  <c r="K72" i="16"/>
  <c r="J72" i="16"/>
  <c r="I72" i="16"/>
  <c r="M160" i="15"/>
  <c r="L160" i="15"/>
  <c r="K160" i="15"/>
  <c r="J160" i="15"/>
  <c r="I160" i="15"/>
  <c r="J23" i="18"/>
  <c r="I23" i="18"/>
  <c r="H22" i="18"/>
  <c r="J26" i="18"/>
  <c r="I26" i="18"/>
  <c r="H34" i="18"/>
  <c r="J85" i="18"/>
  <c r="I85" i="18"/>
  <c r="J37" i="18"/>
  <c r="I37" i="18"/>
  <c r="H36" i="18"/>
  <c r="J81" i="18"/>
  <c r="I81" i="18"/>
  <c r="J60" i="18"/>
  <c r="I60" i="18"/>
  <c r="I123" i="16"/>
  <c r="K123" i="16"/>
  <c r="J123" i="16"/>
  <c r="M84" i="15"/>
  <c r="I84" i="15"/>
  <c r="L84" i="15"/>
  <c r="K84" i="15"/>
  <c r="J84" i="15"/>
  <c r="J113" i="13"/>
  <c r="K113" i="13"/>
  <c r="I113" i="13"/>
  <c r="K53" i="13"/>
  <c r="J53" i="13"/>
  <c r="I53" i="13"/>
  <c r="E21" i="15"/>
  <c r="K66" i="13"/>
  <c r="J66" i="13"/>
  <c r="I66" i="13"/>
  <c r="I99" i="13"/>
  <c r="J99" i="13"/>
  <c r="K99" i="13"/>
  <c r="T39" i="12"/>
  <c r="V39" i="12"/>
  <c r="S39" i="12"/>
  <c r="L9" i="10"/>
  <c r="C160" i="13"/>
  <c r="J42" i="12"/>
  <c r="L42" i="12"/>
  <c r="K42" i="12"/>
  <c r="I42" i="12"/>
  <c r="J52" i="12"/>
  <c r="L52" i="12"/>
  <c r="K52" i="12"/>
  <c r="I52" i="12"/>
  <c r="J141" i="13"/>
  <c r="I141" i="13"/>
  <c r="L98" i="8"/>
  <c r="D90" i="13"/>
  <c r="V11" i="5"/>
  <c r="T11" i="5"/>
  <c r="J195" i="8"/>
  <c r="J41" i="6"/>
  <c r="K41" i="6"/>
  <c r="I41" i="6"/>
  <c r="F37" i="17"/>
  <c r="X84" i="18"/>
  <c r="Y84" i="18"/>
  <c r="Y66" i="18"/>
  <c r="X66" i="18"/>
  <c r="W104" i="18"/>
  <c r="Y96" i="18"/>
  <c r="X96" i="18"/>
  <c r="X18" i="18"/>
  <c r="Y18" i="18"/>
  <c r="W20" i="18"/>
  <c r="Y157" i="18"/>
  <c r="X157" i="18"/>
  <c r="Y131" i="18"/>
  <c r="X131" i="18"/>
  <c r="V132" i="18"/>
  <c r="E161" i="17"/>
  <c r="E51" i="17"/>
  <c r="D51" i="17"/>
  <c r="G63" i="17"/>
  <c r="M120" i="18"/>
  <c r="M50" i="18"/>
  <c r="L148" i="18"/>
  <c r="L48" i="18"/>
  <c r="C133" i="17"/>
  <c r="K20" i="18"/>
  <c r="F121" i="17"/>
  <c r="X57" i="18"/>
  <c r="G106" i="18"/>
  <c r="F92" i="18"/>
  <c r="I160" i="16"/>
  <c r="K160" i="16"/>
  <c r="J160" i="16"/>
  <c r="I158" i="15"/>
  <c r="K158" i="15"/>
  <c r="J43" i="15"/>
  <c r="L43" i="15"/>
  <c r="J113" i="15"/>
  <c r="I113" i="15"/>
  <c r="L113" i="15"/>
  <c r="K113" i="15"/>
  <c r="M113" i="15"/>
  <c r="O21" i="17"/>
  <c r="O9" i="17"/>
  <c r="K56" i="16"/>
  <c r="J56" i="16"/>
  <c r="I56" i="16"/>
  <c r="K98" i="16"/>
  <c r="J98" i="16"/>
  <c r="I98" i="16"/>
  <c r="K141" i="16"/>
  <c r="J141" i="16"/>
  <c r="I141" i="16"/>
  <c r="D21" i="16"/>
  <c r="I114" i="17"/>
  <c r="K114" i="17"/>
  <c r="J114" i="17"/>
  <c r="K145" i="17"/>
  <c r="J145" i="17"/>
  <c r="I145" i="17"/>
  <c r="K48" i="17"/>
  <c r="J48" i="17"/>
  <c r="I48" i="17"/>
  <c r="K44" i="17"/>
  <c r="J44" i="17"/>
  <c r="I44" i="17"/>
  <c r="I73" i="17"/>
  <c r="K73" i="17"/>
  <c r="J73" i="17"/>
  <c r="M150" i="15"/>
  <c r="L150" i="15"/>
  <c r="K150" i="15"/>
  <c r="J150" i="15"/>
  <c r="I150" i="15"/>
  <c r="C121" i="16"/>
  <c r="C133" i="16"/>
  <c r="K17" i="16"/>
  <c r="J17" i="16"/>
  <c r="I17" i="16"/>
  <c r="C37" i="16"/>
  <c r="M112" i="15"/>
  <c r="L112" i="15"/>
  <c r="K112" i="15"/>
  <c r="J112" i="15"/>
  <c r="I112" i="15"/>
  <c r="I28" i="16"/>
  <c r="K28" i="16"/>
  <c r="J28" i="16"/>
  <c r="K131" i="16"/>
  <c r="J131" i="16"/>
  <c r="I131" i="16"/>
  <c r="J60" i="16"/>
  <c r="I60" i="16"/>
  <c r="K151" i="15"/>
  <c r="I151" i="15"/>
  <c r="J47" i="18"/>
  <c r="I47" i="18"/>
  <c r="J112" i="18"/>
  <c r="I112" i="18"/>
  <c r="J107" i="18"/>
  <c r="I107" i="18"/>
  <c r="H106" i="18"/>
  <c r="J58" i="18"/>
  <c r="I58" i="18"/>
  <c r="J102" i="18"/>
  <c r="I102" i="18"/>
  <c r="J82" i="18"/>
  <c r="I82" i="18"/>
  <c r="H90" i="18"/>
  <c r="F118" i="13"/>
  <c r="E118" i="13"/>
  <c r="K157" i="13"/>
  <c r="J157" i="13"/>
  <c r="I157" i="13"/>
  <c r="E63" i="16"/>
  <c r="E21" i="16"/>
  <c r="F104" i="13"/>
  <c r="U38" i="12"/>
  <c r="T30" i="12"/>
  <c r="V30" i="12"/>
  <c r="S30" i="12"/>
  <c r="S21" i="15"/>
  <c r="C76" i="13"/>
  <c r="F56" i="12"/>
  <c r="J32" i="13"/>
  <c r="I32" i="13"/>
  <c r="F147" i="16"/>
  <c r="S20" i="14"/>
  <c r="J31" i="3"/>
  <c r="L31" i="3"/>
  <c r="K31" i="3"/>
  <c r="Q8" i="6"/>
  <c r="S8" i="6"/>
  <c r="R8" i="6"/>
  <c r="F116" i="3"/>
  <c r="R49" i="6"/>
  <c r="Q49" i="6"/>
  <c r="S49" i="6"/>
  <c r="L13" i="3"/>
  <c r="K13" i="3"/>
  <c r="J13" i="3"/>
  <c r="J191" i="8"/>
  <c r="J232" i="8"/>
  <c r="J127" i="8"/>
  <c r="L208" i="3"/>
  <c r="K208" i="3"/>
  <c r="J208" i="3"/>
  <c r="L212" i="3"/>
  <c r="L217" i="3"/>
  <c r="K38" i="6"/>
  <c r="J38" i="6"/>
  <c r="I38" i="6"/>
  <c r="I48" i="6"/>
  <c r="K48" i="6"/>
  <c r="J48" i="6"/>
  <c r="K52" i="6"/>
  <c r="U20" i="5"/>
  <c r="S20" i="5"/>
  <c r="V20" i="5"/>
  <c r="T20" i="5"/>
  <c r="I186" i="3"/>
  <c r="L175" i="3"/>
  <c r="K175" i="3"/>
  <c r="J175" i="3"/>
  <c r="L181" i="3"/>
  <c r="L184" i="3"/>
  <c r="L179" i="3"/>
  <c r="L62" i="2"/>
  <c r="K62" i="2"/>
  <c r="J62" i="2"/>
  <c r="E117" i="3"/>
  <c r="F193" i="3"/>
  <c r="L69" i="3"/>
  <c r="K69" i="3"/>
  <c r="J69" i="3"/>
  <c r="S19" i="6"/>
  <c r="R19" i="6"/>
  <c r="Q19" i="6"/>
  <c r="V27" i="5"/>
  <c r="T27" i="5"/>
  <c r="F190" i="3"/>
  <c r="K50" i="3"/>
  <c r="J50" i="3"/>
  <c r="K217" i="3"/>
  <c r="J217" i="3"/>
  <c r="G186" i="3"/>
  <c r="G192" i="3"/>
  <c r="M44" i="5"/>
  <c r="L44" i="5"/>
  <c r="K44" i="5"/>
  <c r="J44" i="5"/>
  <c r="I44" i="5"/>
  <c r="E195" i="3"/>
  <c r="G43" i="2"/>
  <c r="H43" i="2"/>
  <c r="J40" i="2"/>
  <c r="K40" i="2"/>
  <c r="D53" i="12"/>
  <c r="D57" i="12" s="1"/>
  <c r="T38" i="12"/>
  <c r="S38" i="12"/>
  <c r="V38" i="12"/>
  <c r="T17" i="12"/>
  <c r="S17" i="12"/>
  <c r="V17" i="12"/>
  <c r="U22" i="12"/>
  <c r="C118" i="13"/>
  <c r="T48" i="12"/>
  <c r="V48" i="12"/>
  <c r="S48" i="12"/>
  <c r="V49" i="12"/>
  <c r="V52" i="12"/>
  <c r="T46" i="12"/>
  <c r="S46" i="12"/>
  <c r="V46" i="12"/>
  <c r="L13" i="12"/>
  <c r="K13" i="12"/>
  <c r="J13" i="12"/>
  <c r="I13" i="12"/>
  <c r="H55" i="12"/>
  <c r="J39" i="12"/>
  <c r="L39" i="12"/>
  <c r="K39" i="12"/>
  <c r="I39" i="12"/>
  <c r="L40" i="12"/>
  <c r="L41" i="12"/>
  <c r="I155" i="13"/>
  <c r="J155" i="13"/>
  <c r="J73" i="13"/>
  <c r="I73" i="13"/>
  <c r="J14" i="13"/>
  <c r="I14" i="13"/>
  <c r="J45" i="13"/>
  <c r="I45" i="13"/>
  <c r="J8" i="13"/>
  <c r="I8" i="13"/>
  <c r="H98" i="10"/>
  <c r="F149" i="16"/>
  <c r="L34" i="10"/>
  <c r="L189" i="8"/>
  <c r="S11" i="14"/>
  <c r="K176" i="3"/>
  <c r="J176" i="3"/>
  <c r="L176" i="3"/>
  <c r="I187" i="3"/>
  <c r="I34" i="6"/>
  <c r="K34" i="6"/>
  <c r="J34" i="6"/>
  <c r="K87" i="3"/>
  <c r="J87" i="3"/>
  <c r="L87" i="3"/>
  <c r="J251" i="8"/>
  <c r="L251" i="8"/>
  <c r="J194" i="8"/>
  <c r="J237" i="8"/>
  <c r="J190" i="8"/>
  <c r="J258" i="8"/>
  <c r="J171" i="8"/>
  <c r="K31" i="6"/>
  <c r="J31" i="6"/>
  <c r="I31" i="6"/>
  <c r="K14" i="6"/>
  <c r="J14" i="6"/>
  <c r="I14" i="6"/>
  <c r="L170" i="3"/>
  <c r="K170" i="3"/>
  <c r="J170" i="3"/>
  <c r="K43" i="3"/>
  <c r="J43" i="3"/>
  <c r="V15" i="5"/>
  <c r="U15" i="5"/>
  <c r="S15" i="5"/>
  <c r="W15" i="5"/>
  <c r="T15" i="5"/>
  <c r="F188" i="3"/>
  <c r="S39" i="6"/>
  <c r="R39" i="6"/>
  <c r="Q39" i="6"/>
  <c r="S42" i="6"/>
  <c r="J47" i="3"/>
  <c r="K47" i="3"/>
  <c r="G191" i="3"/>
  <c r="M37" i="5"/>
  <c r="L37" i="5"/>
  <c r="K37" i="5"/>
  <c r="J37" i="5"/>
  <c r="I37" i="5"/>
  <c r="L25" i="5"/>
  <c r="K25" i="5"/>
  <c r="J25" i="5"/>
  <c r="M25" i="5"/>
  <c r="I25" i="5"/>
  <c r="L34" i="2"/>
  <c r="K34" i="2"/>
  <c r="J34" i="2"/>
  <c r="I43" i="2"/>
  <c r="E43" i="2"/>
  <c r="T44" i="12"/>
  <c r="V44" i="12"/>
  <c r="S44" i="12"/>
  <c r="V45" i="12"/>
  <c r="J32" i="12"/>
  <c r="L32" i="12"/>
  <c r="K32" i="12"/>
  <c r="I32" i="12"/>
  <c r="J38" i="12"/>
  <c r="L38" i="12"/>
  <c r="K38" i="12"/>
  <c r="I38" i="12"/>
  <c r="J28" i="13"/>
  <c r="I28" i="13"/>
  <c r="I137" i="13"/>
  <c r="J137" i="13"/>
  <c r="G90" i="13"/>
  <c r="J67" i="13"/>
  <c r="I67" i="13"/>
  <c r="I18" i="13"/>
  <c r="J18" i="13"/>
  <c r="H100" i="10"/>
  <c r="L232" i="8"/>
  <c r="L231" i="8"/>
  <c r="L36" i="10"/>
  <c r="Q23" i="14"/>
  <c r="S15" i="14"/>
  <c r="U12" i="5"/>
  <c r="S12" i="5"/>
  <c r="K171" i="3"/>
  <c r="J171" i="3"/>
  <c r="L171" i="3"/>
  <c r="J26" i="3"/>
  <c r="L26" i="3"/>
  <c r="K26" i="3"/>
  <c r="R30" i="6"/>
  <c r="Q30" i="6"/>
  <c r="S30" i="6"/>
  <c r="L212" i="8"/>
  <c r="L183" i="3"/>
  <c r="K183" i="3"/>
  <c r="J183" i="3"/>
  <c r="I194" i="3"/>
  <c r="L8" i="3"/>
  <c r="K8" i="3"/>
  <c r="J8" i="3"/>
  <c r="J260" i="8"/>
  <c r="J196" i="8"/>
  <c r="J263" i="8"/>
  <c r="J215" i="8"/>
  <c r="K12" i="6"/>
  <c r="J12" i="6"/>
  <c r="I12" i="6"/>
  <c r="K13" i="6"/>
  <c r="F123" i="3"/>
  <c r="K51" i="6"/>
  <c r="J51" i="6"/>
  <c r="I51" i="6"/>
  <c r="K21" i="6"/>
  <c r="J21" i="6"/>
  <c r="I21" i="6"/>
  <c r="S41" i="5"/>
  <c r="U41" i="5"/>
  <c r="S13" i="6"/>
  <c r="R13" i="6"/>
  <c r="Q13" i="6"/>
  <c r="L165" i="3"/>
  <c r="K165" i="3"/>
  <c r="J165" i="3"/>
  <c r="K40" i="3"/>
  <c r="J40" i="3"/>
  <c r="J129" i="8"/>
  <c r="F120" i="3"/>
  <c r="F196" i="3"/>
  <c r="J64" i="3"/>
  <c r="L64" i="3"/>
  <c r="K64" i="3"/>
  <c r="G196" i="3"/>
  <c r="M34" i="5"/>
  <c r="L34" i="5"/>
  <c r="K34" i="5"/>
  <c r="J34" i="5"/>
  <c r="I34" i="5"/>
  <c r="M45" i="5"/>
  <c r="L45" i="5"/>
  <c r="K45" i="5"/>
  <c r="J45" i="5"/>
  <c r="I45" i="5"/>
  <c r="I32" i="5"/>
  <c r="K32" i="5"/>
  <c r="E189" i="3"/>
  <c r="L37" i="2"/>
  <c r="K37" i="2"/>
  <c r="J37" i="2"/>
  <c r="L23" i="2"/>
  <c r="K23" i="2"/>
  <c r="J23" i="2"/>
  <c r="F194" i="3"/>
  <c r="U8" i="5"/>
  <c r="S8" i="5"/>
  <c r="L160" i="3"/>
  <c r="K160" i="3"/>
  <c r="J160" i="3"/>
  <c r="F115" i="3"/>
  <c r="F191" i="3"/>
  <c r="S32" i="6"/>
  <c r="R32" i="6"/>
  <c r="Q32" i="6"/>
  <c r="H188" i="3"/>
  <c r="M12" i="5"/>
  <c r="L12" i="5"/>
  <c r="K12" i="5"/>
  <c r="J12" i="5"/>
  <c r="I12" i="5"/>
  <c r="L46" i="5"/>
  <c r="K46" i="5"/>
  <c r="J46" i="5"/>
  <c r="I46" i="5"/>
  <c r="M46" i="5"/>
  <c r="E194" i="3"/>
  <c r="G17" i="2"/>
  <c r="K17" i="6"/>
  <c r="J17" i="6"/>
  <c r="I17" i="6"/>
  <c r="I58" i="13"/>
  <c r="J58" i="13"/>
  <c r="H107" i="10"/>
  <c r="F51" i="16"/>
  <c r="F65" i="16"/>
  <c r="F135" i="16"/>
  <c r="F107" i="16"/>
  <c r="L98" i="10"/>
  <c r="L124" i="8"/>
  <c r="K161" i="3"/>
  <c r="J161" i="3"/>
  <c r="L161" i="3"/>
  <c r="J21" i="3"/>
  <c r="L21" i="3"/>
  <c r="K21" i="3"/>
  <c r="H118" i="3"/>
  <c r="L173" i="3"/>
  <c r="K173" i="3"/>
  <c r="J173" i="3"/>
  <c r="I68" i="2"/>
  <c r="L65" i="2"/>
  <c r="K65" i="2"/>
  <c r="J65" i="2"/>
  <c r="J213" i="8"/>
  <c r="J105" i="8"/>
  <c r="J123" i="8"/>
  <c r="J229" i="8"/>
  <c r="L229" i="8"/>
  <c r="F113" i="3"/>
  <c r="L109" i="3"/>
  <c r="K109" i="3"/>
  <c r="I120" i="3"/>
  <c r="J109" i="3"/>
  <c r="K46" i="3"/>
  <c r="J46" i="3"/>
  <c r="K37" i="6"/>
  <c r="J37" i="6"/>
  <c r="I37" i="6"/>
  <c r="F189" i="3"/>
  <c r="J40" i="6"/>
  <c r="I40" i="6"/>
  <c r="L155" i="3"/>
  <c r="K155" i="3"/>
  <c r="J155" i="3"/>
  <c r="L35" i="3"/>
  <c r="K35" i="3"/>
  <c r="J35" i="3"/>
  <c r="S36" i="6"/>
  <c r="R36" i="6"/>
  <c r="Q36" i="6"/>
  <c r="F186" i="3"/>
  <c r="S52" i="6"/>
  <c r="R52" i="6"/>
  <c r="Q52" i="6"/>
  <c r="H193" i="3"/>
  <c r="L24" i="2"/>
  <c r="J24" i="2"/>
  <c r="K24" i="2"/>
  <c r="L19" i="5"/>
  <c r="M19" i="5"/>
  <c r="K19" i="5"/>
  <c r="J19" i="5"/>
  <c r="I19" i="5"/>
  <c r="I8" i="5"/>
  <c r="M8" i="5"/>
  <c r="J8" i="5"/>
  <c r="K8" i="5"/>
  <c r="L8" i="5"/>
  <c r="L32" i="2"/>
  <c r="K32" i="2"/>
  <c r="J32" i="2"/>
  <c r="L33" i="2"/>
  <c r="H195" i="3"/>
  <c r="J184" i="3"/>
  <c r="K184" i="3"/>
  <c r="J35" i="12"/>
  <c r="L35" i="12"/>
  <c r="K35" i="12"/>
  <c r="I35" i="12"/>
  <c r="G56" i="12"/>
  <c r="L255" i="8"/>
  <c r="J33" i="13"/>
  <c r="I33" i="13"/>
  <c r="J131" i="13"/>
  <c r="I131" i="13"/>
  <c r="J80" i="13"/>
  <c r="I80" i="13"/>
  <c r="D118" i="13"/>
  <c r="F133" i="16"/>
  <c r="L100" i="10"/>
  <c r="K156" i="3"/>
  <c r="J156" i="3"/>
  <c r="L156" i="3"/>
  <c r="J18" i="6"/>
  <c r="I18" i="6"/>
  <c r="K18" i="6"/>
  <c r="K71" i="3"/>
  <c r="J71" i="3"/>
  <c r="L71" i="3"/>
  <c r="H113" i="3"/>
  <c r="H85" i="10"/>
  <c r="L168" i="3"/>
  <c r="K168" i="3"/>
  <c r="J168" i="3"/>
  <c r="J218" i="8"/>
  <c r="J147" i="8"/>
  <c r="J128" i="8"/>
  <c r="J231" i="8"/>
  <c r="E118" i="3"/>
  <c r="K30" i="6"/>
  <c r="J30" i="6"/>
  <c r="I30" i="6"/>
  <c r="L144" i="3"/>
  <c r="K144" i="3"/>
  <c r="J144" i="3"/>
  <c r="K32" i="6"/>
  <c r="J32" i="6"/>
  <c r="I32" i="6"/>
  <c r="S15" i="6"/>
  <c r="R15" i="6"/>
  <c r="Q15" i="6"/>
  <c r="V21" i="5"/>
  <c r="T21" i="5"/>
  <c r="K46" i="6"/>
  <c r="I46" i="6"/>
  <c r="J46" i="6"/>
  <c r="S25" i="6"/>
  <c r="R25" i="6"/>
  <c r="Q25" i="6"/>
  <c r="S28" i="6"/>
  <c r="M24" i="5"/>
  <c r="L24" i="5"/>
  <c r="K24" i="5"/>
  <c r="I24" i="5"/>
  <c r="J24" i="5"/>
  <c r="J27" i="5"/>
  <c r="I27" i="5"/>
  <c r="M27" i="5"/>
  <c r="L27" i="5"/>
  <c r="K27" i="5"/>
  <c r="J174" i="3"/>
  <c r="K174" i="3"/>
  <c r="J159" i="3"/>
  <c r="K159" i="3"/>
  <c r="U36" i="12"/>
  <c r="L16" i="12"/>
  <c r="K16" i="12"/>
  <c r="J16" i="12"/>
  <c r="I16" i="12"/>
  <c r="H53" i="12"/>
  <c r="J45" i="12"/>
  <c r="L45" i="12"/>
  <c r="K45" i="12"/>
  <c r="I45" i="12"/>
  <c r="J15" i="13"/>
  <c r="I15" i="13"/>
  <c r="I61" i="13"/>
  <c r="J61" i="13"/>
  <c r="I86" i="13"/>
  <c r="J86" i="13"/>
  <c r="J16" i="13"/>
  <c r="I16" i="13"/>
  <c r="J153" i="13"/>
  <c r="I153" i="13"/>
  <c r="I101" i="13"/>
  <c r="J101" i="13"/>
  <c r="H105" i="10"/>
  <c r="L102" i="10"/>
  <c r="L230" i="8"/>
  <c r="K140" i="3"/>
  <c r="J140" i="3"/>
  <c r="L140" i="3"/>
  <c r="J16" i="3"/>
  <c r="L16" i="3"/>
  <c r="K16" i="3"/>
  <c r="K216" i="3"/>
  <c r="J216" i="3"/>
  <c r="L216" i="3"/>
  <c r="U24" i="5"/>
  <c r="T24" i="5"/>
  <c r="S24" i="5"/>
  <c r="W24" i="5"/>
  <c r="V24" i="5"/>
  <c r="L163" i="3"/>
  <c r="K163" i="3"/>
  <c r="J163" i="3"/>
  <c r="L60" i="2"/>
  <c r="K60" i="2"/>
  <c r="J60" i="2"/>
  <c r="I69" i="2"/>
  <c r="J102" i="8"/>
  <c r="J165" i="8"/>
  <c r="J143" i="8"/>
  <c r="J233" i="8"/>
  <c r="W45" i="5"/>
  <c r="V45" i="5"/>
  <c r="U45" i="5"/>
  <c r="T45" i="5"/>
  <c r="S45" i="5"/>
  <c r="H68" i="2"/>
  <c r="W14" i="5"/>
  <c r="V14" i="5"/>
  <c r="T14" i="5"/>
  <c r="U14" i="5"/>
  <c r="S14" i="5"/>
  <c r="I115" i="3"/>
  <c r="L104" i="3"/>
  <c r="K104" i="3"/>
  <c r="J104" i="3"/>
  <c r="K50" i="6"/>
  <c r="J50" i="6"/>
  <c r="I50" i="6"/>
  <c r="L30" i="3"/>
  <c r="K30" i="3"/>
  <c r="J30" i="3"/>
  <c r="F122" i="3"/>
  <c r="T41" i="5"/>
  <c r="V41" i="5"/>
  <c r="D55" i="11"/>
  <c r="D54" i="11"/>
  <c r="J25" i="6"/>
  <c r="I25" i="6"/>
  <c r="K25" i="6"/>
  <c r="K26" i="6"/>
  <c r="S45" i="6"/>
  <c r="R45" i="6"/>
  <c r="Q45" i="6"/>
  <c r="H187" i="3"/>
  <c r="E188" i="3"/>
  <c r="M31" i="5"/>
  <c r="L31" i="5"/>
  <c r="K31" i="5"/>
  <c r="J31" i="5"/>
  <c r="I31" i="5"/>
  <c r="K47" i="5"/>
  <c r="J47" i="5"/>
  <c r="I47" i="5"/>
  <c r="M47" i="5"/>
  <c r="L47" i="5"/>
  <c r="F42" i="2"/>
  <c r="K211" i="3"/>
  <c r="J211" i="3"/>
  <c r="L211" i="3"/>
  <c r="K66" i="3"/>
  <c r="J66" i="3"/>
  <c r="L66" i="3"/>
  <c r="H76" i="10"/>
  <c r="L158" i="3"/>
  <c r="K158" i="3"/>
  <c r="J158" i="3"/>
  <c r="K52" i="3"/>
  <c r="J52" i="3"/>
  <c r="J209" i="8"/>
  <c r="J122" i="8"/>
  <c r="J175" i="8"/>
  <c r="J170" i="8"/>
  <c r="J235" i="8"/>
  <c r="H69" i="2"/>
  <c r="W33" i="5"/>
  <c r="V33" i="5"/>
  <c r="U33" i="5"/>
  <c r="T33" i="5"/>
  <c r="S33" i="5"/>
  <c r="E113" i="3"/>
  <c r="K16" i="6"/>
  <c r="J16" i="6"/>
  <c r="I16" i="6"/>
  <c r="L139" i="3"/>
  <c r="K139" i="3"/>
  <c r="J139" i="3"/>
  <c r="F117" i="3"/>
  <c r="V22" i="5"/>
  <c r="T22" i="5"/>
  <c r="Q14" i="6"/>
  <c r="S14" i="6"/>
  <c r="R14" i="6"/>
  <c r="S11" i="6"/>
  <c r="R11" i="6"/>
  <c r="Q11" i="6"/>
  <c r="H186" i="3"/>
  <c r="H192" i="3"/>
  <c r="K181" i="3"/>
  <c r="J181" i="3"/>
  <c r="M11" i="5"/>
  <c r="L11" i="5"/>
  <c r="K11" i="5"/>
  <c r="J11" i="5"/>
  <c r="I11" i="5"/>
  <c r="M9" i="5"/>
  <c r="J9" i="5"/>
  <c r="I9" i="5"/>
  <c r="L9" i="5"/>
  <c r="K9" i="5"/>
  <c r="L13" i="2"/>
  <c r="K13" i="2"/>
  <c r="J13" i="2"/>
  <c r="L14" i="2"/>
  <c r="U10" i="12"/>
  <c r="U42" i="12"/>
  <c r="U33" i="12"/>
  <c r="C146" i="13"/>
  <c r="L18" i="12"/>
  <c r="K18" i="12"/>
  <c r="J18" i="12"/>
  <c r="I18" i="12"/>
  <c r="J44" i="12"/>
  <c r="K44" i="12"/>
  <c r="I44" i="12"/>
  <c r="L44" i="12"/>
  <c r="I22" i="13"/>
  <c r="J22" i="13"/>
  <c r="I148" i="13"/>
  <c r="J148" i="13"/>
  <c r="G62" i="13"/>
  <c r="J54" i="13"/>
  <c r="I54" i="13"/>
  <c r="J10" i="13"/>
  <c r="I10" i="13"/>
  <c r="I144" i="13"/>
  <c r="J144" i="13"/>
  <c r="H99" i="10"/>
  <c r="G54" i="12"/>
  <c r="D132" i="13"/>
  <c r="F91" i="16"/>
  <c r="L187" i="8"/>
  <c r="L77" i="10"/>
  <c r="K135" i="3"/>
  <c r="J135" i="3"/>
  <c r="L135" i="3"/>
  <c r="L136" i="3"/>
  <c r="L143" i="3"/>
  <c r="L141" i="3"/>
  <c r="L138" i="3"/>
  <c r="L145" i="3"/>
  <c r="J11" i="3"/>
  <c r="L11" i="3"/>
  <c r="K11" i="3"/>
  <c r="J61" i="3"/>
  <c r="K61" i="3"/>
  <c r="U19" i="5"/>
  <c r="T19" i="5"/>
  <c r="S19" i="5"/>
  <c r="W19" i="5"/>
  <c r="V19" i="5"/>
  <c r="H78" i="10"/>
  <c r="L153" i="3"/>
  <c r="K153" i="3"/>
  <c r="J153" i="3"/>
  <c r="L159" i="3"/>
  <c r="L154" i="3"/>
  <c r="J101" i="8"/>
  <c r="L101" i="8"/>
  <c r="J152" i="8"/>
  <c r="J185" i="8"/>
  <c r="J193" i="8"/>
  <c r="J240" i="8"/>
  <c r="W34" i="5"/>
  <c r="V34" i="5"/>
  <c r="U34" i="5"/>
  <c r="T34" i="5"/>
  <c r="S34" i="5"/>
  <c r="L99" i="3"/>
  <c r="K99" i="3"/>
  <c r="J99" i="3"/>
  <c r="K23" i="6"/>
  <c r="J23" i="6"/>
  <c r="I23" i="6"/>
  <c r="L25" i="3"/>
  <c r="K25" i="3"/>
  <c r="J25" i="3"/>
  <c r="Q50" i="6"/>
  <c r="S50" i="6"/>
  <c r="R50" i="6"/>
  <c r="S43" i="6"/>
  <c r="R43" i="6"/>
  <c r="Q43" i="6"/>
  <c r="S18" i="6"/>
  <c r="R18" i="6"/>
  <c r="Q18" i="6"/>
  <c r="H121" i="3"/>
  <c r="K121" i="3" s="1"/>
  <c r="K110" i="3"/>
  <c r="J110" i="3"/>
  <c r="H191" i="3"/>
  <c r="L51" i="2"/>
  <c r="J51" i="2"/>
  <c r="K51" i="2"/>
  <c r="M18" i="5"/>
  <c r="L18" i="5"/>
  <c r="K18" i="5"/>
  <c r="J18" i="5"/>
  <c r="I18" i="5"/>
  <c r="J28" i="5"/>
  <c r="I28" i="5"/>
  <c r="M28" i="5"/>
  <c r="L28" i="5"/>
  <c r="K28" i="5"/>
  <c r="E193" i="3"/>
  <c r="K41" i="2"/>
  <c r="J41" i="2"/>
  <c r="J33" i="12"/>
  <c r="K33" i="12"/>
  <c r="I33" i="12"/>
  <c r="L33" i="12"/>
  <c r="N23" i="14"/>
  <c r="J116" i="13"/>
  <c r="I116" i="13"/>
  <c r="J75" i="13"/>
  <c r="I75" i="13"/>
  <c r="J41" i="13"/>
  <c r="I41" i="13"/>
  <c r="G48" i="13"/>
  <c r="J154" i="13"/>
  <c r="I154" i="13"/>
  <c r="H101" i="10"/>
  <c r="L76" i="10"/>
  <c r="F23" i="16"/>
  <c r="F77" i="16"/>
  <c r="L167" i="8"/>
  <c r="L79" i="10"/>
  <c r="L233" i="8"/>
  <c r="S21" i="14"/>
  <c r="G116" i="3"/>
  <c r="H80" i="10"/>
  <c r="J106" i="8"/>
  <c r="J169" i="8"/>
  <c r="J210" i="8"/>
  <c r="J255" i="8"/>
  <c r="J252" i="8"/>
  <c r="J197" i="8"/>
  <c r="D9" i="11"/>
  <c r="U16" i="5"/>
  <c r="T16" i="5"/>
  <c r="W16" i="5"/>
  <c r="V16" i="5"/>
  <c r="S16" i="5"/>
  <c r="K43" i="6"/>
  <c r="J43" i="6"/>
  <c r="I43" i="6"/>
  <c r="G120" i="3"/>
  <c r="V23" i="5"/>
  <c r="T23" i="5"/>
  <c r="T52" i="5"/>
  <c r="V52" i="5"/>
  <c r="S41" i="6"/>
  <c r="R41" i="6"/>
  <c r="Q41" i="6"/>
  <c r="S38" i="6"/>
  <c r="R38" i="6"/>
  <c r="Q38" i="6"/>
  <c r="H116" i="3"/>
  <c r="K105" i="3"/>
  <c r="J105" i="3"/>
  <c r="F69" i="2"/>
  <c r="H196" i="3"/>
  <c r="L49" i="2"/>
  <c r="K49" i="2"/>
  <c r="J49" i="2"/>
  <c r="M41" i="5"/>
  <c r="L41" i="5"/>
  <c r="K41" i="5"/>
  <c r="J41" i="5"/>
  <c r="I41" i="5"/>
  <c r="M42" i="5"/>
  <c r="L42" i="5"/>
  <c r="K42" i="5"/>
  <c r="J42" i="5"/>
  <c r="I42" i="5"/>
  <c r="J48" i="5"/>
  <c r="I48" i="5"/>
  <c r="M48" i="5"/>
  <c r="L48" i="5"/>
  <c r="K48" i="5"/>
  <c r="K8" i="2"/>
  <c r="J8" i="2"/>
  <c r="L8" i="2"/>
  <c r="I17" i="2"/>
  <c r="K33" i="6"/>
  <c r="J33" i="6"/>
  <c r="I33" i="6"/>
  <c r="W35" i="5"/>
  <c r="V35" i="5"/>
  <c r="U35" i="5"/>
  <c r="T35" i="5"/>
  <c r="S35" i="5"/>
  <c r="L94" i="3"/>
  <c r="K94" i="3"/>
  <c r="J94" i="3"/>
  <c r="K9" i="6"/>
  <c r="J9" i="6"/>
  <c r="I9" i="6"/>
  <c r="H120" i="3"/>
  <c r="I7" i="6"/>
  <c r="J7" i="6"/>
  <c r="G115" i="3"/>
  <c r="L20" i="3"/>
  <c r="K20" i="3"/>
  <c r="J20" i="3"/>
  <c r="V43" i="5"/>
  <c r="T43" i="5"/>
  <c r="U43" i="5"/>
  <c r="S43" i="5"/>
  <c r="U44" i="5"/>
  <c r="S44" i="5"/>
  <c r="W44" i="5"/>
  <c r="V44" i="5"/>
  <c r="T44" i="5"/>
  <c r="S34" i="6"/>
  <c r="R34" i="6"/>
  <c r="Q34" i="6"/>
  <c r="S35" i="6"/>
  <c r="R31" i="6"/>
  <c r="Q31" i="6"/>
  <c r="S31" i="6"/>
  <c r="K100" i="3"/>
  <c r="J100" i="3"/>
  <c r="K15" i="5"/>
  <c r="M15" i="5"/>
  <c r="L15" i="5"/>
  <c r="J15" i="5"/>
  <c r="I15" i="5"/>
  <c r="M39" i="5"/>
  <c r="L39" i="5"/>
  <c r="K39" i="5"/>
  <c r="J39" i="5"/>
  <c r="I39" i="5"/>
  <c r="I29" i="5"/>
  <c r="M29" i="5"/>
  <c r="L29" i="5"/>
  <c r="K29" i="5"/>
  <c r="J29" i="5"/>
  <c r="M32" i="5"/>
  <c r="E187" i="3"/>
  <c r="J10" i="2"/>
  <c r="L10" i="2"/>
  <c r="K10" i="2"/>
  <c r="L12" i="2"/>
  <c r="I42" i="2"/>
  <c r="L39" i="2"/>
  <c r="K39" i="2"/>
  <c r="J39" i="2"/>
  <c r="K112" i="3"/>
  <c r="J112" i="3"/>
  <c r="I123" i="3"/>
  <c r="L112" i="3"/>
  <c r="H75" i="10"/>
  <c r="V42" i="5"/>
  <c r="U42" i="5"/>
  <c r="T42" i="5"/>
  <c r="S42" i="5"/>
  <c r="W42" i="5"/>
  <c r="J119" i="8"/>
  <c r="L119" i="8"/>
  <c r="J219" i="8"/>
  <c r="J256" i="8"/>
  <c r="J241" i="8"/>
  <c r="V36" i="5"/>
  <c r="U36" i="5"/>
  <c r="T36" i="5"/>
  <c r="S36" i="5"/>
  <c r="W36" i="5"/>
  <c r="K36" i="6"/>
  <c r="J36" i="6"/>
  <c r="I36" i="6"/>
  <c r="H115" i="3"/>
  <c r="K57" i="3"/>
  <c r="J57" i="3"/>
  <c r="U26" i="5"/>
  <c r="S26" i="5"/>
  <c r="L214" i="3"/>
  <c r="K214" i="3"/>
  <c r="J214" i="3"/>
  <c r="S27" i="6"/>
  <c r="R27" i="6"/>
  <c r="Q27" i="6"/>
  <c r="R51" i="6"/>
  <c r="Q51" i="6"/>
  <c r="S51" i="6"/>
  <c r="K95" i="3"/>
  <c r="J95" i="3"/>
  <c r="H190" i="3"/>
  <c r="J179" i="3"/>
  <c r="K179" i="3"/>
  <c r="G189" i="3"/>
  <c r="K26" i="5"/>
  <c r="J26" i="5"/>
  <c r="I26" i="5"/>
  <c r="M26" i="5"/>
  <c r="L26" i="5"/>
  <c r="L36" i="5"/>
  <c r="K36" i="5"/>
  <c r="J36" i="5"/>
  <c r="I36" i="5"/>
  <c r="M36" i="5"/>
  <c r="I49" i="5"/>
  <c r="K49" i="5"/>
  <c r="J49" i="5"/>
  <c r="M49" i="5"/>
  <c r="L49" i="5"/>
  <c r="E186" i="3"/>
  <c r="E192" i="3"/>
  <c r="L36" i="2"/>
  <c r="K36" i="2"/>
  <c r="J36" i="2"/>
  <c r="L15" i="2"/>
  <c r="I18" i="2"/>
  <c r="K15" i="2"/>
  <c r="J15" i="2"/>
  <c r="L11" i="10"/>
  <c r="C132" i="13"/>
  <c r="F54" i="12"/>
  <c r="E56" i="12"/>
  <c r="L22" i="12"/>
  <c r="K22" i="12"/>
  <c r="J22" i="12"/>
  <c r="I22" i="12"/>
  <c r="J47" i="12"/>
  <c r="L47" i="12"/>
  <c r="K47" i="12"/>
  <c r="I47" i="12"/>
  <c r="G55" i="12"/>
  <c r="J51" i="13"/>
  <c r="I51" i="13"/>
  <c r="J38" i="13"/>
  <c r="I38" i="13"/>
  <c r="J127" i="13"/>
  <c r="I127" i="13"/>
  <c r="L278" i="8"/>
  <c r="L165" i="8"/>
  <c r="D104" i="13"/>
  <c r="F9" i="16"/>
  <c r="F37" i="16"/>
  <c r="L58" i="10"/>
  <c r="L256" i="8"/>
  <c r="L141" i="8"/>
  <c r="D33" i="11"/>
  <c r="K44" i="3"/>
  <c r="J44" i="3"/>
  <c r="E121" i="3"/>
  <c r="V12" i="5"/>
  <c r="T12" i="5"/>
  <c r="H77" i="10"/>
  <c r="L137" i="3"/>
  <c r="K137" i="3"/>
  <c r="J137" i="3"/>
  <c r="L33" i="3"/>
  <c r="K33" i="3"/>
  <c r="J33" i="3"/>
  <c r="J151" i="8"/>
  <c r="J192" i="8"/>
  <c r="J239" i="8"/>
  <c r="J103" i="8"/>
  <c r="J273" i="8"/>
  <c r="J280" i="8"/>
  <c r="S17" i="5"/>
  <c r="W17" i="5"/>
  <c r="T17" i="5"/>
  <c r="V17" i="5"/>
  <c r="U17" i="5"/>
  <c r="W20" i="5"/>
  <c r="W21" i="5"/>
  <c r="L89" i="3"/>
  <c r="K89" i="3"/>
  <c r="J89" i="3"/>
  <c r="I122" i="3"/>
  <c r="G68" i="2"/>
  <c r="K29" i="6"/>
  <c r="J29" i="6"/>
  <c r="I29" i="6"/>
  <c r="L15" i="3"/>
  <c r="K15" i="3"/>
  <c r="J15" i="3"/>
  <c r="L215" i="3"/>
  <c r="K215" i="3"/>
  <c r="J215" i="3"/>
  <c r="L182" i="3"/>
  <c r="K182" i="3"/>
  <c r="I193" i="3"/>
  <c r="J182" i="3"/>
  <c r="L209" i="3"/>
  <c r="K209" i="3"/>
  <c r="J209" i="3"/>
  <c r="S47" i="6"/>
  <c r="R47" i="6"/>
  <c r="Q47" i="6"/>
  <c r="Q24" i="6"/>
  <c r="S24" i="6"/>
  <c r="R24" i="6"/>
  <c r="K90" i="3"/>
  <c r="J90" i="3"/>
  <c r="J154" i="3"/>
  <c r="K154" i="3"/>
  <c r="G190" i="3"/>
  <c r="G194" i="3"/>
  <c r="M38" i="5"/>
  <c r="K38" i="5"/>
  <c r="L38" i="5"/>
  <c r="J38" i="5"/>
  <c r="I38" i="5"/>
  <c r="L52" i="5"/>
  <c r="K52" i="5"/>
  <c r="J52" i="5"/>
  <c r="I52" i="5"/>
  <c r="M52" i="5"/>
  <c r="J30" i="5"/>
  <c r="I30" i="5"/>
  <c r="L30" i="5"/>
  <c r="K30" i="5"/>
  <c r="M30" i="5"/>
  <c r="E191" i="3"/>
  <c r="L21" i="5"/>
  <c r="J21" i="5"/>
  <c r="I21" i="5"/>
  <c r="M21" i="5"/>
  <c r="K21" i="5"/>
  <c r="J33" i="2"/>
  <c r="K33" i="2"/>
  <c r="J168" i="8"/>
  <c r="L168" i="8"/>
  <c r="J100" i="8"/>
  <c r="J108" i="8"/>
  <c r="J121" i="8"/>
  <c r="J275" i="8"/>
  <c r="J285" i="8"/>
  <c r="U37" i="5"/>
  <c r="T37" i="5"/>
  <c r="S37" i="5"/>
  <c r="W37" i="5"/>
  <c r="V37" i="5"/>
  <c r="G69" i="2"/>
  <c r="K49" i="6"/>
  <c r="J49" i="6"/>
  <c r="I49" i="6"/>
  <c r="G122" i="3"/>
  <c r="L210" i="3"/>
  <c r="K210" i="3"/>
  <c r="J210" i="3"/>
  <c r="I188" i="3"/>
  <c r="L177" i="3"/>
  <c r="K177" i="3"/>
  <c r="J177" i="3"/>
  <c r="E119" i="3"/>
  <c r="S40" i="6"/>
  <c r="R40" i="6"/>
  <c r="Q40" i="6"/>
  <c r="Q44" i="6"/>
  <c r="S44" i="6"/>
  <c r="R44" i="6"/>
  <c r="K85" i="3"/>
  <c r="J85" i="3"/>
  <c r="J35" i="2"/>
  <c r="L35" i="2"/>
  <c r="K35" i="2"/>
  <c r="G195" i="3"/>
  <c r="K10" i="5"/>
  <c r="J10" i="5"/>
  <c r="I10" i="5"/>
  <c r="M10" i="5"/>
  <c r="L10" i="5"/>
  <c r="M50" i="5"/>
  <c r="L50" i="5"/>
  <c r="K50" i="5"/>
  <c r="J50" i="5"/>
  <c r="I50" i="5"/>
  <c r="E196" i="3"/>
  <c r="D101" i="11"/>
  <c r="U29" i="12"/>
  <c r="U12" i="12"/>
  <c r="E54" i="12"/>
  <c r="L24" i="12"/>
  <c r="K24" i="12"/>
  <c r="J24" i="12"/>
  <c r="I24" i="12"/>
  <c r="J49" i="12"/>
  <c r="L49" i="12"/>
  <c r="K49" i="12"/>
  <c r="I49" i="12"/>
  <c r="L78" i="10"/>
  <c r="I43" i="13"/>
  <c r="J43" i="13"/>
  <c r="I42" i="13"/>
  <c r="J42" i="13"/>
  <c r="J95" i="13"/>
  <c r="I95" i="13"/>
  <c r="J81" i="13"/>
  <c r="I81" i="13"/>
  <c r="J158" i="13"/>
  <c r="I158" i="13"/>
  <c r="L163" i="8"/>
  <c r="D146" i="13"/>
  <c r="F79" i="16"/>
  <c r="L33" i="10"/>
  <c r="L275" i="8"/>
  <c r="J257" i="8"/>
  <c r="E116" i="3"/>
  <c r="F192" i="3"/>
  <c r="H81" i="10"/>
  <c r="G123" i="3"/>
  <c r="L28" i="3"/>
  <c r="K28" i="3"/>
  <c r="J28" i="3"/>
  <c r="J186" i="8"/>
  <c r="L186" i="8"/>
  <c r="J120" i="8"/>
  <c r="J125" i="8"/>
  <c r="J131" i="8"/>
  <c r="J277" i="8"/>
  <c r="J262" i="8"/>
  <c r="W48" i="5"/>
  <c r="V48" i="5"/>
  <c r="U48" i="5"/>
  <c r="T48" i="5"/>
  <c r="S48" i="5"/>
  <c r="W51" i="5"/>
  <c r="W49" i="5"/>
  <c r="W52" i="5"/>
  <c r="W18" i="5"/>
  <c r="T18" i="5"/>
  <c r="S18" i="5"/>
  <c r="V18" i="5"/>
  <c r="U18" i="5"/>
  <c r="L84" i="3"/>
  <c r="K84" i="3"/>
  <c r="J84" i="3"/>
  <c r="I117" i="3"/>
  <c r="S29" i="6"/>
  <c r="R29" i="6"/>
  <c r="Q29" i="6"/>
  <c r="K15" i="6"/>
  <c r="J15" i="6"/>
  <c r="I15" i="6"/>
  <c r="H122" i="3"/>
  <c r="G117" i="3"/>
  <c r="L10" i="3"/>
  <c r="K10" i="3"/>
  <c r="J10" i="3"/>
  <c r="L172" i="3"/>
  <c r="K172" i="3"/>
  <c r="J172" i="3"/>
  <c r="E114" i="3"/>
  <c r="S33" i="6"/>
  <c r="R33" i="6"/>
  <c r="Q33" i="6"/>
  <c r="S10" i="6"/>
  <c r="R10" i="6"/>
  <c r="Q10" i="6"/>
  <c r="K80" i="3"/>
  <c r="J80" i="3"/>
  <c r="E42" i="2"/>
  <c r="M7" i="5"/>
  <c r="L7" i="5"/>
  <c r="K7" i="5"/>
  <c r="J7" i="5"/>
  <c r="I7" i="5"/>
  <c r="K17" i="5"/>
  <c r="J17" i="5"/>
  <c r="I17" i="5"/>
  <c r="M17" i="5"/>
  <c r="L17" i="5"/>
  <c r="J164" i="3"/>
  <c r="K164" i="3"/>
  <c r="H42" i="2"/>
  <c r="G53" i="12"/>
  <c r="G57" i="12" s="1"/>
  <c r="J30" i="12"/>
  <c r="I30" i="12"/>
  <c r="J102" i="13"/>
  <c r="I102" i="13"/>
  <c r="L145" i="8"/>
  <c r="D34" i="13"/>
  <c r="D160" i="13"/>
  <c r="F121" i="16"/>
  <c r="L35" i="10"/>
  <c r="L277" i="8"/>
  <c r="K102" i="3"/>
  <c r="J102" i="3"/>
  <c r="L102" i="3"/>
  <c r="I113" i="3"/>
  <c r="L111" i="3"/>
  <c r="L103" i="3"/>
  <c r="L105" i="3"/>
  <c r="L108" i="3"/>
  <c r="L110" i="3"/>
  <c r="L106" i="3"/>
  <c r="F187" i="3"/>
  <c r="K55" i="3"/>
  <c r="J55" i="3"/>
  <c r="H86" i="10"/>
  <c r="G118" i="3"/>
  <c r="J216" i="8"/>
  <c r="J130" i="8"/>
  <c r="J145" i="8"/>
  <c r="J141" i="8"/>
  <c r="J279" i="8"/>
  <c r="J274" i="8"/>
  <c r="L274" i="8"/>
  <c r="T38" i="5"/>
  <c r="S38" i="5"/>
  <c r="W38" i="5"/>
  <c r="V38" i="5"/>
  <c r="U38" i="5"/>
  <c r="K27" i="6"/>
  <c r="J27" i="6"/>
  <c r="I27" i="6"/>
  <c r="K22" i="6"/>
  <c r="J22" i="6"/>
  <c r="I22" i="6"/>
  <c r="H117" i="3"/>
  <c r="E120" i="3"/>
  <c r="L167" i="3"/>
  <c r="K167" i="3"/>
  <c r="J167" i="3"/>
  <c r="S17" i="6"/>
  <c r="R17" i="6"/>
  <c r="Q17" i="6"/>
  <c r="S20" i="6"/>
  <c r="F18" i="2"/>
  <c r="K19" i="2"/>
  <c r="J19" i="2"/>
  <c r="M14" i="5"/>
  <c r="L14" i="5"/>
  <c r="K14" i="5"/>
  <c r="I14" i="5"/>
  <c r="J14" i="5"/>
  <c r="K33" i="5"/>
  <c r="J33" i="5"/>
  <c r="I33" i="5"/>
  <c r="M33" i="5"/>
  <c r="L33" i="5"/>
  <c r="F43" i="2"/>
  <c r="M51" i="5"/>
  <c r="J51" i="5"/>
  <c r="L51" i="5"/>
  <c r="K51" i="5"/>
  <c r="I51" i="5"/>
  <c r="K24" i="6"/>
  <c r="J24" i="6"/>
  <c r="I24" i="6"/>
  <c r="K42" i="6"/>
  <c r="J42" i="6"/>
  <c r="I42" i="6"/>
  <c r="L208" i="8"/>
  <c r="L75" i="2"/>
  <c r="K75" i="2"/>
  <c r="J75" i="2"/>
  <c r="E115" i="3"/>
  <c r="L162" i="3"/>
  <c r="K162" i="3"/>
  <c r="J162" i="3"/>
  <c r="I195" i="3"/>
  <c r="S26" i="6"/>
  <c r="R26" i="6"/>
  <c r="Q26" i="6"/>
  <c r="R37" i="6"/>
  <c r="S37" i="6"/>
  <c r="Q37" i="6"/>
  <c r="J16" i="2"/>
  <c r="K16" i="2"/>
  <c r="G188" i="3"/>
  <c r="I16" i="5"/>
  <c r="K16" i="5"/>
  <c r="J16" i="5"/>
  <c r="L16" i="5"/>
  <c r="M16" i="5"/>
  <c r="K21" i="2"/>
  <c r="J21" i="2"/>
  <c r="M35" i="5"/>
  <c r="J35" i="5"/>
  <c r="L35" i="5"/>
  <c r="K35" i="5"/>
  <c r="I35" i="5"/>
  <c r="F105" i="16"/>
  <c r="F35" i="16"/>
  <c r="F119" i="16"/>
  <c r="F161" i="16"/>
  <c r="L253" i="8"/>
  <c r="L32" i="5"/>
  <c r="J32" i="5"/>
  <c r="Q16" i="6"/>
  <c r="S16" i="6"/>
  <c r="R16" i="6"/>
  <c r="K97" i="3"/>
  <c r="J97" i="3"/>
  <c r="L97" i="3"/>
  <c r="J172" i="8"/>
  <c r="J153" i="8"/>
  <c r="J173" i="8"/>
  <c r="J261" i="8"/>
  <c r="J278" i="8"/>
  <c r="W40" i="5"/>
  <c r="V40" i="5"/>
  <c r="U40" i="5"/>
  <c r="T40" i="5"/>
  <c r="S40" i="5"/>
  <c r="L68" i="3"/>
  <c r="K68" i="3"/>
  <c r="J68" i="3"/>
  <c r="R21" i="6"/>
  <c r="S21" i="6"/>
  <c r="Q21" i="6"/>
  <c r="J8" i="6"/>
  <c r="I8" i="6"/>
  <c r="K8" i="6"/>
  <c r="K60" i="3"/>
  <c r="J60" i="3"/>
  <c r="L157" i="3"/>
  <c r="K157" i="3"/>
  <c r="J157" i="3"/>
  <c r="I190" i="3"/>
  <c r="S46" i="6"/>
  <c r="R46" i="6"/>
  <c r="Q46" i="6"/>
  <c r="V47" i="5"/>
  <c r="S47" i="5"/>
  <c r="W47" i="5"/>
  <c r="U47" i="5"/>
  <c r="T47" i="5"/>
  <c r="J11" i="2"/>
  <c r="L11" i="2"/>
  <c r="K11" i="2"/>
  <c r="G193" i="3"/>
  <c r="M13" i="5"/>
  <c r="L13" i="5"/>
  <c r="K13" i="5"/>
  <c r="J13" i="5"/>
  <c r="I13" i="5"/>
  <c r="M22" i="5"/>
  <c r="K22" i="5"/>
  <c r="I22" i="5"/>
  <c r="L22" i="5"/>
  <c r="J22" i="5"/>
  <c r="U40" i="12"/>
  <c r="T51" i="12"/>
  <c r="V51" i="12"/>
  <c r="S51" i="12"/>
  <c r="U31" i="12"/>
  <c r="C20" i="13"/>
  <c r="C62" i="13"/>
  <c r="L28" i="12"/>
  <c r="K28" i="12"/>
  <c r="J28" i="12"/>
  <c r="I28" i="12"/>
  <c r="L123" i="8"/>
  <c r="I47" i="13"/>
  <c r="J47" i="13"/>
  <c r="I159" i="13"/>
  <c r="J159" i="13"/>
  <c r="J94" i="13"/>
  <c r="I94" i="13"/>
  <c r="J23" i="13"/>
  <c r="I23" i="13"/>
  <c r="F63" i="16"/>
  <c r="L122" i="8"/>
  <c r="S12" i="14"/>
  <c r="S23" i="5"/>
  <c r="U23" i="5"/>
  <c r="J36" i="3"/>
  <c r="L36" i="3"/>
  <c r="K36" i="3"/>
  <c r="H82" i="10"/>
  <c r="L18" i="3"/>
  <c r="K18" i="3"/>
  <c r="J18" i="3"/>
  <c r="L27" i="3"/>
  <c r="L19" i="3"/>
  <c r="L24" i="3"/>
  <c r="L22" i="3"/>
  <c r="J208" i="8"/>
  <c r="J187" i="8"/>
  <c r="J163" i="8"/>
  <c r="J188" i="8"/>
  <c r="J238" i="8"/>
  <c r="S48" i="6"/>
  <c r="R48" i="6"/>
  <c r="Q48" i="6"/>
  <c r="W32" i="5"/>
  <c r="V32" i="5"/>
  <c r="U32" i="5"/>
  <c r="T32" i="5"/>
  <c r="S32" i="5"/>
  <c r="L218" i="3"/>
  <c r="K218" i="3"/>
  <c r="J218" i="3"/>
  <c r="I47" i="6"/>
  <c r="K47" i="6"/>
  <c r="J47" i="6"/>
  <c r="J35" i="6"/>
  <c r="I35" i="6"/>
  <c r="K35" i="6"/>
  <c r="L185" i="3"/>
  <c r="K185" i="3"/>
  <c r="J185" i="3"/>
  <c r="I196" i="3"/>
  <c r="K67" i="2"/>
  <c r="J67" i="2"/>
  <c r="H189" i="3"/>
  <c r="E18" i="2"/>
  <c r="M20" i="5"/>
  <c r="K20" i="5"/>
  <c r="L20" i="5"/>
  <c r="J20" i="5"/>
  <c r="I20" i="5"/>
  <c r="M23" i="5"/>
  <c r="L23" i="5"/>
  <c r="J23" i="5"/>
  <c r="K23" i="5"/>
  <c r="I23" i="5"/>
  <c r="K19" i="6"/>
  <c r="J19" i="6"/>
  <c r="I19" i="6"/>
  <c r="D55" i="12"/>
  <c r="U46" i="12"/>
  <c r="T19" i="12"/>
  <c r="S19" i="12"/>
  <c r="V19" i="12"/>
  <c r="V13" i="13"/>
  <c r="W13" i="13"/>
  <c r="U13" i="13"/>
  <c r="U24" i="12"/>
  <c r="V7" i="12"/>
  <c r="T7" i="12"/>
  <c r="S7" i="12"/>
  <c r="U51" i="12"/>
  <c r="T55" i="12"/>
  <c r="V55" i="12"/>
  <c r="S55" i="12"/>
  <c r="T36" i="12"/>
  <c r="S36" i="12"/>
  <c r="L29" i="12"/>
  <c r="K29" i="12"/>
  <c r="J29" i="12"/>
  <c r="I29" i="12"/>
  <c r="J64" i="13"/>
  <c r="I64" i="13"/>
  <c r="J29" i="13"/>
  <c r="I29" i="13"/>
  <c r="G20" i="13"/>
  <c r="J12" i="13"/>
  <c r="I12" i="13"/>
  <c r="H104" i="10"/>
  <c r="D76" i="13"/>
  <c r="S16" i="14"/>
  <c r="R22" i="6"/>
  <c r="Q22" i="6"/>
  <c r="S22" i="6"/>
  <c r="S23" i="6"/>
  <c r="K92" i="3"/>
  <c r="J92" i="3"/>
  <c r="L92" i="3"/>
  <c r="H87" i="10"/>
  <c r="J253" i="8"/>
  <c r="J207" i="8"/>
  <c r="J282" i="8"/>
  <c r="W29" i="5"/>
  <c r="V29" i="5"/>
  <c r="U29" i="5"/>
  <c r="T29" i="5"/>
  <c r="S29" i="5"/>
  <c r="W30" i="5"/>
  <c r="L213" i="3"/>
  <c r="K213" i="3"/>
  <c r="J213" i="3"/>
  <c r="L63" i="3"/>
  <c r="K63" i="3"/>
  <c r="J63" i="3"/>
  <c r="K45" i="6"/>
  <c r="J45" i="6"/>
  <c r="I45" i="6"/>
  <c r="I28" i="6"/>
  <c r="K28" i="6"/>
  <c r="J28" i="6"/>
  <c r="U25" i="5"/>
  <c r="S25" i="5"/>
  <c r="I191" i="3"/>
  <c r="L180" i="3"/>
  <c r="K180" i="3"/>
  <c r="J180" i="3"/>
  <c r="E68" i="2"/>
  <c r="E122" i="3"/>
  <c r="U52" i="5"/>
  <c r="S52" i="5"/>
  <c r="S12" i="6"/>
  <c r="R12" i="6"/>
  <c r="Q12" i="6"/>
  <c r="W31" i="5"/>
  <c r="V31" i="5"/>
  <c r="U31" i="5"/>
  <c r="T31" i="5"/>
  <c r="S31" i="5"/>
  <c r="F195" i="3"/>
  <c r="K212" i="3"/>
  <c r="J212" i="3"/>
  <c r="H194" i="3"/>
  <c r="G187" i="3"/>
  <c r="M40" i="5"/>
  <c r="L40" i="5"/>
  <c r="K40" i="5"/>
  <c r="J40" i="5"/>
  <c r="I40" i="5"/>
  <c r="M43" i="5"/>
  <c r="L43" i="5"/>
  <c r="K43" i="5"/>
  <c r="J43" i="5"/>
  <c r="I43" i="5"/>
  <c r="E190" i="3"/>
  <c r="G42" i="2"/>
  <c r="L22" i="2"/>
  <c r="J22" i="2"/>
  <c r="K22" i="2"/>
  <c r="L50" i="2"/>
  <c r="J203" i="3"/>
  <c r="K203" i="3"/>
  <c r="L72" i="2"/>
  <c r="J72" i="2"/>
  <c r="K72" i="2"/>
  <c r="J132" i="3"/>
  <c r="K132" i="3"/>
  <c r="J130" i="3"/>
  <c r="K130" i="3"/>
  <c r="K201" i="3"/>
  <c r="J201" i="3"/>
  <c r="J127" i="3"/>
  <c r="K127" i="3"/>
  <c r="K206" i="3"/>
  <c r="J206" i="3"/>
  <c r="K125" i="3"/>
  <c r="J125" i="3"/>
  <c r="K133" i="3"/>
  <c r="J133" i="3"/>
  <c r="K46" i="2"/>
  <c r="J46" i="2"/>
  <c r="K70" i="2"/>
  <c r="J70" i="2"/>
  <c r="K44" i="2"/>
  <c r="J44" i="2"/>
  <c r="K128" i="3"/>
  <c r="J128" i="3"/>
  <c r="B13" i="48"/>
  <c r="D12" i="48"/>
  <c r="F96" i="33"/>
  <c r="C95" i="33"/>
  <c r="D96" i="33" s="1"/>
  <c r="H96" i="33"/>
  <c r="B11" i="46"/>
  <c r="D10" i="46"/>
  <c r="E51" i="31"/>
  <c r="H52" i="31" s="1"/>
  <c r="H30" i="33"/>
  <c r="H43" i="33"/>
  <c r="E29" i="33"/>
  <c r="J30" i="33"/>
  <c r="F52" i="33"/>
  <c r="D52" i="33"/>
  <c r="E95" i="31"/>
  <c r="H96" i="31" s="1"/>
  <c r="D10" i="47"/>
  <c r="B11" i="47"/>
  <c r="E73" i="31"/>
  <c r="H74" i="31" s="1"/>
  <c r="J74" i="31"/>
  <c r="G7" i="25"/>
  <c r="I51" i="25"/>
  <c r="I95" i="25"/>
  <c r="L96" i="25" s="1"/>
  <c r="I29" i="25"/>
  <c r="I73" i="25"/>
  <c r="L8" i="25"/>
  <c r="J8" i="25"/>
  <c r="E161" i="30"/>
  <c r="H162" i="30" s="1"/>
  <c r="J85" i="30"/>
  <c r="J80" i="30"/>
  <c r="J78" i="30"/>
  <c r="J76" i="30"/>
  <c r="J87" i="30"/>
  <c r="J82" i="30"/>
  <c r="J79" i="30"/>
  <c r="J59" i="30"/>
  <c r="J56" i="30"/>
  <c r="J62" i="30"/>
  <c r="J65" i="30"/>
  <c r="J53" i="30"/>
  <c r="J81" i="30"/>
  <c r="J61" i="30"/>
  <c r="J58" i="30"/>
  <c r="J84" i="30"/>
  <c r="J75" i="30"/>
  <c r="J64" i="30"/>
  <c r="J55" i="30"/>
  <c r="J52" i="30"/>
  <c r="J63" i="30"/>
  <c r="J57" i="30"/>
  <c r="J86" i="30"/>
  <c r="J83" i="30"/>
  <c r="J54" i="30"/>
  <c r="J77" i="30"/>
  <c r="G51" i="30"/>
  <c r="J60" i="30"/>
  <c r="F161" i="19"/>
  <c r="H110" i="19"/>
  <c r="F93" i="19"/>
  <c r="F91" i="19"/>
  <c r="F135" i="19"/>
  <c r="F133" i="19"/>
  <c r="H42" i="19"/>
  <c r="F79" i="19"/>
  <c r="F149" i="19"/>
  <c r="F51" i="19"/>
  <c r="F49" i="19"/>
  <c r="F147" i="19"/>
  <c r="F77" i="19"/>
  <c r="H100" i="19"/>
  <c r="H43" i="19"/>
  <c r="F9" i="19"/>
  <c r="F65" i="19"/>
  <c r="F63" i="19"/>
  <c r="F107" i="19"/>
  <c r="F37" i="19"/>
  <c r="F23" i="19"/>
  <c r="F21" i="19"/>
  <c r="E7" i="19"/>
  <c r="H28" i="19"/>
  <c r="H17" i="19"/>
  <c r="H12" i="19"/>
  <c r="F119" i="19"/>
  <c r="H33" i="19"/>
  <c r="F121" i="19"/>
  <c r="H54" i="19"/>
  <c r="H34" i="19"/>
  <c r="H48" i="19"/>
  <c r="H59" i="19"/>
  <c r="H11" i="19"/>
  <c r="H16" i="19"/>
  <c r="F140" i="30"/>
  <c r="F39" i="30"/>
  <c r="F33" i="30"/>
  <c r="F35" i="30"/>
  <c r="F43" i="30"/>
  <c r="F40" i="30"/>
  <c r="F37" i="30"/>
  <c r="F32" i="30"/>
  <c r="C29" i="30"/>
  <c r="F30" i="30" s="1"/>
  <c r="F34" i="30"/>
  <c r="F42" i="30"/>
  <c r="F36" i="30"/>
  <c r="F31" i="30"/>
  <c r="F272" i="30"/>
  <c r="C271" i="30"/>
  <c r="D272" i="30" s="1"/>
  <c r="F228" i="30"/>
  <c r="H272" i="30"/>
  <c r="H30" i="30"/>
  <c r="F18" i="31"/>
  <c r="F20" i="31"/>
  <c r="F15" i="31"/>
  <c r="F13" i="31"/>
  <c r="F11" i="31"/>
  <c r="F9" i="31"/>
  <c r="F17" i="31"/>
  <c r="C7" i="31"/>
  <c r="H8" i="31"/>
  <c r="F8" i="31"/>
  <c r="H250" i="30"/>
  <c r="E249" i="30"/>
  <c r="H20" i="30"/>
  <c r="H10" i="30"/>
  <c r="E7" i="30"/>
  <c r="H8" i="30" s="1"/>
  <c r="H19" i="30"/>
  <c r="J8" i="30"/>
  <c r="J250" i="30"/>
  <c r="H104" i="33"/>
  <c r="H106" i="33"/>
  <c r="H103" i="33"/>
  <c r="H58" i="33"/>
  <c r="H56" i="33"/>
  <c r="H54" i="33"/>
  <c r="H21" i="33"/>
  <c r="H16" i="33"/>
  <c r="H86" i="33"/>
  <c r="H81" i="33"/>
  <c r="H79" i="33"/>
  <c r="H77" i="33"/>
  <c r="H75" i="33"/>
  <c r="E7" i="33"/>
  <c r="H8" i="33" s="1"/>
  <c r="H60" i="33"/>
  <c r="H39" i="33"/>
  <c r="H98" i="33"/>
  <c r="H18" i="33"/>
  <c r="H83" i="33"/>
  <c r="H100" i="33"/>
  <c r="H62" i="33"/>
  <c r="H105" i="33"/>
  <c r="H41" i="33"/>
  <c r="H108" i="33"/>
  <c r="H20" i="33"/>
  <c r="H15" i="33"/>
  <c r="H13" i="33"/>
  <c r="H11" i="33"/>
  <c r="H9" i="33"/>
  <c r="H102" i="33"/>
  <c r="H85" i="33"/>
  <c r="H36" i="33"/>
  <c r="H34" i="33"/>
  <c r="H32" i="33"/>
  <c r="H64" i="33"/>
  <c r="H59" i="33"/>
  <c r="H57" i="33"/>
  <c r="H55" i="33"/>
  <c r="H53" i="33"/>
  <c r="H80" i="33"/>
  <c r="H78" i="33"/>
  <c r="H76" i="33"/>
  <c r="H38" i="33"/>
  <c r="H17" i="33"/>
  <c r="H82" i="33"/>
  <c r="H63" i="33"/>
  <c r="H84" i="33"/>
  <c r="H101" i="33"/>
  <c r="H99" i="33"/>
  <c r="H42" i="33"/>
  <c r="H33" i="33"/>
  <c r="H40" i="33"/>
  <c r="H61" i="33"/>
  <c r="H107" i="33"/>
  <c r="J118" i="30"/>
  <c r="G117" i="30"/>
  <c r="J64" i="24"/>
  <c r="J59" i="24"/>
  <c r="J57" i="24"/>
  <c r="J55" i="24"/>
  <c r="J53" i="24"/>
  <c r="J87" i="24"/>
  <c r="J61" i="24"/>
  <c r="J63" i="24"/>
  <c r="J62" i="24"/>
  <c r="J58" i="24"/>
  <c r="J65" i="24"/>
  <c r="J56" i="24"/>
  <c r="J54" i="24"/>
  <c r="J60" i="24"/>
  <c r="H7" i="19"/>
  <c r="L118" i="30"/>
  <c r="N107" i="19"/>
  <c r="N105" i="19"/>
  <c r="N149" i="19"/>
  <c r="N147" i="19"/>
  <c r="N121" i="19"/>
  <c r="N77" i="19"/>
  <c r="N133" i="19"/>
  <c r="N119" i="19"/>
  <c r="N65" i="19"/>
  <c r="N63" i="19"/>
  <c r="N93" i="19"/>
  <c r="N161" i="19"/>
  <c r="N135" i="19"/>
  <c r="P30" i="19"/>
  <c r="N37" i="19"/>
  <c r="N23" i="19"/>
  <c r="N21" i="19"/>
  <c r="P84" i="19"/>
  <c r="M7" i="19"/>
  <c r="N79" i="19"/>
  <c r="N49" i="19"/>
  <c r="N91" i="19"/>
  <c r="N35" i="19"/>
  <c r="P11" i="19"/>
  <c r="P26" i="19"/>
  <c r="P20" i="19"/>
  <c r="P15" i="19"/>
  <c r="P32" i="19"/>
  <c r="P85" i="19"/>
  <c r="P31" i="19"/>
  <c r="P62" i="19"/>
  <c r="P14" i="19"/>
  <c r="P46" i="19"/>
  <c r="P19" i="19"/>
  <c r="P7" i="19"/>
  <c r="P25" i="19"/>
  <c r="P57" i="19"/>
  <c r="H206" i="30"/>
  <c r="E205" i="30"/>
  <c r="F74" i="30"/>
  <c r="L30" i="25"/>
  <c r="L57" i="25"/>
  <c r="L55" i="25"/>
  <c r="L53" i="25"/>
  <c r="L80" i="25"/>
  <c r="L78" i="25"/>
  <c r="L76" i="25"/>
  <c r="L101" i="25"/>
  <c r="L99" i="25"/>
  <c r="L97" i="25"/>
  <c r="L102" i="25"/>
  <c r="L100" i="25"/>
  <c r="L98" i="25"/>
  <c r="L34" i="25"/>
  <c r="L79" i="25"/>
  <c r="L56" i="25"/>
  <c r="L33" i="25"/>
  <c r="L32" i="25"/>
  <c r="L77" i="25"/>
  <c r="L54" i="25"/>
  <c r="L31" i="25"/>
  <c r="L58" i="25"/>
  <c r="L35" i="25"/>
  <c r="L75" i="25"/>
  <c r="L36" i="25"/>
  <c r="L80" i="24"/>
  <c r="L78" i="24"/>
  <c r="L76" i="24"/>
  <c r="L79" i="24"/>
  <c r="L77" i="24"/>
  <c r="L75" i="24"/>
  <c r="J96" i="30"/>
  <c r="G95" i="30"/>
  <c r="J85" i="24"/>
  <c r="J80" i="24"/>
  <c r="J78" i="24"/>
  <c r="J76" i="24"/>
  <c r="J82" i="24"/>
  <c r="J84" i="24"/>
  <c r="J83" i="24"/>
  <c r="J79" i="24"/>
  <c r="J86" i="24"/>
  <c r="J77" i="24"/>
  <c r="J81" i="24"/>
  <c r="J75" i="24"/>
  <c r="X138" i="19"/>
  <c r="V121" i="19"/>
  <c r="V119" i="19"/>
  <c r="V161" i="19"/>
  <c r="V135" i="19"/>
  <c r="V133" i="19"/>
  <c r="V107" i="19"/>
  <c r="V149" i="19"/>
  <c r="V147" i="19"/>
  <c r="V105" i="19"/>
  <c r="V93" i="19"/>
  <c r="V91" i="19"/>
  <c r="V79" i="19"/>
  <c r="V35" i="19"/>
  <c r="V9" i="19"/>
  <c r="V51" i="19"/>
  <c r="V77" i="19"/>
  <c r="V23" i="19"/>
  <c r="X18" i="19"/>
  <c r="U7" i="19"/>
  <c r="X44" i="19"/>
  <c r="V65" i="19"/>
  <c r="V49" i="19"/>
  <c r="V37" i="19"/>
  <c r="X28" i="19"/>
  <c r="J83" i="8"/>
  <c r="J86" i="8"/>
  <c r="J76" i="8"/>
  <c r="J78" i="8"/>
  <c r="J80" i="8"/>
  <c r="J85" i="8"/>
  <c r="J82" i="8"/>
  <c r="J75" i="8"/>
  <c r="J84" i="8"/>
  <c r="J79" i="8"/>
  <c r="J81" i="8"/>
  <c r="J74" i="8"/>
  <c r="J77" i="8"/>
  <c r="G253" i="24"/>
  <c r="G205" i="24"/>
  <c r="G95" i="24"/>
  <c r="G117" i="24"/>
  <c r="G161" i="24"/>
  <c r="G139" i="24"/>
  <c r="G29" i="24"/>
  <c r="H8" i="24"/>
  <c r="G183" i="24"/>
  <c r="G73" i="24"/>
  <c r="G227" i="24"/>
  <c r="E7" i="24"/>
  <c r="G51" i="24"/>
  <c r="J19" i="10"/>
  <c r="J8" i="10"/>
  <c r="J14" i="10"/>
  <c r="J12" i="10"/>
  <c r="J10" i="10"/>
  <c r="J21" i="10"/>
  <c r="J16" i="10"/>
  <c r="G7" i="10"/>
  <c r="J18" i="10"/>
  <c r="J17" i="10"/>
  <c r="J13" i="10"/>
  <c r="J11" i="10"/>
  <c r="J20" i="10"/>
  <c r="J9" i="10"/>
  <c r="J15" i="10"/>
  <c r="B35" i="11"/>
  <c r="D34" i="11"/>
  <c r="J52" i="10"/>
  <c r="G51" i="10"/>
  <c r="J250" i="8"/>
  <c r="K137" i="43"/>
  <c r="B80" i="11"/>
  <c r="D79" i="11"/>
  <c r="J96" i="8"/>
  <c r="J16" i="44"/>
  <c r="H16" i="44"/>
  <c r="I16" i="44"/>
  <c r="J140" i="8"/>
  <c r="T16" i="44"/>
  <c r="S16" i="44"/>
  <c r="R16" i="44"/>
  <c r="Q16" i="44"/>
  <c r="P16" i="44"/>
  <c r="L76" i="8"/>
  <c r="L78" i="8"/>
  <c r="L80" i="8"/>
  <c r="L75" i="8"/>
  <c r="L77" i="8"/>
  <c r="L79" i="8"/>
  <c r="L74" i="8"/>
  <c r="J184" i="8"/>
  <c r="T16" i="45"/>
  <c r="R16" i="45"/>
  <c r="P16" i="45"/>
  <c r="S16" i="45"/>
  <c r="Q16" i="45"/>
  <c r="J228" i="8"/>
  <c r="B57" i="11"/>
  <c r="D56" i="11"/>
  <c r="J272" i="8"/>
  <c r="D10" i="11"/>
  <c r="B11" i="11"/>
  <c r="N16" i="44"/>
  <c r="M16" i="44"/>
  <c r="L16" i="44"/>
  <c r="J118" i="8"/>
  <c r="J62" i="8"/>
  <c r="J56" i="8"/>
  <c r="J58" i="8"/>
  <c r="J63" i="8"/>
  <c r="J60" i="8"/>
  <c r="J53" i="8"/>
  <c r="J55" i="8"/>
  <c r="J65" i="8"/>
  <c r="J57" i="8"/>
  <c r="J52" i="8"/>
  <c r="J61" i="8"/>
  <c r="J54" i="8"/>
  <c r="J64" i="8"/>
  <c r="J59" i="8"/>
  <c r="J87" i="8"/>
  <c r="D102" i="11"/>
  <c r="B103" i="11"/>
  <c r="M16" i="45"/>
  <c r="N16" i="45"/>
  <c r="L16" i="45"/>
  <c r="O146" i="45"/>
  <c r="N146" i="45"/>
  <c r="M146" i="45"/>
  <c r="L146" i="45"/>
  <c r="P11" i="39"/>
  <c r="O11" i="39"/>
  <c r="T11" i="39"/>
  <c r="S11" i="39"/>
  <c r="R11" i="39"/>
  <c r="Q11" i="39"/>
  <c r="K141" i="43"/>
  <c r="F80" i="10"/>
  <c r="F78" i="10"/>
  <c r="F76" i="10"/>
  <c r="F87" i="10"/>
  <c r="F82" i="10"/>
  <c r="C73" i="10"/>
  <c r="D74" i="10" s="1"/>
  <c r="F84" i="10"/>
  <c r="F86" i="10"/>
  <c r="F81" i="10"/>
  <c r="F79" i="10"/>
  <c r="F77" i="10"/>
  <c r="F75" i="10"/>
  <c r="F85" i="10"/>
  <c r="F74" i="10"/>
  <c r="F83" i="10"/>
  <c r="H278" i="8"/>
  <c r="H276" i="8"/>
  <c r="H274" i="8"/>
  <c r="H262" i="8"/>
  <c r="H257" i="8"/>
  <c r="H255" i="8"/>
  <c r="H253" i="8"/>
  <c r="H251" i="8"/>
  <c r="H234" i="8"/>
  <c r="H232" i="8"/>
  <c r="H218" i="8"/>
  <c r="H213" i="8"/>
  <c r="H211" i="8"/>
  <c r="H209" i="8"/>
  <c r="H207" i="8"/>
  <c r="H285" i="8"/>
  <c r="H280" i="8"/>
  <c r="G271" i="8"/>
  <c r="H272" i="8" s="1"/>
  <c r="H241" i="8"/>
  <c r="H236" i="8"/>
  <c r="G227" i="8"/>
  <c r="H228" i="8" s="1"/>
  <c r="H197" i="8"/>
  <c r="H192" i="8"/>
  <c r="G183" i="8"/>
  <c r="H184" i="8" s="1"/>
  <c r="H153" i="8"/>
  <c r="H148" i="8"/>
  <c r="G139" i="8"/>
  <c r="H140" i="8" s="1"/>
  <c r="H109" i="8"/>
  <c r="G95" i="8"/>
  <c r="H96" i="8" s="1"/>
  <c r="H259" i="8"/>
  <c r="H282" i="8"/>
  <c r="H238" i="8"/>
  <c r="H261" i="8"/>
  <c r="H284" i="8"/>
  <c r="H279" i="8"/>
  <c r="H277" i="8"/>
  <c r="H275" i="8"/>
  <c r="H273" i="8"/>
  <c r="H256" i="8"/>
  <c r="H254" i="8"/>
  <c r="H252" i="8"/>
  <c r="H240" i="8"/>
  <c r="H235" i="8"/>
  <c r="H233" i="8"/>
  <c r="H263" i="8"/>
  <c r="H216" i="8"/>
  <c r="H186" i="8"/>
  <c r="H168" i="8"/>
  <c r="H151" i="8"/>
  <c r="H119" i="8"/>
  <c r="H106" i="8"/>
  <c r="H101" i="8"/>
  <c r="G51" i="8"/>
  <c r="H215" i="8"/>
  <c r="H188" i="8"/>
  <c r="H173" i="8"/>
  <c r="H141" i="8"/>
  <c r="H131" i="8"/>
  <c r="H121" i="8"/>
  <c r="H103" i="8"/>
  <c r="G73" i="8"/>
  <c r="H196" i="8"/>
  <c r="H193" i="8"/>
  <c r="H170" i="8"/>
  <c r="H143" i="8"/>
  <c r="H128" i="8"/>
  <c r="H123" i="8"/>
  <c r="H190" i="8"/>
  <c r="H239" i="8"/>
  <c r="H231" i="8"/>
  <c r="H219" i="8"/>
  <c r="H214" i="8"/>
  <c r="H210" i="8"/>
  <c r="H163" i="8"/>
  <c r="H150" i="8"/>
  <c r="H145" i="8"/>
  <c r="H125" i="8"/>
  <c r="H108" i="8"/>
  <c r="H185" i="8"/>
  <c r="H175" i="8"/>
  <c r="H165" i="8"/>
  <c r="H147" i="8"/>
  <c r="H105" i="8"/>
  <c r="H98" i="8"/>
  <c r="G29" i="8"/>
  <c r="H30" i="8" s="1"/>
  <c r="H260" i="8"/>
  <c r="H237" i="8"/>
  <c r="H187" i="8"/>
  <c r="H172" i="8"/>
  <c r="H167" i="8"/>
  <c r="H130" i="8"/>
  <c r="H127" i="8"/>
  <c r="H120" i="8"/>
  <c r="G117" i="8"/>
  <c r="H118" i="8" s="1"/>
  <c r="H100" i="8"/>
  <c r="H258" i="8"/>
  <c r="G205" i="8"/>
  <c r="H206" i="8" s="1"/>
  <c r="H195" i="8"/>
  <c r="G249" i="8"/>
  <c r="H250" i="8" s="1"/>
  <c r="H229" i="8"/>
  <c r="H212" i="8"/>
  <c r="H194" i="8"/>
  <c r="H208" i="8"/>
  <c r="H191" i="8"/>
  <c r="H8" i="8"/>
  <c r="H189" i="8"/>
  <c r="H152" i="8"/>
  <c r="H171" i="8"/>
  <c r="H169" i="8"/>
  <c r="E7" i="8"/>
  <c r="H129" i="8"/>
  <c r="G161" i="8"/>
  <c r="H162" i="8" s="1"/>
  <c r="H122" i="8"/>
  <c r="H102" i="8"/>
  <c r="L58" i="8"/>
  <c r="L53" i="8"/>
  <c r="L55" i="8"/>
  <c r="L57" i="8"/>
  <c r="L56" i="8"/>
  <c r="L52" i="8"/>
  <c r="L54" i="8"/>
  <c r="F108" i="10"/>
  <c r="F103" i="10"/>
  <c r="F101" i="10"/>
  <c r="F99" i="10"/>
  <c r="F97" i="10"/>
  <c r="F105" i="10"/>
  <c r="F96" i="10"/>
  <c r="F107" i="10"/>
  <c r="F102" i="10"/>
  <c r="F100" i="10"/>
  <c r="F98" i="10"/>
  <c r="F106" i="10"/>
  <c r="C95" i="10"/>
  <c r="D96" i="10" s="1"/>
  <c r="F104" i="10"/>
  <c r="F109" i="10"/>
  <c r="L11" i="39"/>
  <c r="M11" i="39"/>
  <c r="K11" i="39"/>
  <c r="G11" i="39"/>
  <c r="I11" i="39"/>
  <c r="H11" i="39"/>
  <c r="J61" i="10"/>
  <c r="J40" i="10"/>
  <c r="J105" i="10"/>
  <c r="J84" i="10"/>
  <c r="J63" i="10"/>
  <c r="J42" i="10"/>
  <c r="J37" i="10"/>
  <c r="J35" i="10"/>
  <c r="J33" i="10"/>
  <c r="J31" i="10"/>
  <c r="J107" i="10"/>
  <c r="J58" i="10"/>
  <c r="J56" i="10"/>
  <c r="J54" i="10"/>
  <c r="J86" i="10"/>
  <c r="J81" i="10"/>
  <c r="J79" i="10"/>
  <c r="J77" i="10"/>
  <c r="J75" i="10"/>
  <c r="J102" i="10"/>
  <c r="J100" i="10"/>
  <c r="J98" i="10"/>
  <c r="J65" i="10"/>
  <c r="J60" i="10"/>
  <c r="J39" i="10"/>
  <c r="J109" i="10"/>
  <c r="J104" i="10"/>
  <c r="J83" i="10"/>
  <c r="J62" i="10"/>
  <c r="J41" i="10"/>
  <c r="J30" i="10"/>
  <c r="J108" i="10"/>
  <c r="J103" i="10"/>
  <c r="J87" i="10"/>
  <c r="J82" i="10"/>
  <c r="G29" i="10"/>
  <c r="J106" i="10"/>
  <c r="J32" i="10"/>
  <c r="J78" i="10"/>
  <c r="J43" i="10"/>
  <c r="J59" i="10"/>
  <c r="J76" i="10"/>
  <c r="J85" i="10"/>
  <c r="J57" i="10"/>
  <c r="J38" i="10"/>
  <c r="J34" i="10"/>
  <c r="J64" i="10"/>
  <c r="J36" i="10"/>
  <c r="J162" i="8"/>
  <c r="J206" i="8"/>
  <c r="J16" i="45"/>
  <c r="I16" i="45"/>
  <c r="H16" i="45"/>
  <c r="R130" i="18"/>
  <c r="R45" i="18"/>
  <c r="R30" i="18"/>
  <c r="R10" i="18"/>
  <c r="R73" i="18"/>
  <c r="J192" i="3"/>
  <c r="K192" i="3"/>
  <c r="R87" i="18"/>
  <c r="R8" i="18"/>
  <c r="Q8" i="18"/>
  <c r="R11" i="18"/>
  <c r="J149" i="14"/>
  <c r="I149" i="14"/>
  <c r="J65" i="14"/>
  <c r="I65" i="14"/>
  <c r="J93" i="14"/>
  <c r="I93" i="14"/>
  <c r="R29" i="18"/>
  <c r="J121" i="3"/>
  <c r="K119" i="3"/>
  <c r="J119" i="3"/>
  <c r="R9" i="18"/>
  <c r="R26" i="18"/>
  <c r="J135" i="14"/>
  <c r="I135" i="14"/>
  <c r="R40" i="18"/>
  <c r="R16" i="18"/>
  <c r="R95" i="18"/>
  <c r="I50" i="21"/>
  <c r="H50" i="21"/>
  <c r="R41" i="18"/>
  <c r="R67" i="18"/>
  <c r="J107" i="14"/>
  <c r="I107" i="14"/>
  <c r="R44" i="18"/>
  <c r="R58" i="18"/>
  <c r="R31" i="18"/>
  <c r="R109" i="18"/>
  <c r="R66" i="18"/>
  <c r="J121" i="14"/>
  <c r="I121" i="14"/>
  <c r="K116" i="3"/>
  <c r="J116" i="3"/>
  <c r="R102" i="18"/>
  <c r="R81" i="18"/>
  <c r="R18" i="18"/>
  <c r="R141" i="18"/>
  <c r="R59" i="18"/>
  <c r="R25" i="18"/>
  <c r="K114" i="3"/>
  <c r="J114" i="3"/>
  <c r="R43" i="18"/>
  <c r="R33" i="18"/>
  <c r="R124" i="18"/>
  <c r="R38" i="18"/>
  <c r="J79" i="14"/>
  <c r="I79" i="14"/>
  <c r="J37" i="14"/>
  <c r="I37" i="14"/>
  <c r="R52" i="18"/>
  <c r="R129" i="18"/>
  <c r="R22" i="18"/>
  <c r="Q22" i="18"/>
  <c r="I23" i="14"/>
  <c r="J23" i="14"/>
  <c r="R32" i="18"/>
  <c r="J163" i="14"/>
  <c r="I163" i="14"/>
  <c r="R39" i="18"/>
  <c r="R116" i="18"/>
  <c r="R53" i="18"/>
  <c r="R23" i="18"/>
  <c r="R27" i="18"/>
  <c r="J51" i="14"/>
  <c r="I51" i="14"/>
  <c r="R74" i="18"/>
  <c r="R37" i="18"/>
  <c r="R19" i="18"/>
  <c r="R12" i="18"/>
  <c r="R15" i="18"/>
  <c r="R36" i="18"/>
  <c r="Q36" i="18"/>
  <c r="R51" i="18"/>
  <c r="R24" i="18"/>
  <c r="J65" i="18" l="1"/>
  <c r="K27" i="16"/>
  <c r="K115" i="17"/>
  <c r="J111" i="18"/>
  <c r="J89" i="18"/>
  <c r="J154" i="18"/>
  <c r="J11" i="18"/>
  <c r="K15" i="17"/>
  <c r="K85" i="16"/>
  <c r="K87" i="17"/>
  <c r="J95" i="19"/>
  <c r="J146" i="19"/>
  <c r="Y99" i="18"/>
  <c r="J85" i="19"/>
  <c r="R39" i="19"/>
  <c r="Y124" i="18"/>
  <c r="R138" i="19"/>
  <c r="J115" i="19"/>
  <c r="R102" i="19"/>
  <c r="K54" i="17"/>
  <c r="K144" i="16"/>
  <c r="K84" i="16"/>
  <c r="K58" i="17"/>
  <c r="R144" i="19"/>
  <c r="Y130" i="18"/>
  <c r="R101" i="19"/>
  <c r="Y41" i="18"/>
  <c r="R88" i="19"/>
  <c r="J109" i="19"/>
  <c r="J158" i="19"/>
  <c r="Y89" i="18"/>
  <c r="Y123" i="18"/>
  <c r="J71" i="19"/>
  <c r="R71" i="19"/>
  <c r="E57" i="12"/>
  <c r="J75" i="18"/>
  <c r="J141" i="18"/>
  <c r="J67" i="18"/>
  <c r="K59" i="16"/>
  <c r="J32" i="18"/>
  <c r="K59" i="17"/>
  <c r="K127" i="17"/>
  <c r="F57" i="12"/>
  <c r="K24" i="16"/>
  <c r="J58" i="19"/>
  <c r="J31" i="19"/>
  <c r="R34" i="19"/>
  <c r="J38" i="19"/>
  <c r="Y19" i="18"/>
  <c r="J129" i="19"/>
  <c r="R83" i="19"/>
  <c r="J62" i="19"/>
  <c r="J127" i="19"/>
  <c r="J101" i="19"/>
  <c r="J111" i="19"/>
  <c r="R97" i="19"/>
  <c r="R146" i="19"/>
  <c r="J17" i="18"/>
  <c r="J139" i="18"/>
  <c r="K42" i="16"/>
  <c r="K113" i="17"/>
  <c r="J32" i="19"/>
  <c r="Y140" i="18"/>
  <c r="R118" i="19"/>
  <c r="J102" i="19"/>
  <c r="J104" i="19"/>
  <c r="R66" i="19"/>
  <c r="Y32" i="18"/>
  <c r="Y87" i="18"/>
  <c r="R145" i="19"/>
  <c r="Y152" i="18"/>
  <c r="R110" i="19"/>
  <c r="Y158" i="18"/>
  <c r="K139" i="44"/>
  <c r="J87" i="18"/>
  <c r="J153" i="18"/>
  <c r="K113" i="16"/>
  <c r="K116" i="16"/>
  <c r="K153" i="16"/>
  <c r="K66" i="17"/>
  <c r="R40" i="19"/>
  <c r="Y26" i="18"/>
  <c r="J39" i="19"/>
  <c r="J153" i="19"/>
  <c r="R156" i="19"/>
  <c r="J96" i="19"/>
  <c r="R45" i="19"/>
  <c r="W10" i="16"/>
  <c r="W20" i="16"/>
  <c r="J24" i="18"/>
  <c r="K38" i="17"/>
  <c r="J56" i="19"/>
  <c r="R143" i="19"/>
  <c r="Y47" i="18"/>
  <c r="R47" i="19"/>
  <c r="J112" i="19"/>
  <c r="R58" i="19"/>
  <c r="J46" i="19"/>
  <c r="Y52" i="18"/>
  <c r="Y126" i="18"/>
  <c r="R129" i="19"/>
  <c r="K137" i="44"/>
  <c r="J57" i="18"/>
  <c r="K55" i="16"/>
  <c r="K38" i="16"/>
  <c r="K73" i="16"/>
  <c r="K114" i="16"/>
  <c r="K127" i="16"/>
  <c r="K62" i="17"/>
  <c r="J141" i="19"/>
  <c r="R139" i="19"/>
  <c r="J98" i="19"/>
  <c r="Y45" i="18"/>
  <c r="J80" i="19"/>
  <c r="R54" i="19"/>
  <c r="Y81" i="18"/>
  <c r="R53" i="19"/>
  <c r="R98" i="19"/>
  <c r="J154" i="19"/>
  <c r="J90" i="19"/>
  <c r="R157" i="19"/>
  <c r="Y25" i="18"/>
  <c r="R130" i="19"/>
  <c r="K157" i="16"/>
  <c r="W17" i="16"/>
  <c r="K70" i="17"/>
  <c r="J69" i="19"/>
  <c r="Y40" i="18"/>
  <c r="R28" i="19"/>
  <c r="Y115" i="18"/>
  <c r="J67" i="19"/>
  <c r="K143" i="44"/>
  <c r="J68" i="18"/>
  <c r="J44" i="18"/>
  <c r="K136" i="16"/>
  <c r="K159" i="17"/>
  <c r="K71" i="16"/>
  <c r="Y70" i="18"/>
  <c r="R141" i="19"/>
  <c r="Y102" i="18"/>
  <c r="Y43" i="18"/>
  <c r="J137" i="19"/>
  <c r="J41" i="19"/>
  <c r="R60" i="19"/>
  <c r="Y68" i="18"/>
  <c r="Y80" i="18"/>
  <c r="J124" i="19"/>
  <c r="R89" i="19"/>
  <c r="J122" i="18"/>
  <c r="J145" i="18"/>
  <c r="J125" i="18"/>
  <c r="K94" i="16"/>
  <c r="J136" i="19"/>
  <c r="R123" i="19"/>
  <c r="J116" i="19"/>
  <c r="R24" i="19"/>
  <c r="Y38" i="18"/>
  <c r="J103" i="19"/>
  <c r="J89" i="19"/>
  <c r="J114" i="18"/>
  <c r="J103" i="18"/>
  <c r="R132" i="19"/>
  <c r="J122" i="19"/>
  <c r="R94" i="19"/>
  <c r="J18" i="18"/>
  <c r="J159" i="18"/>
  <c r="J69" i="18"/>
  <c r="J137" i="18"/>
  <c r="K43" i="16"/>
  <c r="J129" i="18"/>
  <c r="K41" i="17"/>
  <c r="R59" i="19"/>
  <c r="Y97" i="18"/>
  <c r="J123" i="19"/>
  <c r="J40" i="19"/>
  <c r="R95" i="19"/>
  <c r="Y44" i="18"/>
  <c r="J74" i="19"/>
  <c r="R80" i="19"/>
  <c r="J131" i="19"/>
  <c r="K115" i="16"/>
  <c r="J145" i="19"/>
  <c r="J140" i="19"/>
  <c r="J30" i="19"/>
  <c r="J160" i="19"/>
  <c r="R158" i="19"/>
  <c r="R137" i="19"/>
  <c r="J60" i="19"/>
  <c r="J45" i="18"/>
  <c r="K112" i="16"/>
  <c r="J123" i="18"/>
  <c r="K153" i="17"/>
  <c r="J101" i="18"/>
  <c r="J124" i="18"/>
  <c r="K136" i="17"/>
  <c r="J125" i="19"/>
  <c r="R29" i="19"/>
  <c r="R112" i="19"/>
  <c r="Y116" i="18"/>
  <c r="Y75" i="18"/>
  <c r="J126" i="19"/>
  <c r="R33" i="19"/>
  <c r="R151" i="19"/>
  <c r="J142" i="19"/>
  <c r="J73" i="19"/>
  <c r="K145" i="44"/>
  <c r="J127" i="18"/>
  <c r="J54" i="18"/>
  <c r="K53" i="16"/>
  <c r="J88" i="18"/>
  <c r="K81" i="16"/>
  <c r="K150" i="17"/>
  <c r="J19" i="18"/>
  <c r="K108" i="16"/>
  <c r="K52" i="16"/>
  <c r="K103" i="16"/>
  <c r="R100" i="19"/>
  <c r="J20" i="19"/>
  <c r="J150" i="19"/>
  <c r="R153" i="19"/>
  <c r="J138" i="19"/>
  <c r="J29" i="19"/>
  <c r="J66" i="18"/>
  <c r="K118" i="16"/>
  <c r="J71" i="18"/>
  <c r="J80" i="18"/>
  <c r="K25" i="16"/>
  <c r="J18" i="19"/>
  <c r="J68" i="19"/>
  <c r="J10" i="19"/>
  <c r="R127" i="19"/>
  <c r="Y110" i="18"/>
  <c r="J84" i="19"/>
  <c r="J76" i="19"/>
  <c r="R126" i="19"/>
  <c r="J139" i="19"/>
  <c r="Y73" i="18"/>
  <c r="J108" i="19"/>
  <c r="R75" i="19"/>
  <c r="K144" i="44"/>
  <c r="J93" i="18"/>
  <c r="J25" i="18"/>
  <c r="K116" i="17"/>
  <c r="J82" i="19"/>
  <c r="J83" i="19"/>
  <c r="Y112" i="18"/>
  <c r="R48" i="19"/>
  <c r="R82" i="19"/>
  <c r="R111" i="19"/>
  <c r="J132" i="19"/>
  <c r="J128" i="19"/>
  <c r="L74" i="25"/>
  <c r="J46" i="18"/>
  <c r="J73" i="18"/>
  <c r="J98" i="18"/>
  <c r="K25" i="17"/>
  <c r="J131" i="18"/>
  <c r="J138" i="18"/>
  <c r="K101" i="17"/>
  <c r="J61" i="18"/>
  <c r="J144" i="18"/>
  <c r="Y72" i="18"/>
  <c r="Y156" i="18"/>
  <c r="Y74" i="18"/>
  <c r="R18" i="19"/>
  <c r="J75" i="19"/>
  <c r="R114" i="19"/>
  <c r="R76" i="19"/>
  <c r="R12" i="19"/>
  <c r="J12" i="18"/>
  <c r="J15" i="19"/>
  <c r="J117" i="19"/>
  <c r="J113" i="19"/>
  <c r="R43" i="19"/>
  <c r="J57" i="19"/>
  <c r="Y93" i="18"/>
  <c r="J66" i="19"/>
  <c r="J87" i="19"/>
  <c r="J152" i="18"/>
  <c r="K54" i="16"/>
  <c r="K124" i="16"/>
  <c r="J100" i="18"/>
  <c r="J79" i="18"/>
  <c r="K32" i="17"/>
  <c r="K40" i="17"/>
  <c r="K13" i="16"/>
  <c r="K80" i="17"/>
  <c r="J52" i="19"/>
  <c r="Y117" i="18"/>
  <c r="J24" i="19"/>
  <c r="Y108" i="18"/>
  <c r="J130" i="19"/>
  <c r="J45" i="19"/>
  <c r="J114" i="19"/>
  <c r="J26" i="19"/>
  <c r="J144" i="19"/>
  <c r="R99" i="19"/>
  <c r="R140" i="19"/>
  <c r="R131" i="19"/>
  <c r="J143" i="19"/>
  <c r="R55" i="19"/>
  <c r="R113" i="19"/>
  <c r="K142" i="44"/>
  <c r="J53" i="10"/>
  <c r="L53" i="10"/>
  <c r="J55" i="10"/>
  <c r="L55" i="10"/>
  <c r="J80" i="10"/>
  <c r="L80" i="10"/>
  <c r="E29" i="10"/>
  <c r="H40" i="10"/>
  <c r="H42" i="10"/>
  <c r="H37" i="10"/>
  <c r="H35" i="10"/>
  <c r="H33" i="10"/>
  <c r="H31" i="10"/>
  <c r="H39" i="10"/>
  <c r="H43" i="10"/>
  <c r="H38" i="10"/>
  <c r="H34" i="10"/>
  <c r="H32" i="10"/>
  <c r="H30" i="10"/>
  <c r="H41" i="10"/>
  <c r="H36" i="10"/>
  <c r="J97" i="10"/>
  <c r="L97" i="10"/>
  <c r="J99" i="10"/>
  <c r="L99" i="10"/>
  <c r="J101" i="10"/>
  <c r="L101" i="10"/>
  <c r="H107" i="8"/>
  <c r="J107" i="8"/>
  <c r="H124" i="8"/>
  <c r="J124" i="8"/>
  <c r="H144" i="8"/>
  <c r="J144" i="8"/>
  <c r="H174" i="8"/>
  <c r="J174" i="8"/>
  <c r="H164" i="8"/>
  <c r="J164" i="8"/>
  <c r="H97" i="8"/>
  <c r="J97" i="8"/>
  <c r="H149" i="8"/>
  <c r="J149" i="8"/>
  <c r="F283" i="8"/>
  <c r="F239" i="8"/>
  <c r="E51" i="8"/>
  <c r="F278" i="8"/>
  <c r="F276" i="8"/>
  <c r="F274" i="8"/>
  <c r="F262" i="8"/>
  <c r="F257" i="8"/>
  <c r="F255" i="8"/>
  <c r="F253" i="8"/>
  <c r="F251" i="8"/>
  <c r="F234" i="8"/>
  <c r="F232" i="8"/>
  <c r="F230" i="8"/>
  <c r="F218" i="8"/>
  <c r="F213" i="8"/>
  <c r="F211" i="8"/>
  <c r="F209" i="8"/>
  <c r="F207" i="8"/>
  <c r="F190" i="8"/>
  <c r="F188" i="8"/>
  <c r="F186" i="8"/>
  <c r="F174" i="8"/>
  <c r="F169" i="8"/>
  <c r="F167" i="8"/>
  <c r="F165" i="8"/>
  <c r="F163" i="8"/>
  <c r="F146" i="8"/>
  <c r="F144" i="8"/>
  <c r="F142" i="8"/>
  <c r="F130" i="8"/>
  <c r="F125" i="8"/>
  <c r="F123" i="8"/>
  <c r="F121" i="8"/>
  <c r="F119" i="8"/>
  <c r="F102" i="8"/>
  <c r="F100" i="8"/>
  <c r="F98" i="8"/>
  <c r="E271" i="8"/>
  <c r="F272" i="8" s="1"/>
  <c r="E227" i="8"/>
  <c r="F228" i="8" s="1"/>
  <c r="F285" i="8"/>
  <c r="F280" i="8"/>
  <c r="F241" i="8"/>
  <c r="F236" i="8"/>
  <c r="F259" i="8"/>
  <c r="F282" i="8"/>
  <c r="F238" i="8"/>
  <c r="F261" i="8"/>
  <c r="F233" i="8"/>
  <c r="F208" i="8"/>
  <c r="F197" i="8"/>
  <c r="F194" i="8"/>
  <c r="E183" i="8"/>
  <c r="F184" i="8" s="1"/>
  <c r="C7" i="8"/>
  <c r="F166" i="8"/>
  <c r="F126" i="8"/>
  <c r="F109" i="8"/>
  <c r="F99" i="8"/>
  <c r="F240" i="8"/>
  <c r="F216" i="8"/>
  <c r="F263" i="8"/>
  <c r="F168" i="8"/>
  <c r="F151" i="8"/>
  <c r="F148" i="8"/>
  <c r="F106" i="8"/>
  <c r="F101" i="8"/>
  <c r="F277" i="8"/>
  <c r="F254" i="8"/>
  <c r="F215" i="8"/>
  <c r="F173" i="8"/>
  <c r="F141" i="8"/>
  <c r="F131" i="8"/>
  <c r="F103" i="8"/>
  <c r="E73" i="8"/>
  <c r="F196" i="8"/>
  <c r="F193" i="8"/>
  <c r="F170" i="8"/>
  <c r="F153" i="8"/>
  <c r="F143" i="8"/>
  <c r="F128" i="8"/>
  <c r="F231" i="8"/>
  <c r="F210" i="8"/>
  <c r="E95" i="8"/>
  <c r="F96" i="8" s="1"/>
  <c r="F284" i="8"/>
  <c r="F275" i="8"/>
  <c r="F219" i="8"/>
  <c r="F214" i="8"/>
  <c r="F150" i="8"/>
  <c r="F145" i="8"/>
  <c r="F108" i="8"/>
  <c r="F252" i="8"/>
  <c r="E29" i="8"/>
  <c r="F30" i="8" s="1"/>
  <c r="F260" i="8"/>
  <c r="F185" i="8"/>
  <c r="F175" i="8"/>
  <c r="F147" i="8"/>
  <c r="F105" i="8"/>
  <c r="F237" i="8"/>
  <c r="F192" i="8"/>
  <c r="E117" i="8"/>
  <c r="F118" i="8" s="1"/>
  <c r="F217" i="8"/>
  <c r="F281" i="8"/>
  <c r="F256" i="8"/>
  <c r="E161" i="8"/>
  <c r="F162" i="8" s="1"/>
  <c r="F279" i="8"/>
  <c r="F191" i="8"/>
  <c r="F171" i="8"/>
  <c r="F164" i="8"/>
  <c r="F129" i="8"/>
  <c r="F97" i="8"/>
  <c r="F172" i="8"/>
  <c r="F122" i="8"/>
  <c r="F8" i="8"/>
  <c r="E139" i="8"/>
  <c r="F140" i="8" s="1"/>
  <c r="F120" i="8"/>
  <c r="E249" i="8"/>
  <c r="F250" i="8" s="1"/>
  <c r="F212" i="8"/>
  <c r="F189" i="8"/>
  <c r="F152" i="8"/>
  <c r="F187" i="8"/>
  <c r="F235" i="8"/>
  <c r="E205" i="8"/>
  <c r="F206" i="8" s="1"/>
  <c r="F149" i="8"/>
  <c r="F127" i="8"/>
  <c r="F273" i="8"/>
  <c r="F195" i="8"/>
  <c r="F258" i="8"/>
  <c r="F124" i="8"/>
  <c r="F104" i="8"/>
  <c r="F229" i="8"/>
  <c r="F107" i="8"/>
  <c r="H142" i="8"/>
  <c r="J142" i="8"/>
  <c r="H99" i="8"/>
  <c r="J99" i="8"/>
  <c r="H126" i="8"/>
  <c r="J126" i="8"/>
  <c r="H146" i="8"/>
  <c r="J146" i="8"/>
  <c r="H166" i="8"/>
  <c r="J166" i="8"/>
  <c r="H281" i="8"/>
  <c r="J281" i="8"/>
  <c r="H81" i="8"/>
  <c r="H86" i="8"/>
  <c r="H83" i="8"/>
  <c r="H76" i="8"/>
  <c r="H78" i="8"/>
  <c r="H80" i="8"/>
  <c r="H85" i="8"/>
  <c r="H82" i="8"/>
  <c r="H77" i="8"/>
  <c r="H84" i="8"/>
  <c r="H79" i="8"/>
  <c r="H74" i="8"/>
  <c r="H75" i="8"/>
  <c r="H61" i="8"/>
  <c r="H54" i="8"/>
  <c r="H56" i="8"/>
  <c r="H58" i="8"/>
  <c r="H63" i="8"/>
  <c r="H60" i="8"/>
  <c r="H53" i="8"/>
  <c r="H55" i="8"/>
  <c r="H87" i="8"/>
  <c r="H64" i="8"/>
  <c r="H52" i="8"/>
  <c r="H62" i="8"/>
  <c r="H59" i="8"/>
  <c r="H57" i="8"/>
  <c r="H65" i="8"/>
  <c r="H217" i="8"/>
  <c r="J217" i="8"/>
  <c r="H104" i="8"/>
  <c r="J104" i="8"/>
  <c r="H230" i="8"/>
  <c r="J230" i="8"/>
  <c r="H283" i="8"/>
  <c r="J283" i="8"/>
  <c r="B104" i="11"/>
  <c r="D103" i="11"/>
  <c r="B12" i="11"/>
  <c r="D11" i="11"/>
  <c r="B58" i="11"/>
  <c r="D57" i="11"/>
  <c r="D80" i="11"/>
  <c r="B81" i="11"/>
  <c r="H61" i="10"/>
  <c r="H52" i="10"/>
  <c r="H63" i="10"/>
  <c r="H58" i="10"/>
  <c r="H56" i="10"/>
  <c r="H54" i="10"/>
  <c r="H65" i="10"/>
  <c r="H60" i="10"/>
  <c r="E51" i="10"/>
  <c r="H64" i="10"/>
  <c r="H59" i="10"/>
  <c r="H57" i="10"/>
  <c r="H55" i="10"/>
  <c r="H53" i="10"/>
  <c r="H62" i="10"/>
  <c r="B36" i="11"/>
  <c r="D35" i="11"/>
  <c r="H17" i="10"/>
  <c r="H8" i="10"/>
  <c r="H19" i="10"/>
  <c r="H14" i="10"/>
  <c r="H12" i="10"/>
  <c r="H10" i="10"/>
  <c r="H21" i="10"/>
  <c r="H16" i="10"/>
  <c r="E7" i="10"/>
  <c r="H18" i="10"/>
  <c r="H15" i="10"/>
  <c r="H13" i="10"/>
  <c r="H11" i="10"/>
  <c r="H20" i="10"/>
  <c r="H9" i="10"/>
  <c r="H62" i="24"/>
  <c r="H64" i="24"/>
  <c r="H61" i="24"/>
  <c r="H54" i="24"/>
  <c r="H60" i="24"/>
  <c r="H87" i="24"/>
  <c r="H59" i="24"/>
  <c r="H53" i="24"/>
  <c r="H58" i="24"/>
  <c r="H65" i="24"/>
  <c r="H57" i="24"/>
  <c r="H63" i="24"/>
  <c r="H56" i="24"/>
  <c r="H55" i="24"/>
  <c r="E227" i="24"/>
  <c r="E183" i="24"/>
  <c r="E139" i="24"/>
  <c r="E95" i="24"/>
  <c r="E205" i="24"/>
  <c r="E117" i="24"/>
  <c r="E253" i="24"/>
  <c r="E161" i="24"/>
  <c r="E29" i="24"/>
  <c r="E73" i="24"/>
  <c r="E51" i="24"/>
  <c r="F8" i="24"/>
  <c r="C7" i="24"/>
  <c r="H83" i="24"/>
  <c r="H85" i="24"/>
  <c r="H80" i="24"/>
  <c r="H78" i="24"/>
  <c r="H76" i="24"/>
  <c r="H84" i="24"/>
  <c r="H79" i="24"/>
  <c r="H86" i="24"/>
  <c r="H77" i="24"/>
  <c r="H75" i="24"/>
  <c r="H81" i="24"/>
  <c r="H82" i="24"/>
  <c r="V63" i="19"/>
  <c r="X55" i="19"/>
  <c r="Z7" i="19"/>
  <c r="T7" i="19"/>
  <c r="V21" i="19"/>
  <c r="X13" i="19"/>
  <c r="E95" i="30"/>
  <c r="H96" i="30"/>
  <c r="C205" i="30"/>
  <c r="D206" i="30" s="1"/>
  <c r="N51" i="19"/>
  <c r="P52" i="19"/>
  <c r="N9" i="19"/>
  <c r="P10" i="19"/>
  <c r="M107" i="19"/>
  <c r="M105" i="19"/>
  <c r="M149" i="19"/>
  <c r="M147" i="19"/>
  <c r="M135" i="19"/>
  <c r="M77" i="19"/>
  <c r="M133" i="19"/>
  <c r="M119" i="19"/>
  <c r="M65" i="19"/>
  <c r="M63" i="19"/>
  <c r="M121" i="19"/>
  <c r="M91" i="19"/>
  <c r="M79" i="19"/>
  <c r="M161" i="19"/>
  <c r="M37" i="19"/>
  <c r="M23" i="19"/>
  <c r="M21" i="19"/>
  <c r="L7" i="19"/>
  <c r="M49" i="19"/>
  <c r="M35" i="19"/>
  <c r="M9" i="19"/>
  <c r="M93" i="19"/>
  <c r="M51" i="19"/>
  <c r="E117" i="30"/>
  <c r="H118" i="30" s="1"/>
  <c r="H37" i="33"/>
  <c r="J37" i="33"/>
  <c r="H31" i="33"/>
  <c r="J31" i="33"/>
  <c r="H19" i="33"/>
  <c r="J19" i="33"/>
  <c r="H35" i="33"/>
  <c r="J35" i="33"/>
  <c r="H10" i="33"/>
  <c r="J10" i="33"/>
  <c r="H12" i="33"/>
  <c r="J12" i="33"/>
  <c r="H14" i="33"/>
  <c r="J14" i="33"/>
  <c r="G109" i="33"/>
  <c r="H97" i="33"/>
  <c r="F63" i="33"/>
  <c r="F14" i="33"/>
  <c r="F12" i="33"/>
  <c r="F10" i="33"/>
  <c r="F42" i="33"/>
  <c r="F37" i="33"/>
  <c r="F35" i="33"/>
  <c r="F33" i="33"/>
  <c r="F31" i="33"/>
  <c r="F106" i="33"/>
  <c r="F103" i="33"/>
  <c r="F58" i="33"/>
  <c r="F56" i="33"/>
  <c r="F54" i="33"/>
  <c r="F21" i="33"/>
  <c r="F16" i="33"/>
  <c r="C7" i="33"/>
  <c r="F86" i="33"/>
  <c r="F81" i="33"/>
  <c r="F79" i="33"/>
  <c r="F77" i="33"/>
  <c r="F75" i="33"/>
  <c r="F60" i="33"/>
  <c r="F39" i="33"/>
  <c r="F98" i="33"/>
  <c r="F18" i="33"/>
  <c r="F83" i="33"/>
  <c r="F100" i="33"/>
  <c r="F62" i="33"/>
  <c r="F105" i="33"/>
  <c r="F41" i="33"/>
  <c r="F108" i="33"/>
  <c r="F20" i="33"/>
  <c r="F15" i="33"/>
  <c r="F13" i="33"/>
  <c r="F11" i="33"/>
  <c r="F9" i="33"/>
  <c r="F102" i="33"/>
  <c r="F85" i="33"/>
  <c r="F36" i="33"/>
  <c r="F34" i="33"/>
  <c r="F32" i="33"/>
  <c r="F64" i="33"/>
  <c r="F59" i="33"/>
  <c r="F57" i="33"/>
  <c r="F55" i="33"/>
  <c r="F53" i="33"/>
  <c r="F80" i="33"/>
  <c r="F78" i="33"/>
  <c r="F76" i="33"/>
  <c r="F38" i="33"/>
  <c r="F19" i="33"/>
  <c r="F101" i="33"/>
  <c r="F84" i="33"/>
  <c r="F17" i="33"/>
  <c r="F82" i="33"/>
  <c r="F8" i="33"/>
  <c r="F99" i="33"/>
  <c r="F40" i="33"/>
  <c r="F61" i="33"/>
  <c r="F107" i="33"/>
  <c r="F104" i="33"/>
  <c r="H21" i="30"/>
  <c r="J21" i="30"/>
  <c r="H9" i="30"/>
  <c r="J9" i="30"/>
  <c r="H11" i="30"/>
  <c r="J11" i="30"/>
  <c r="H13" i="30"/>
  <c r="J13" i="30"/>
  <c r="H18" i="30"/>
  <c r="J18" i="30"/>
  <c r="H16" i="30"/>
  <c r="J16" i="30"/>
  <c r="H14" i="30"/>
  <c r="J14" i="30"/>
  <c r="H12" i="30"/>
  <c r="J12" i="30"/>
  <c r="F20" i="30"/>
  <c r="F15" i="30"/>
  <c r="F13" i="30"/>
  <c r="F11" i="30"/>
  <c r="F9" i="30"/>
  <c r="F18" i="30"/>
  <c r="F8" i="30"/>
  <c r="F17" i="30"/>
  <c r="F10" i="30"/>
  <c r="C7" i="30"/>
  <c r="F12" i="30"/>
  <c r="F14" i="30"/>
  <c r="F19" i="30"/>
  <c r="F21" i="30"/>
  <c r="F16" i="30"/>
  <c r="H17" i="30"/>
  <c r="J17" i="30"/>
  <c r="H15" i="30"/>
  <c r="J15" i="30"/>
  <c r="C249" i="30"/>
  <c r="D250" i="30" s="1"/>
  <c r="F10" i="31"/>
  <c r="H10" i="31"/>
  <c r="F14" i="31"/>
  <c r="H14" i="31"/>
  <c r="F12" i="31"/>
  <c r="H12" i="31"/>
  <c r="D8" i="31"/>
  <c r="F19" i="31"/>
  <c r="H19" i="31"/>
  <c r="F16" i="31"/>
  <c r="H16" i="31"/>
  <c r="F21" i="31"/>
  <c r="H21" i="31"/>
  <c r="F38" i="30"/>
  <c r="H38" i="30"/>
  <c r="D30" i="30"/>
  <c r="F41" i="30"/>
  <c r="H41" i="30"/>
  <c r="F35" i="19"/>
  <c r="H27" i="19"/>
  <c r="E161" i="19"/>
  <c r="E93" i="19"/>
  <c r="E91" i="19"/>
  <c r="E135" i="19"/>
  <c r="E133" i="19"/>
  <c r="E79" i="19"/>
  <c r="E149" i="19"/>
  <c r="E51" i="19"/>
  <c r="E49" i="19"/>
  <c r="E147" i="19"/>
  <c r="E105" i="19"/>
  <c r="E9" i="19"/>
  <c r="E65" i="19"/>
  <c r="E63" i="19"/>
  <c r="E107" i="19"/>
  <c r="E37" i="19"/>
  <c r="E23" i="19"/>
  <c r="E21" i="19"/>
  <c r="D7" i="19"/>
  <c r="E77" i="19"/>
  <c r="E121" i="19"/>
  <c r="E119" i="19"/>
  <c r="E35" i="19"/>
  <c r="F105" i="19"/>
  <c r="H97" i="19"/>
  <c r="H83" i="30"/>
  <c r="H85" i="30"/>
  <c r="H64" i="30"/>
  <c r="H59" i="30"/>
  <c r="H57" i="30"/>
  <c r="H55" i="30"/>
  <c r="H53" i="30"/>
  <c r="H80" i="30"/>
  <c r="H78" i="30"/>
  <c r="H76" i="30"/>
  <c r="H86" i="30"/>
  <c r="H82" i="30"/>
  <c r="H79" i="30"/>
  <c r="H62" i="30"/>
  <c r="H56" i="30"/>
  <c r="H65" i="30"/>
  <c r="H81" i="30"/>
  <c r="H61" i="30"/>
  <c r="H58" i="30"/>
  <c r="H84" i="30"/>
  <c r="H75" i="30"/>
  <c r="H87" i="30"/>
  <c r="H54" i="30"/>
  <c r="H60" i="30"/>
  <c r="H77" i="30"/>
  <c r="E51" i="30"/>
  <c r="H52" i="30" s="1"/>
  <c r="H63" i="30"/>
  <c r="C161" i="30"/>
  <c r="D162" i="30" s="1"/>
  <c r="F162" i="30"/>
  <c r="J102" i="25"/>
  <c r="J100" i="25"/>
  <c r="J98" i="25"/>
  <c r="J65" i="25"/>
  <c r="J60" i="25"/>
  <c r="J39" i="25"/>
  <c r="J109" i="25"/>
  <c r="J104" i="25"/>
  <c r="J83" i="25"/>
  <c r="J62" i="25"/>
  <c r="J106" i="25"/>
  <c r="J85" i="25"/>
  <c r="J36" i="25"/>
  <c r="J34" i="25"/>
  <c r="J32" i="25"/>
  <c r="J64" i="25"/>
  <c r="J59" i="25"/>
  <c r="J57" i="25"/>
  <c r="J55" i="25"/>
  <c r="J53" i="25"/>
  <c r="J80" i="25"/>
  <c r="J78" i="25"/>
  <c r="J76" i="25"/>
  <c r="J43" i="25"/>
  <c r="J38" i="25"/>
  <c r="J108" i="25"/>
  <c r="J103" i="25"/>
  <c r="J101" i="25"/>
  <c r="J99" i="25"/>
  <c r="J97" i="25"/>
  <c r="J87" i="25"/>
  <c r="J82" i="25"/>
  <c r="J61" i="25"/>
  <c r="J107" i="25"/>
  <c r="J58" i="25"/>
  <c r="J56" i="25"/>
  <c r="J54" i="25"/>
  <c r="J86" i="25"/>
  <c r="J81" i="25"/>
  <c r="J79" i="25"/>
  <c r="J77" i="25"/>
  <c r="J75" i="25"/>
  <c r="J35" i="25"/>
  <c r="J42" i="25"/>
  <c r="J41" i="25"/>
  <c r="J40" i="25"/>
  <c r="J63" i="25"/>
  <c r="J33" i="25"/>
  <c r="J84" i="25"/>
  <c r="J105" i="25"/>
  <c r="J31" i="25"/>
  <c r="J37" i="25"/>
  <c r="L52" i="25"/>
  <c r="E7" i="25"/>
  <c r="G51" i="25"/>
  <c r="G95" i="25"/>
  <c r="G29" i="25"/>
  <c r="J30" i="25" s="1"/>
  <c r="G73" i="25"/>
  <c r="H8" i="25"/>
  <c r="C73" i="31"/>
  <c r="D74" i="31" s="1"/>
  <c r="B12" i="47"/>
  <c r="D11" i="47"/>
  <c r="C95" i="31"/>
  <c r="D96" i="31" s="1"/>
  <c r="F65" i="33"/>
  <c r="F30" i="33"/>
  <c r="F43" i="33"/>
  <c r="C29" i="33"/>
  <c r="C51" i="31"/>
  <c r="D52" i="31" s="1"/>
  <c r="B12" i="46"/>
  <c r="D11" i="46"/>
  <c r="B14" i="48"/>
  <c r="D13" i="48"/>
  <c r="K202" i="3"/>
  <c r="J202" i="3"/>
  <c r="K191" i="3"/>
  <c r="J191" i="3"/>
  <c r="K207" i="3"/>
  <c r="J207" i="3"/>
  <c r="K196" i="3"/>
  <c r="J196" i="3"/>
  <c r="K190" i="3"/>
  <c r="J190" i="3"/>
  <c r="K195" i="3"/>
  <c r="J195" i="3"/>
  <c r="K113" i="3"/>
  <c r="J113" i="3"/>
  <c r="K124" i="3"/>
  <c r="J124" i="3"/>
  <c r="K117" i="3"/>
  <c r="J117" i="3"/>
  <c r="K199" i="3"/>
  <c r="J199" i="3"/>
  <c r="K188" i="3"/>
  <c r="J188" i="3"/>
  <c r="K204" i="3"/>
  <c r="J204" i="3"/>
  <c r="K193" i="3"/>
  <c r="J193" i="3"/>
  <c r="K122" i="3"/>
  <c r="J122" i="3"/>
  <c r="K18" i="2"/>
  <c r="J18" i="2"/>
  <c r="K134" i="3"/>
  <c r="J134" i="3"/>
  <c r="K123" i="3"/>
  <c r="J123" i="3"/>
  <c r="K45" i="2"/>
  <c r="J45" i="2"/>
  <c r="J42" i="2"/>
  <c r="K42" i="2"/>
  <c r="J17" i="2"/>
  <c r="K17" i="2"/>
  <c r="K126" i="3"/>
  <c r="J126" i="3"/>
  <c r="K115" i="3"/>
  <c r="J115" i="3"/>
  <c r="L69" i="2"/>
  <c r="K69" i="2"/>
  <c r="J69" i="2"/>
  <c r="J53" i="12"/>
  <c r="H57" i="12"/>
  <c r="L53" i="12"/>
  <c r="K53" i="12"/>
  <c r="I53" i="12"/>
  <c r="K131" i="3"/>
  <c r="J131" i="3"/>
  <c r="K120" i="3"/>
  <c r="J120" i="3"/>
  <c r="K71" i="2"/>
  <c r="J71" i="2"/>
  <c r="J68" i="2"/>
  <c r="K68" i="2"/>
  <c r="K205" i="3"/>
  <c r="J205" i="3"/>
  <c r="K194" i="3"/>
  <c r="J194" i="3"/>
  <c r="K43" i="2"/>
  <c r="J43" i="2"/>
  <c r="J198" i="3"/>
  <c r="K198" i="3"/>
  <c r="K187" i="3"/>
  <c r="J187" i="3"/>
  <c r="J55" i="12"/>
  <c r="L55" i="12"/>
  <c r="K55" i="12"/>
  <c r="I55" i="12"/>
  <c r="K197" i="3"/>
  <c r="J197" i="3"/>
  <c r="K186" i="3"/>
  <c r="J186" i="3"/>
  <c r="J90" i="18"/>
  <c r="I90" i="18"/>
  <c r="J106" i="18"/>
  <c r="I106" i="18"/>
  <c r="Y20" i="18"/>
  <c r="X20" i="18"/>
  <c r="Y104" i="18"/>
  <c r="X104" i="18"/>
  <c r="J36" i="18"/>
  <c r="I36" i="18"/>
  <c r="J34" i="18"/>
  <c r="I34" i="18"/>
  <c r="J22" i="18"/>
  <c r="I22" i="18"/>
  <c r="M49" i="15"/>
  <c r="L49" i="15"/>
  <c r="K49" i="15"/>
  <c r="J49" i="15"/>
  <c r="I49" i="15"/>
  <c r="K51" i="17"/>
  <c r="J51" i="17"/>
  <c r="I51" i="17"/>
  <c r="K35" i="17"/>
  <c r="J35" i="17"/>
  <c r="I35" i="17"/>
  <c r="J132" i="13"/>
  <c r="I132" i="13"/>
  <c r="K132" i="13"/>
  <c r="K23" i="17"/>
  <c r="J23" i="17"/>
  <c r="I23" i="17"/>
  <c r="J120" i="18"/>
  <c r="I120" i="18"/>
  <c r="J149" i="16"/>
  <c r="I149" i="16"/>
  <c r="K149" i="16"/>
  <c r="W9" i="16"/>
  <c r="V9" i="16"/>
  <c r="U9" i="16"/>
  <c r="W11" i="16"/>
  <c r="W12" i="16"/>
  <c r="W14" i="16"/>
  <c r="W15" i="16"/>
  <c r="W13" i="16"/>
  <c r="W16" i="16"/>
  <c r="X62" i="18"/>
  <c r="Y62" i="18"/>
  <c r="J104" i="18"/>
  <c r="I104" i="18"/>
  <c r="J48" i="18"/>
  <c r="I48" i="18"/>
  <c r="K121" i="17"/>
  <c r="J121" i="17"/>
  <c r="I121" i="17"/>
  <c r="K133" i="17"/>
  <c r="J133" i="17"/>
  <c r="I133" i="17"/>
  <c r="J63" i="17"/>
  <c r="I63" i="17"/>
  <c r="K63" i="17"/>
  <c r="J50" i="18"/>
  <c r="I50" i="18"/>
  <c r="M35" i="15"/>
  <c r="L35" i="15"/>
  <c r="K35" i="15"/>
  <c r="J35" i="15"/>
  <c r="I35" i="15"/>
  <c r="W21" i="17"/>
  <c r="V21" i="17"/>
  <c r="U21" i="17"/>
  <c r="Y134" i="18"/>
  <c r="X134" i="18"/>
  <c r="R76" i="18"/>
  <c r="Q76" i="18"/>
  <c r="X121" i="19"/>
  <c r="X35" i="19"/>
  <c r="R92" i="18"/>
  <c r="Q92" i="18"/>
  <c r="Y21" i="15"/>
  <c r="X21" i="15"/>
  <c r="W21" i="15"/>
  <c r="K121" i="16"/>
  <c r="J121" i="16"/>
  <c r="I121" i="16"/>
  <c r="Y148" i="18"/>
  <c r="X148" i="18"/>
  <c r="Y36" i="18"/>
  <c r="X36" i="18"/>
  <c r="X51" i="19"/>
  <c r="X21" i="19"/>
  <c r="R149" i="19"/>
  <c r="P149" i="19"/>
  <c r="R77" i="19"/>
  <c r="P77" i="19"/>
  <c r="P37" i="19"/>
  <c r="R37" i="19"/>
  <c r="I104" i="13"/>
  <c r="K104" i="13"/>
  <c r="J104" i="13"/>
  <c r="K20" i="13"/>
  <c r="J20" i="13"/>
  <c r="I20" i="13"/>
  <c r="J119" i="16"/>
  <c r="I119" i="16"/>
  <c r="K119" i="16"/>
  <c r="K119" i="17"/>
  <c r="J119" i="17"/>
  <c r="I119" i="17"/>
  <c r="J107" i="17"/>
  <c r="I107" i="17"/>
  <c r="K107" i="17"/>
  <c r="K65" i="16"/>
  <c r="J65" i="16"/>
  <c r="I65" i="16"/>
  <c r="T23" i="14"/>
  <c r="S23" i="14"/>
  <c r="J134" i="18"/>
  <c r="I134" i="18"/>
  <c r="J64" i="18"/>
  <c r="I64" i="18"/>
  <c r="K147" i="16"/>
  <c r="J147" i="16"/>
  <c r="I147" i="16"/>
  <c r="M105" i="15"/>
  <c r="I105" i="15"/>
  <c r="L105" i="15"/>
  <c r="K105" i="15"/>
  <c r="J105" i="15"/>
  <c r="K49" i="16"/>
  <c r="I49" i="16"/>
  <c r="J49" i="16"/>
  <c r="J148" i="18"/>
  <c r="I148" i="18"/>
  <c r="I147" i="17"/>
  <c r="K147" i="17"/>
  <c r="J147" i="17"/>
  <c r="I35" i="16"/>
  <c r="K35" i="16"/>
  <c r="J35" i="16"/>
  <c r="J133" i="16"/>
  <c r="I133" i="16"/>
  <c r="K133" i="16"/>
  <c r="M119" i="15"/>
  <c r="L119" i="15"/>
  <c r="K119" i="15"/>
  <c r="J119" i="15"/>
  <c r="I119" i="15"/>
  <c r="J118" i="3"/>
  <c r="K118" i="3"/>
  <c r="K129" i="3"/>
  <c r="J129" i="3"/>
  <c r="J160" i="18"/>
  <c r="I160" i="18"/>
  <c r="J91" i="15"/>
  <c r="I91" i="15"/>
  <c r="L91" i="15"/>
  <c r="K91" i="15"/>
  <c r="M91" i="15"/>
  <c r="K105" i="17"/>
  <c r="J105" i="17"/>
  <c r="I105" i="17"/>
  <c r="W9" i="17"/>
  <c r="V9" i="17"/>
  <c r="U9" i="17"/>
  <c r="W14" i="17"/>
  <c r="W15" i="17"/>
  <c r="W13" i="17"/>
  <c r="W11" i="17"/>
  <c r="W12" i="17"/>
  <c r="I34" i="13"/>
  <c r="K34" i="13"/>
  <c r="J34" i="13"/>
  <c r="J76" i="13"/>
  <c r="K76" i="13"/>
  <c r="I76" i="13"/>
  <c r="J8" i="18"/>
  <c r="I8" i="18"/>
  <c r="J62" i="18"/>
  <c r="I62" i="18"/>
  <c r="M21" i="15"/>
  <c r="L21" i="15"/>
  <c r="K21" i="15"/>
  <c r="J21" i="15"/>
  <c r="I21" i="15"/>
  <c r="Y146" i="18"/>
  <c r="X146" i="18"/>
  <c r="R148" i="18"/>
  <c r="Q148" i="18"/>
  <c r="X79" i="19"/>
  <c r="X63" i="19"/>
  <c r="R48" i="18"/>
  <c r="Q48" i="18"/>
  <c r="R160" i="18"/>
  <c r="Q160" i="18"/>
  <c r="J21" i="19"/>
  <c r="H21" i="19"/>
  <c r="R49" i="19"/>
  <c r="P49" i="19"/>
  <c r="H63" i="19"/>
  <c r="J63" i="19"/>
  <c r="R22" i="21"/>
  <c r="Q22" i="21"/>
  <c r="R133" i="19"/>
  <c r="P133" i="19"/>
  <c r="R121" i="19"/>
  <c r="P121" i="19"/>
  <c r="W20" i="13"/>
  <c r="V20" i="13"/>
  <c r="U20" i="13"/>
  <c r="J118" i="18"/>
  <c r="I118" i="18"/>
  <c r="M77" i="15"/>
  <c r="L77" i="15"/>
  <c r="K77" i="15"/>
  <c r="J77" i="15"/>
  <c r="I77" i="15"/>
  <c r="K91" i="17"/>
  <c r="J91" i="17"/>
  <c r="I91" i="17"/>
  <c r="J21" i="17"/>
  <c r="I21" i="17"/>
  <c r="K21" i="17"/>
  <c r="I93" i="17"/>
  <c r="K93" i="17"/>
  <c r="J93" i="17"/>
  <c r="M63" i="15"/>
  <c r="L63" i="15"/>
  <c r="K63" i="15"/>
  <c r="J63" i="15"/>
  <c r="I63" i="15"/>
  <c r="K160" i="13"/>
  <c r="J160" i="13"/>
  <c r="I160" i="13"/>
  <c r="K146" i="13"/>
  <c r="I146" i="13"/>
  <c r="J146" i="13"/>
  <c r="I77" i="16"/>
  <c r="K77" i="16"/>
  <c r="J77" i="16"/>
  <c r="J78" i="18"/>
  <c r="I78" i="18"/>
  <c r="K105" i="16"/>
  <c r="J105" i="16"/>
  <c r="I105" i="16"/>
  <c r="I79" i="16"/>
  <c r="K79" i="16"/>
  <c r="J79" i="16"/>
  <c r="K91" i="16"/>
  <c r="J91" i="16"/>
  <c r="I91" i="16"/>
  <c r="M133" i="15"/>
  <c r="L133" i="15"/>
  <c r="K133" i="15"/>
  <c r="J133" i="15"/>
  <c r="I133" i="15"/>
  <c r="J76" i="18"/>
  <c r="I76" i="18"/>
  <c r="K63" i="16"/>
  <c r="J63" i="16"/>
  <c r="I63" i="16"/>
  <c r="R90" i="18"/>
  <c r="Q90" i="18"/>
  <c r="K62" i="13"/>
  <c r="J62" i="13"/>
  <c r="I62" i="13"/>
  <c r="J146" i="18"/>
  <c r="I146" i="18"/>
  <c r="K37" i="16"/>
  <c r="J37" i="16"/>
  <c r="I37" i="16"/>
  <c r="K149" i="17"/>
  <c r="J149" i="17"/>
  <c r="I149" i="17"/>
  <c r="K9" i="16"/>
  <c r="J9" i="16"/>
  <c r="I9" i="16"/>
  <c r="K99" i="16"/>
  <c r="K31" i="16"/>
  <c r="K126" i="16"/>
  <c r="K129" i="16"/>
  <c r="K87" i="16"/>
  <c r="K90" i="16"/>
  <c r="K117" i="16"/>
  <c r="K132" i="16"/>
  <c r="K10" i="16"/>
  <c r="K60" i="16"/>
  <c r="K20" i="16"/>
  <c r="K48" i="16"/>
  <c r="K19" i="16"/>
  <c r="K26" i="16"/>
  <c r="I21" i="16"/>
  <c r="K21" i="16"/>
  <c r="J21" i="16"/>
  <c r="K77" i="17"/>
  <c r="J77" i="17"/>
  <c r="I77" i="17"/>
  <c r="J189" i="3"/>
  <c r="K189" i="3"/>
  <c r="K200" i="3"/>
  <c r="J200" i="3"/>
  <c r="I90" i="13"/>
  <c r="J90" i="13"/>
  <c r="K90" i="13"/>
  <c r="K9" i="17"/>
  <c r="J9" i="17"/>
  <c r="I9" i="17"/>
  <c r="K100" i="17"/>
  <c r="K151" i="17"/>
  <c r="K26" i="17"/>
  <c r="K45" i="17"/>
  <c r="K131" i="17"/>
  <c r="K122" i="17"/>
  <c r="K16" i="17"/>
  <c r="K17" i="17"/>
  <c r="K33" i="17"/>
  <c r="K79" i="17"/>
  <c r="J79" i="17"/>
  <c r="I79" i="17"/>
  <c r="K37" i="17"/>
  <c r="J37" i="17"/>
  <c r="I37" i="17"/>
  <c r="W21" i="16"/>
  <c r="V21" i="16"/>
  <c r="U21" i="16"/>
  <c r="K107" i="16"/>
  <c r="J107" i="16"/>
  <c r="I107" i="16"/>
  <c r="J56" i="12"/>
  <c r="L56" i="12"/>
  <c r="K56" i="12"/>
  <c r="I56" i="12"/>
  <c r="J118" i="13"/>
  <c r="I118" i="13"/>
  <c r="K118" i="13"/>
  <c r="J92" i="18"/>
  <c r="I92" i="18"/>
  <c r="M147" i="15"/>
  <c r="L147" i="15"/>
  <c r="K147" i="15"/>
  <c r="J147" i="15"/>
  <c r="I147" i="15"/>
  <c r="K135" i="16"/>
  <c r="J135" i="16"/>
  <c r="I135" i="16"/>
  <c r="K161" i="17"/>
  <c r="J161" i="17"/>
  <c r="I161" i="17"/>
  <c r="M161" i="15"/>
  <c r="L161" i="15"/>
  <c r="K161" i="15"/>
  <c r="J161" i="15"/>
  <c r="I161" i="15"/>
  <c r="Y78" i="18"/>
  <c r="X78" i="18"/>
  <c r="X147" i="19"/>
  <c r="J54" i="12"/>
  <c r="L54" i="12"/>
  <c r="K54" i="12"/>
  <c r="I54" i="12"/>
  <c r="J48" i="13"/>
  <c r="K48" i="13"/>
  <c r="I48" i="13"/>
  <c r="K93" i="16"/>
  <c r="I93" i="16"/>
  <c r="J93" i="16"/>
  <c r="J51" i="16"/>
  <c r="I51" i="16"/>
  <c r="K51" i="16"/>
  <c r="I23" i="16"/>
  <c r="K23" i="16"/>
  <c r="J23" i="16"/>
  <c r="R34" i="18"/>
  <c r="Q34" i="18"/>
  <c r="J93" i="19"/>
  <c r="H93" i="19"/>
  <c r="J51" i="19"/>
  <c r="H51" i="19"/>
  <c r="J132" i="18"/>
  <c r="I132" i="18"/>
  <c r="J20" i="18"/>
  <c r="I20" i="18"/>
  <c r="K161" i="16"/>
  <c r="J161" i="16"/>
  <c r="I161" i="16"/>
  <c r="K65" i="17"/>
  <c r="J65" i="17"/>
  <c r="I65" i="17"/>
  <c r="I49" i="17"/>
  <c r="J49" i="17"/>
  <c r="K49" i="17"/>
  <c r="K135" i="17"/>
  <c r="J135" i="17"/>
  <c r="I135" i="17"/>
  <c r="Q132" i="18"/>
  <c r="R132" i="18"/>
  <c r="X23" i="19"/>
  <c r="R135" i="19"/>
  <c r="P135" i="19"/>
  <c r="K105" i="22"/>
  <c r="J105" i="22"/>
  <c r="L105" i="22"/>
  <c r="K104" i="27"/>
  <c r="J104" i="27"/>
  <c r="I104" i="27"/>
  <c r="Y22" i="18"/>
  <c r="X22" i="18"/>
  <c r="X90" i="18"/>
  <c r="Y90" i="18"/>
  <c r="X149" i="19"/>
  <c r="X133" i="19"/>
  <c r="J77" i="19"/>
  <c r="H77" i="19"/>
  <c r="L21" i="22"/>
  <c r="K21" i="22"/>
  <c r="J21" i="22"/>
  <c r="K90" i="26"/>
  <c r="J90" i="26"/>
  <c r="I90" i="26"/>
  <c r="J160" i="28"/>
  <c r="I160" i="28"/>
  <c r="M160" i="28"/>
  <c r="L160" i="28"/>
  <c r="K160" i="28"/>
  <c r="Y50" i="18"/>
  <c r="X50" i="18"/>
  <c r="R64" i="18"/>
  <c r="Q64" i="18"/>
  <c r="R107" i="19"/>
  <c r="P107" i="19"/>
  <c r="H162" i="21"/>
  <c r="I162" i="21"/>
  <c r="K118" i="27"/>
  <c r="J118" i="27"/>
  <c r="I118" i="27"/>
  <c r="R106" i="18"/>
  <c r="Q106" i="18"/>
  <c r="R118" i="18"/>
  <c r="Q118" i="18"/>
  <c r="X161" i="19"/>
  <c r="X49" i="19"/>
  <c r="J135" i="19"/>
  <c r="H135" i="19"/>
  <c r="J23" i="19"/>
  <c r="H23" i="19"/>
  <c r="R147" i="19"/>
  <c r="P147" i="19"/>
  <c r="J9" i="19"/>
  <c r="H9" i="19"/>
  <c r="J34" i="19"/>
  <c r="J28" i="19"/>
  <c r="J11" i="19"/>
  <c r="J33" i="19"/>
  <c r="J48" i="19"/>
  <c r="J97" i="19"/>
  <c r="J27" i="19"/>
  <c r="J43" i="19"/>
  <c r="J110" i="19"/>
  <c r="J16" i="19"/>
  <c r="J100" i="19"/>
  <c r="J59" i="19"/>
  <c r="J12" i="19"/>
  <c r="J42" i="19"/>
  <c r="J17" i="19"/>
  <c r="J54" i="19"/>
  <c r="H134" i="21"/>
  <c r="I134" i="21"/>
  <c r="L35" i="22"/>
  <c r="K35" i="22"/>
  <c r="J35" i="22"/>
  <c r="R35" i="19"/>
  <c r="P35" i="19"/>
  <c r="R9" i="19"/>
  <c r="P9" i="19"/>
  <c r="R85" i="19"/>
  <c r="R30" i="19"/>
  <c r="R52" i="19"/>
  <c r="R11" i="19"/>
  <c r="R19" i="19"/>
  <c r="R31" i="19"/>
  <c r="R57" i="19"/>
  <c r="R25" i="19"/>
  <c r="R46" i="19"/>
  <c r="R15" i="19"/>
  <c r="R62" i="19"/>
  <c r="R14" i="19"/>
  <c r="R10" i="19"/>
  <c r="R32" i="19"/>
  <c r="R26" i="19"/>
  <c r="R84" i="19"/>
  <c r="R20" i="19"/>
  <c r="R21" i="19"/>
  <c r="P21" i="19"/>
  <c r="I78" i="21"/>
  <c r="H78" i="21"/>
  <c r="I120" i="21"/>
  <c r="H120" i="21"/>
  <c r="K49" i="22"/>
  <c r="J49" i="22"/>
  <c r="L49" i="22"/>
  <c r="J90" i="27"/>
  <c r="I90" i="27"/>
  <c r="K90" i="27"/>
  <c r="X9" i="19"/>
  <c r="J133" i="19"/>
  <c r="H133" i="19"/>
  <c r="J105" i="19"/>
  <c r="H105" i="19"/>
  <c r="K160" i="27"/>
  <c r="J160" i="27"/>
  <c r="I160" i="27"/>
  <c r="M146" i="28"/>
  <c r="L146" i="28"/>
  <c r="J146" i="28"/>
  <c r="I146" i="28"/>
  <c r="K146" i="28"/>
  <c r="Y8" i="18"/>
  <c r="X8" i="18"/>
  <c r="Y13" i="18"/>
  <c r="Y65" i="18"/>
  <c r="Y27" i="18"/>
  <c r="Y107" i="18"/>
  <c r="Y15" i="18"/>
  <c r="Y145" i="18"/>
  <c r="Y30" i="18"/>
  <c r="Y42" i="18"/>
  <c r="Y28" i="18"/>
  <c r="Y16" i="18"/>
  <c r="Y114" i="18"/>
  <c r="Y121" i="18"/>
  <c r="Y57" i="18"/>
  <c r="Y31" i="18"/>
  <c r="Y29" i="18"/>
  <c r="Y24" i="18"/>
  <c r="Y14" i="18"/>
  <c r="Y12" i="18"/>
  <c r="Y17" i="18"/>
  <c r="X106" i="18"/>
  <c r="Y106" i="18"/>
  <c r="Y118" i="18"/>
  <c r="X118" i="18"/>
  <c r="X105" i="19"/>
  <c r="J37" i="19"/>
  <c r="H37" i="19"/>
  <c r="K76" i="26"/>
  <c r="I76" i="26"/>
  <c r="J76" i="26"/>
  <c r="J48" i="28"/>
  <c r="I48" i="28"/>
  <c r="M48" i="28"/>
  <c r="L48" i="28"/>
  <c r="K48" i="28"/>
  <c r="X93" i="19"/>
  <c r="H91" i="19"/>
  <c r="J91" i="19"/>
  <c r="W21" i="22"/>
  <c r="V21" i="22"/>
  <c r="X21" i="22"/>
  <c r="I20" i="27"/>
  <c r="K20" i="27"/>
  <c r="J20" i="27"/>
  <c r="Y120" i="18"/>
  <c r="X120" i="18"/>
  <c r="X132" i="18"/>
  <c r="Y132" i="18"/>
  <c r="X135" i="19"/>
  <c r="J79" i="19"/>
  <c r="H79" i="19"/>
  <c r="R23" i="19"/>
  <c r="P23" i="19"/>
  <c r="I92" i="21"/>
  <c r="H92" i="21"/>
  <c r="K133" i="22"/>
  <c r="J133" i="22"/>
  <c r="L133" i="22"/>
  <c r="K62" i="26"/>
  <c r="J62" i="26"/>
  <c r="I62" i="26"/>
  <c r="J48" i="26"/>
  <c r="I48" i="26"/>
  <c r="K48" i="26"/>
  <c r="M90" i="28"/>
  <c r="L90" i="28"/>
  <c r="K90" i="28"/>
  <c r="J90" i="28"/>
  <c r="I90" i="28"/>
  <c r="M76" i="28"/>
  <c r="L76" i="28"/>
  <c r="K76" i="28"/>
  <c r="J76" i="28"/>
  <c r="I76" i="28"/>
  <c r="M118" i="28"/>
  <c r="L118" i="28"/>
  <c r="K118" i="28"/>
  <c r="J118" i="28"/>
  <c r="I118" i="28"/>
  <c r="R146" i="18"/>
  <c r="Q146" i="18"/>
  <c r="R91" i="19"/>
  <c r="P91" i="19"/>
  <c r="H64" i="21"/>
  <c r="I64" i="21"/>
  <c r="K62" i="27"/>
  <c r="J62" i="27"/>
  <c r="I62" i="27"/>
  <c r="I118" i="26"/>
  <c r="K118" i="26"/>
  <c r="J118" i="26"/>
  <c r="Y34" i="18"/>
  <c r="X34" i="18"/>
  <c r="R104" i="18"/>
  <c r="Q104" i="18"/>
  <c r="X65" i="19"/>
  <c r="J121" i="19"/>
  <c r="H121" i="19"/>
  <c r="J149" i="19"/>
  <c r="H149" i="19"/>
  <c r="K48" i="27"/>
  <c r="J48" i="27"/>
  <c r="I48" i="27"/>
  <c r="Y48" i="18"/>
  <c r="X48" i="18"/>
  <c r="R50" i="18"/>
  <c r="Q50" i="18"/>
  <c r="R62" i="18"/>
  <c r="Q62" i="18"/>
  <c r="X77" i="19"/>
  <c r="P161" i="19"/>
  <c r="R161" i="19"/>
  <c r="J147" i="19"/>
  <c r="H147" i="19"/>
  <c r="R119" i="19"/>
  <c r="P119" i="19"/>
  <c r="K77" i="22"/>
  <c r="J77" i="22"/>
  <c r="L77" i="22"/>
  <c r="Y92" i="18"/>
  <c r="X92" i="18"/>
  <c r="R20" i="18"/>
  <c r="Q20" i="18"/>
  <c r="R78" i="18"/>
  <c r="Q78" i="18"/>
  <c r="R65" i="19"/>
  <c r="P65" i="19"/>
  <c r="L63" i="22"/>
  <c r="K63" i="22"/>
  <c r="J63" i="22"/>
  <c r="K146" i="27"/>
  <c r="J146" i="27"/>
  <c r="I146" i="27"/>
  <c r="K160" i="26"/>
  <c r="J160" i="26"/>
  <c r="I160" i="26"/>
  <c r="M34" i="28"/>
  <c r="L34" i="28"/>
  <c r="K34" i="28"/>
  <c r="J34" i="28"/>
  <c r="I34" i="28"/>
  <c r="J161" i="19"/>
  <c r="H161" i="19"/>
  <c r="H49" i="19"/>
  <c r="J49" i="19"/>
  <c r="J65" i="19"/>
  <c r="H65" i="19"/>
  <c r="I22" i="21"/>
  <c r="H22" i="21"/>
  <c r="J119" i="22"/>
  <c r="L119" i="22"/>
  <c r="K119" i="22"/>
  <c r="X119" i="19"/>
  <c r="J119" i="19"/>
  <c r="H119" i="19"/>
  <c r="P51" i="19"/>
  <c r="R51" i="19"/>
  <c r="P63" i="19"/>
  <c r="R63" i="19"/>
  <c r="R105" i="19"/>
  <c r="P105" i="19"/>
  <c r="K146" i="26"/>
  <c r="J146" i="26"/>
  <c r="I146" i="26"/>
  <c r="L132" i="28"/>
  <c r="K132" i="28"/>
  <c r="J132" i="28"/>
  <c r="I132" i="28"/>
  <c r="M132" i="28"/>
  <c r="Y64" i="18"/>
  <c r="X64" i="18"/>
  <c r="Y76" i="18"/>
  <c r="X76" i="18"/>
  <c r="X107" i="19"/>
  <c r="X91" i="19"/>
  <c r="J107" i="19"/>
  <c r="H107" i="19"/>
  <c r="R93" i="19"/>
  <c r="P93" i="19"/>
  <c r="I36" i="21"/>
  <c r="H36" i="21"/>
  <c r="K161" i="22"/>
  <c r="J161" i="22"/>
  <c r="L161" i="22"/>
  <c r="K147" i="22"/>
  <c r="L147" i="22"/>
  <c r="J147" i="22"/>
  <c r="K34" i="27"/>
  <c r="J34" i="27"/>
  <c r="I34" i="27"/>
  <c r="K20" i="26"/>
  <c r="J20" i="26"/>
  <c r="I20" i="26"/>
  <c r="J35" i="19"/>
  <c r="H35" i="19"/>
  <c r="R79" i="19"/>
  <c r="P79" i="19"/>
  <c r="I148" i="21"/>
  <c r="H148" i="21"/>
  <c r="K91" i="22"/>
  <c r="J91" i="22"/>
  <c r="L91" i="22"/>
  <c r="K104" i="26"/>
  <c r="J104" i="26"/>
  <c r="I104" i="26"/>
  <c r="M104" i="28"/>
  <c r="K104" i="28"/>
  <c r="J104" i="28"/>
  <c r="I104" i="28"/>
  <c r="L104" i="28"/>
  <c r="Y160" i="18"/>
  <c r="X160" i="18"/>
  <c r="X37" i="19"/>
  <c r="R134" i="18"/>
  <c r="Q134" i="18"/>
  <c r="I106" i="21"/>
  <c r="H106" i="21"/>
  <c r="K132" i="27"/>
  <c r="J132" i="27"/>
  <c r="I132" i="27"/>
  <c r="K34" i="26"/>
  <c r="J34" i="26"/>
  <c r="I34" i="26"/>
  <c r="R120" i="18"/>
  <c r="Q120" i="18"/>
  <c r="K76" i="27"/>
  <c r="J76" i="27"/>
  <c r="I76" i="27"/>
  <c r="K132" i="26"/>
  <c r="J132" i="26"/>
  <c r="I132" i="26"/>
  <c r="M62" i="28"/>
  <c r="L62" i="28"/>
  <c r="K62" i="28"/>
  <c r="J62" i="28"/>
  <c r="I62" i="28"/>
  <c r="L20" i="28"/>
  <c r="K20" i="28"/>
  <c r="J20" i="28"/>
  <c r="I20" i="28"/>
  <c r="M20" i="28"/>
  <c r="N16" i="43"/>
  <c r="M16" i="43"/>
  <c r="L16" i="43"/>
  <c r="I146" i="43"/>
  <c r="H146" i="43"/>
  <c r="K146" i="43" s="1"/>
  <c r="G146" i="43"/>
  <c r="N146" i="43"/>
  <c r="M146" i="43"/>
  <c r="L146" i="43"/>
  <c r="O146" i="43"/>
  <c r="I146" i="45"/>
  <c r="H146" i="45"/>
  <c r="K146" i="45" s="1"/>
  <c r="G146" i="45"/>
  <c r="T16" i="43"/>
  <c r="S16" i="43"/>
  <c r="Q16" i="43"/>
  <c r="R16" i="43"/>
  <c r="P16" i="43"/>
  <c r="G129" i="39"/>
  <c r="I129" i="39"/>
  <c r="H129" i="39"/>
  <c r="I146" i="44"/>
  <c r="G146" i="44"/>
  <c r="H146" i="44"/>
  <c r="K146" i="44" s="1"/>
  <c r="O146" i="44"/>
  <c r="N146" i="44"/>
  <c r="M146" i="44"/>
  <c r="L146" i="44"/>
  <c r="J16" i="43"/>
  <c r="H16" i="43"/>
  <c r="I16" i="43"/>
  <c r="O129" i="39"/>
  <c r="M129" i="39"/>
  <c r="L129" i="39"/>
  <c r="K129" i="39"/>
  <c r="N129" i="39"/>
  <c r="F96" i="31" l="1"/>
  <c r="F250" i="30"/>
  <c r="F74" i="31"/>
  <c r="F206" i="30"/>
  <c r="J52" i="25"/>
  <c r="J74" i="25"/>
  <c r="F52" i="31"/>
  <c r="J96" i="25"/>
  <c r="J109" i="33"/>
  <c r="J57" i="12"/>
  <c r="L57" i="12"/>
  <c r="K57" i="12"/>
  <c r="I57" i="12"/>
  <c r="B15" i="48"/>
  <c r="D14" i="48"/>
  <c r="D12" i="46"/>
  <c r="B13" i="46"/>
  <c r="D30" i="33"/>
  <c r="B13" i="47"/>
  <c r="D12" i="47"/>
  <c r="H107" i="25"/>
  <c r="H102" i="25"/>
  <c r="H100" i="25"/>
  <c r="H98" i="25"/>
  <c r="H109" i="25"/>
  <c r="H104" i="25"/>
  <c r="H106" i="25"/>
  <c r="H108" i="25"/>
  <c r="H103" i="25"/>
  <c r="H101" i="25"/>
  <c r="H99" i="25"/>
  <c r="H97" i="25"/>
  <c r="H105" i="25"/>
  <c r="C7" i="25"/>
  <c r="F8" i="25" s="1"/>
  <c r="E51" i="25"/>
  <c r="E29" i="25"/>
  <c r="H30" i="25" s="1"/>
  <c r="E73" i="25"/>
  <c r="H74" i="25" s="1"/>
  <c r="E95" i="25"/>
  <c r="H96" i="25" s="1"/>
  <c r="F83" i="30"/>
  <c r="F85" i="30"/>
  <c r="F59" i="30"/>
  <c r="F54" i="30"/>
  <c r="F86" i="30"/>
  <c r="F82" i="30"/>
  <c r="F76" i="30"/>
  <c r="F79" i="30"/>
  <c r="F62" i="30"/>
  <c r="F56" i="30"/>
  <c r="F53" i="30"/>
  <c r="F78" i="30"/>
  <c r="F65" i="30"/>
  <c r="F81" i="30"/>
  <c r="F61" i="30"/>
  <c r="F64" i="30"/>
  <c r="F58" i="30"/>
  <c r="F55" i="30"/>
  <c r="F84" i="30"/>
  <c r="F75" i="30"/>
  <c r="F77" i="30"/>
  <c r="F60" i="30"/>
  <c r="C51" i="30"/>
  <c r="F52" i="30" s="1"/>
  <c r="F63" i="30"/>
  <c r="F57" i="30"/>
  <c r="F80" i="30"/>
  <c r="F87" i="30"/>
  <c r="D161" i="19"/>
  <c r="D93" i="19"/>
  <c r="D91" i="19"/>
  <c r="D135" i="19"/>
  <c r="D105" i="19"/>
  <c r="D133" i="19"/>
  <c r="D79" i="19"/>
  <c r="D149" i="19"/>
  <c r="D51" i="19"/>
  <c r="D49" i="19"/>
  <c r="D147" i="19"/>
  <c r="D9" i="19"/>
  <c r="D65" i="19"/>
  <c r="D63" i="19"/>
  <c r="D107" i="19"/>
  <c r="D37" i="19"/>
  <c r="D23" i="19"/>
  <c r="D21" i="19"/>
  <c r="D77" i="19"/>
  <c r="D121" i="19"/>
  <c r="D119" i="19"/>
  <c r="D35" i="19"/>
  <c r="C7" i="19"/>
  <c r="D8" i="30"/>
  <c r="E109" i="33"/>
  <c r="F109" i="33" s="1"/>
  <c r="F97" i="33"/>
  <c r="D8" i="33"/>
  <c r="C109" i="33"/>
  <c r="F118" i="30"/>
  <c r="C117" i="30"/>
  <c r="D118" i="30" s="1"/>
  <c r="L107" i="19"/>
  <c r="L105" i="19"/>
  <c r="L149" i="19"/>
  <c r="L147" i="19"/>
  <c r="L161" i="19"/>
  <c r="L51" i="19"/>
  <c r="L49" i="19"/>
  <c r="L135" i="19"/>
  <c r="L77" i="19"/>
  <c r="L133" i="19"/>
  <c r="L119" i="19"/>
  <c r="L65" i="19"/>
  <c r="L63" i="19"/>
  <c r="L121" i="19"/>
  <c r="L91" i="19"/>
  <c r="L37" i="19"/>
  <c r="L23" i="19"/>
  <c r="L21" i="19"/>
  <c r="K7" i="19"/>
  <c r="L79" i="19"/>
  <c r="L35" i="19"/>
  <c r="L93" i="19"/>
  <c r="L9" i="19"/>
  <c r="C95" i="30"/>
  <c r="D96" i="30" s="1"/>
  <c r="U37" i="19"/>
  <c r="T121" i="19"/>
  <c r="T119" i="19"/>
  <c r="T161" i="19"/>
  <c r="T135" i="19"/>
  <c r="T149" i="19"/>
  <c r="T65" i="19"/>
  <c r="T63" i="19"/>
  <c r="T107" i="19"/>
  <c r="T147" i="19"/>
  <c r="T105" i="19"/>
  <c r="T93" i="19"/>
  <c r="T91" i="19"/>
  <c r="T77" i="19"/>
  <c r="T49" i="19"/>
  <c r="T79" i="19"/>
  <c r="T35" i="19"/>
  <c r="T133" i="19"/>
  <c r="T9" i="19"/>
  <c r="T51" i="19"/>
  <c r="T23" i="19"/>
  <c r="S7" i="19"/>
  <c r="T21" i="19"/>
  <c r="T37" i="19"/>
  <c r="Z41" i="19"/>
  <c r="U49" i="19"/>
  <c r="Z49" i="19" s="1"/>
  <c r="U63" i="19"/>
  <c r="Z63" i="19" s="1"/>
  <c r="Z55" i="19"/>
  <c r="U65" i="19"/>
  <c r="Z65" i="19" s="1"/>
  <c r="Z66" i="19"/>
  <c r="Z136" i="19"/>
  <c r="U135" i="19"/>
  <c r="Z135" i="19" s="1"/>
  <c r="U21" i="19"/>
  <c r="Z21" i="19" s="1"/>
  <c r="Z13" i="19"/>
  <c r="U23" i="19"/>
  <c r="U77" i="19"/>
  <c r="Z77" i="19" s="1"/>
  <c r="U51" i="19"/>
  <c r="U9" i="19"/>
  <c r="Z125" i="19"/>
  <c r="U133" i="19"/>
  <c r="Z133" i="19" s="1"/>
  <c r="U35" i="19"/>
  <c r="Z35" i="19" s="1"/>
  <c r="Z27" i="19"/>
  <c r="U79" i="19"/>
  <c r="Z79" i="19" s="1"/>
  <c r="Z80" i="19"/>
  <c r="Z83" i="19"/>
  <c r="U91" i="19"/>
  <c r="Z91" i="19" s="1"/>
  <c r="Z94" i="19"/>
  <c r="U93" i="19"/>
  <c r="Z93" i="19" s="1"/>
  <c r="U105" i="19"/>
  <c r="Z105" i="19" s="1"/>
  <c r="Z97" i="19"/>
  <c r="U147" i="19"/>
  <c r="U149" i="19"/>
  <c r="Z150" i="19"/>
  <c r="U107" i="19"/>
  <c r="U161" i="19"/>
  <c r="Z161" i="19" s="1"/>
  <c r="U119" i="19"/>
  <c r="Z119" i="19" s="1"/>
  <c r="Z111" i="19"/>
  <c r="U121" i="19"/>
  <c r="Z121" i="19" s="1"/>
  <c r="Z122" i="19"/>
  <c r="F255" i="24"/>
  <c r="F234" i="24"/>
  <c r="F232" i="24"/>
  <c r="F230" i="24"/>
  <c r="C227" i="24"/>
  <c r="D228" i="24" s="1"/>
  <c r="F211" i="24"/>
  <c r="F209" i="24"/>
  <c r="F207" i="24"/>
  <c r="F190" i="24"/>
  <c r="F188" i="24"/>
  <c r="F186" i="24"/>
  <c r="C183" i="24"/>
  <c r="D184" i="24" s="1"/>
  <c r="F169" i="24"/>
  <c r="F241" i="24"/>
  <c r="F236" i="24"/>
  <c r="F197" i="24"/>
  <c r="F238" i="24"/>
  <c r="F239" i="24"/>
  <c r="F233" i="24"/>
  <c r="F229" i="24"/>
  <c r="F127" i="24"/>
  <c r="F105" i="24"/>
  <c r="F108" i="24"/>
  <c r="C95" i="24"/>
  <c r="D96" i="24" s="1"/>
  <c r="F267" i="24"/>
  <c r="C205" i="24"/>
  <c r="D206" i="24" s="1"/>
  <c r="F195" i="24"/>
  <c r="F191" i="24"/>
  <c r="F149" i="24"/>
  <c r="F146" i="24"/>
  <c r="F98" i="24"/>
  <c r="F39" i="24"/>
  <c r="F152" i="24"/>
  <c r="F143" i="24"/>
  <c r="F100" i="24"/>
  <c r="F18" i="24"/>
  <c r="F185" i="24"/>
  <c r="F102" i="24"/>
  <c r="F194" i="24"/>
  <c r="C117" i="24"/>
  <c r="D118" i="24" s="1"/>
  <c r="F41" i="24"/>
  <c r="C253" i="24"/>
  <c r="D254" i="24" s="1"/>
  <c r="F237" i="24"/>
  <c r="C139" i="24"/>
  <c r="D140" i="24" s="1"/>
  <c r="F104" i="24"/>
  <c r="F20" i="24"/>
  <c r="F15" i="24"/>
  <c r="F13" i="24"/>
  <c r="F11" i="24"/>
  <c r="F9" i="24"/>
  <c r="F216" i="24"/>
  <c r="F107" i="24"/>
  <c r="F231" i="24"/>
  <c r="F187" i="24"/>
  <c r="C73" i="24"/>
  <c r="D74" i="24" s="1"/>
  <c r="F43" i="24"/>
  <c r="F38" i="24"/>
  <c r="F173" i="24"/>
  <c r="F151" i="24"/>
  <c r="F17" i="24"/>
  <c r="F235" i="24"/>
  <c r="F193" i="24"/>
  <c r="F142" i="24"/>
  <c r="F97" i="24"/>
  <c r="D8" i="24"/>
  <c r="F264" i="24"/>
  <c r="F147" i="24"/>
  <c r="F153" i="24"/>
  <c r="F141" i="24"/>
  <c r="F119" i="24"/>
  <c r="F42" i="24"/>
  <c r="F37" i="24"/>
  <c r="F35" i="24"/>
  <c r="F33" i="24"/>
  <c r="F31" i="24"/>
  <c r="F172" i="24"/>
  <c r="F124" i="24"/>
  <c r="C51" i="24"/>
  <c r="F21" i="24"/>
  <c r="F16" i="24"/>
  <c r="F145" i="24"/>
  <c r="F103" i="24"/>
  <c r="C29" i="24"/>
  <c r="D30" i="24" s="1"/>
  <c r="F128" i="24"/>
  <c r="F10" i="24"/>
  <c r="F189" i="24"/>
  <c r="C161" i="24"/>
  <c r="D162" i="24" s="1"/>
  <c r="F34" i="24"/>
  <c r="F144" i="24"/>
  <c r="F40" i="24"/>
  <c r="F101" i="24"/>
  <c r="F219" i="24"/>
  <c r="F240" i="24"/>
  <c r="F14" i="24"/>
  <c r="F109" i="24"/>
  <c r="F99" i="24"/>
  <c r="F32" i="24"/>
  <c r="F196" i="24"/>
  <c r="F122" i="24"/>
  <c r="F148" i="24"/>
  <c r="F12" i="24"/>
  <c r="F131" i="24"/>
  <c r="F192" i="24"/>
  <c r="F262" i="24"/>
  <c r="F214" i="24"/>
  <c r="F19" i="24"/>
  <c r="F150" i="24"/>
  <c r="F106" i="24"/>
  <c r="F36" i="24"/>
  <c r="F166" i="24"/>
  <c r="F62" i="24"/>
  <c r="F64" i="24"/>
  <c r="F59" i="24"/>
  <c r="F57" i="24"/>
  <c r="F55" i="24"/>
  <c r="F53" i="24"/>
  <c r="F87" i="24"/>
  <c r="F61" i="24"/>
  <c r="F65" i="24"/>
  <c r="F60" i="24"/>
  <c r="F54" i="24"/>
  <c r="F58" i="24"/>
  <c r="F56" i="24"/>
  <c r="F63" i="24"/>
  <c r="F83" i="24"/>
  <c r="F85" i="24"/>
  <c r="F82" i="24"/>
  <c r="F86" i="24"/>
  <c r="F81" i="24"/>
  <c r="F79" i="24"/>
  <c r="F77" i="24"/>
  <c r="F75" i="24"/>
  <c r="F80" i="24"/>
  <c r="F78" i="24"/>
  <c r="F84" i="24"/>
  <c r="F76" i="24"/>
  <c r="F17" i="10"/>
  <c r="F8" i="10"/>
  <c r="F19" i="10"/>
  <c r="F14" i="10"/>
  <c r="F12" i="10"/>
  <c r="F10" i="10"/>
  <c r="F21" i="10"/>
  <c r="F16" i="10"/>
  <c r="C7" i="10"/>
  <c r="F20" i="10"/>
  <c r="F15" i="10"/>
  <c r="F13" i="10"/>
  <c r="F11" i="10"/>
  <c r="F9" i="10"/>
  <c r="F18" i="10"/>
  <c r="B37" i="11"/>
  <c r="D36" i="11"/>
  <c r="F64" i="10"/>
  <c r="F59" i="10"/>
  <c r="F57" i="10"/>
  <c r="F55" i="10"/>
  <c r="F53" i="10"/>
  <c r="F61" i="10"/>
  <c r="F52" i="10"/>
  <c r="F63" i="10"/>
  <c r="F58" i="10"/>
  <c r="F56" i="10"/>
  <c r="F54" i="10"/>
  <c r="F65" i="10"/>
  <c r="F60" i="10"/>
  <c r="C51" i="10"/>
  <c r="D52" i="10" s="1"/>
  <c r="F62" i="10"/>
  <c r="D81" i="11"/>
  <c r="B82" i="11"/>
  <c r="B59" i="11"/>
  <c r="D58" i="11"/>
  <c r="B13" i="11"/>
  <c r="D12" i="11"/>
  <c r="B105" i="11"/>
  <c r="D104" i="11"/>
  <c r="F86" i="8"/>
  <c r="F81" i="8"/>
  <c r="F79" i="8"/>
  <c r="F77" i="8"/>
  <c r="F75" i="8"/>
  <c r="F84" i="8"/>
  <c r="F74" i="8"/>
  <c r="F83" i="8"/>
  <c r="F76" i="8"/>
  <c r="F78" i="8"/>
  <c r="F80" i="8"/>
  <c r="F85" i="8"/>
  <c r="F82" i="8"/>
  <c r="F42" i="8"/>
  <c r="C271" i="8"/>
  <c r="D272" i="8" s="1"/>
  <c r="F14" i="8"/>
  <c r="F12" i="8"/>
  <c r="F10" i="8"/>
  <c r="C183" i="8"/>
  <c r="D184" i="8" s="1"/>
  <c r="F37" i="8"/>
  <c r="F35" i="8"/>
  <c r="F33" i="8"/>
  <c r="F31" i="8"/>
  <c r="F21" i="8"/>
  <c r="F16" i="8"/>
  <c r="C227" i="8"/>
  <c r="D228" i="8" s="1"/>
  <c r="C51" i="8"/>
  <c r="F39" i="8"/>
  <c r="C73" i="8"/>
  <c r="D74" i="8" s="1"/>
  <c r="F18" i="8"/>
  <c r="C95" i="8"/>
  <c r="D96" i="8" s="1"/>
  <c r="F41" i="8"/>
  <c r="F20" i="8"/>
  <c r="F15" i="8"/>
  <c r="F13" i="8"/>
  <c r="F11" i="8"/>
  <c r="F9" i="8"/>
  <c r="F36" i="8"/>
  <c r="F34" i="8"/>
  <c r="F32" i="8"/>
  <c r="C29" i="8"/>
  <c r="D30" i="8" s="1"/>
  <c r="C249" i="8"/>
  <c r="D250" i="8" s="1"/>
  <c r="F19" i="8"/>
  <c r="C161" i="8"/>
  <c r="D162" i="8" s="1"/>
  <c r="F17" i="8"/>
  <c r="F43" i="8"/>
  <c r="D8" i="8"/>
  <c r="C139" i="8"/>
  <c r="D140" i="8" s="1"/>
  <c r="C117" i="8"/>
  <c r="D118" i="8" s="1"/>
  <c r="F40" i="8"/>
  <c r="C205" i="8"/>
  <c r="D206" i="8" s="1"/>
  <c r="F38" i="8"/>
  <c r="F65" i="8"/>
  <c r="F60" i="8"/>
  <c r="F64" i="8"/>
  <c r="F61" i="8"/>
  <c r="F54" i="8"/>
  <c r="F56" i="8"/>
  <c r="F58" i="8"/>
  <c r="F63" i="8"/>
  <c r="F53" i="8"/>
  <c r="F87" i="8"/>
  <c r="F52" i="8"/>
  <c r="F62" i="8"/>
  <c r="F59" i="8"/>
  <c r="F57" i="8"/>
  <c r="F55" i="8"/>
  <c r="F43" i="10"/>
  <c r="F38" i="10"/>
  <c r="C29" i="10"/>
  <c r="F40" i="10"/>
  <c r="F42" i="10"/>
  <c r="F37" i="10"/>
  <c r="F35" i="10"/>
  <c r="F33" i="10"/>
  <c r="F31" i="10"/>
  <c r="F39" i="10"/>
  <c r="F36" i="10"/>
  <c r="F34" i="10"/>
  <c r="F32" i="10"/>
  <c r="F30" i="10"/>
  <c r="F41" i="10"/>
  <c r="Z9" i="19" l="1"/>
  <c r="Z158" i="19"/>
  <c r="Z152" i="19"/>
  <c r="Z140" i="19"/>
  <c r="Z67" i="19"/>
  <c r="Z12" i="19"/>
  <c r="Z142" i="19"/>
  <c r="Z102" i="19"/>
  <c r="Z85" i="19"/>
  <c r="Z26" i="19"/>
  <c r="Z40" i="19"/>
  <c r="Z137" i="19"/>
  <c r="Z99" i="19"/>
  <c r="Z82" i="19"/>
  <c r="Z20" i="19"/>
  <c r="Z17" i="19"/>
  <c r="Z131" i="19"/>
  <c r="Z101" i="19"/>
  <c r="Z151" i="19"/>
  <c r="Z15" i="19"/>
  <c r="Z39" i="19"/>
  <c r="Z126" i="19"/>
  <c r="Z98" i="19"/>
  <c r="Z124" i="19"/>
  <c r="Z72" i="19"/>
  <c r="Z160" i="19"/>
  <c r="Z96" i="19"/>
  <c r="Z76" i="19"/>
  <c r="Z32" i="19"/>
  <c r="Z29" i="19"/>
  <c r="Z141" i="19"/>
  <c r="Z58" i="19"/>
  <c r="Z118" i="19"/>
  <c r="Z71" i="19"/>
  <c r="Z159" i="19"/>
  <c r="Z113" i="19"/>
  <c r="Z53" i="19"/>
  <c r="Z115" i="19"/>
  <c r="Z62" i="19"/>
  <c r="Z128" i="19"/>
  <c r="Z154" i="19"/>
  <c r="Z110" i="19"/>
  <c r="Z47" i="19"/>
  <c r="Z145" i="19"/>
  <c r="Z57" i="19"/>
  <c r="Z143" i="19"/>
  <c r="Z129" i="19"/>
  <c r="Z42" i="19"/>
  <c r="Z117" i="19"/>
  <c r="Z46" i="19"/>
  <c r="Z138" i="19"/>
  <c r="Z112" i="19"/>
  <c r="Z31" i="19"/>
  <c r="Z114" i="19"/>
  <c r="Z25" i="19"/>
  <c r="Z132" i="19"/>
  <c r="Z109" i="19"/>
  <c r="Z130" i="19"/>
  <c r="Z34" i="19"/>
  <c r="Z19" i="19"/>
  <c r="Z127" i="19"/>
  <c r="Z157" i="19"/>
  <c r="Z88" i="19"/>
  <c r="Z16" i="19"/>
  <c r="Z14" i="19"/>
  <c r="Z116" i="19"/>
  <c r="Z155" i="19"/>
  <c r="Z146" i="19"/>
  <c r="Z11" i="19"/>
  <c r="Z30" i="19"/>
  <c r="Z100" i="19"/>
  <c r="Z104" i="19"/>
  <c r="Z90" i="19"/>
  <c r="Z70" i="19"/>
  <c r="Z81" i="19"/>
  <c r="Z95" i="19"/>
  <c r="Z103" i="19"/>
  <c r="Z87" i="19"/>
  <c r="Z61" i="19"/>
  <c r="Z74" i="19"/>
  <c r="Z89" i="19"/>
  <c r="Z59" i="19"/>
  <c r="Z123" i="19"/>
  <c r="Z56" i="19"/>
  <c r="Z18" i="19"/>
  <c r="Z84" i="19"/>
  <c r="Z54" i="19"/>
  <c r="Z86" i="19"/>
  <c r="Z45" i="19"/>
  <c r="Z60" i="19"/>
  <c r="Z73" i="19"/>
  <c r="Z48" i="19"/>
  <c r="Z156" i="19"/>
  <c r="Z33" i="19"/>
  <c r="Z44" i="19"/>
  <c r="Z68" i="19"/>
  <c r="Z43" i="19"/>
  <c r="Z144" i="19"/>
  <c r="Z75" i="19"/>
  <c r="Z28" i="19"/>
  <c r="Z153" i="19"/>
  <c r="Z10" i="19"/>
  <c r="Z38" i="19"/>
  <c r="Z108" i="19"/>
  <c r="Z51" i="19"/>
  <c r="Z37" i="19"/>
  <c r="H52" i="25"/>
  <c r="Z107" i="19"/>
  <c r="Z52" i="19"/>
  <c r="F96" i="30"/>
  <c r="Z149" i="19"/>
  <c r="Z69" i="19"/>
  <c r="Z139" i="19"/>
  <c r="Z23" i="19"/>
  <c r="Z147" i="19"/>
  <c r="Z24" i="19"/>
  <c r="F96" i="25"/>
  <c r="F74" i="25"/>
  <c r="H109" i="33"/>
  <c r="D30" i="10"/>
  <c r="D52" i="8"/>
  <c r="B106" i="11"/>
  <c r="D105" i="11"/>
  <c r="B14" i="11"/>
  <c r="D13" i="11"/>
  <c r="D59" i="11"/>
  <c r="B60" i="11"/>
  <c r="B83" i="11"/>
  <c r="D82" i="11"/>
  <c r="D37" i="11"/>
  <c r="B38" i="11"/>
  <c r="D8" i="10"/>
  <c r="D52" i="24"/>
  <c r="Y138" i="19"/>
  <c r="S121" i="19"/>
  <c r="Y121" i="19" s="1"/>
  <c r="S161" i="19"/>
  <c r="Y161" i="19" s="1"/>
  <c r="S135" i="19"/>
  <c r="Y135" i="19" s="1"/>
  <c r="S149" i="19"/>
  <c r="Y149" i="19" s="1"/>
  <c r="S119" i="19"/>
  <c r="Y119" i="19" s="1"/>
  <c r="S65" i="19"/>
  <c r="Y65" i="19" s="1"/>
  <c r="S107" i="19"/>
  <c r="Y107" i="19" s="1"/>
  <c r="S147" i="19"/>
  <c r="Y147" i="19" s="1"/>
  <c r="S105" i="19"/>
  <c r="Y105" i="19" s="1"/>
  <c r="S93" i="19"/>
  <c r="Y93" i="19" s="1"/>
  <c r="S133" i="19"/>
  <c r="Y133" i="19" s="1"/>
  <c r="Y44" i="19"/>
  <c r="S49" i="19"/>
  <c r="Y49" i="19" s="1"/>
  <c r="Y28" i="19"/>
  <c r="S79" i="19"/>
  <c r="Y79" i="19" s="1"/>
  <c r="S91" i="19"/>
  <c r="Y91" i="19" s="1"/>
  <c r="S35" i="19"/>
  <c r="Y35" i="19" s="1"/>
  <c r="S9" i="19"/>
  <c r="Y9" i="19" s="1"/>
  <c r="S77" i="19"/>
  <c r="Y77" i="19" s="1"/>
  <c r="S51" i="19"/>
  <c r="Y51" i="19" s="1"/>
  <c r="S23" i="19"/>
  <c r="Y23" i="19" s="1"/>
  <c r="Y18" i="19"/>
  <c r="S37" i="19"/>
  <c r="Y37" i="19" s="1"/>
  <c r="Y7" i="19"/>
  <c r="K149" i="19"/>
  <c r="Q149" i="19" s="1"/>
  <c r="K147" i="19"/>
  <c r="Q147" i="19" s="1"/>
  <c r="K91" i="19"/>
  <c r="Q91" i="19" s="1"/>
  <c r="K79" i="19"/>
  <c r="Q79" i="19" s="1"/>
  <c r="K161" i="19"/>
  <c r="Q161" i="19" s="1"/>
  <c r="Q62" i="19"/>
  <c r="Q57" i="19"/>
  <c r="Q46" i="19"/>
  <c r="K135" i="19"/>
  <c r="Q135" i="19" s="1"/>
  <c r="K77" i="19"/>
  <c r="Q77" i="19" s="1"/>
  <c r="K133" i="19"/>
  <c r="Q133" i="19" s="1"/>
  <c r="K119" i="19"/>
  <c r="Q119" i="19" s="1"/>
  <c r="K107" i="19"/>
  <c r="Q107" i="19" s="1"/>
  <c r="K65" i="19"/>
  <c r="Q65" i="19" s="1"/>
  <c r="K63" i="19"/>
  <c r="Q63" i="19" s="1"/>
  <c r="K121" i="19"/>
  <c r="Q121" i="19" s="1"/>
  <c r="K105" i="19"/>
  <c r="Q105" i="19" s="1"/>
  <c r="Q85" i="19"/>
  <c r="Q84" i="19"/>
  <c r="K93" i="19"/>
  <c r="Q93" i="19" s="1"/>
  <c r="Q31" i="19"/>
  <c r="Q25" i="19"/>
  <c r="Q19" i="19"/>
  <c r="Q14" i="19"/>
  <c r="Q30" i="19"/>
  <c r="K37" i="19"/>
  <c r="Q37" i="19" s="1"/>
  <c r="K23" i="19"/>
  <c r="Q23" i="19" s="1"/>
  <c r="K21" i="19"/>
  <c r="Q21" i="19" s="1"/>
  <c r="K49" i="19"/>
  <c r="Q49" i="19" s="1"/>
  <c r="K35" i="19"/>
  <c r="Q35" i="19" s="1"/>
  <c r="Q15" i="19"/>
  <c r="Q20" i="19"/>
  <c r="Q11" i="19"/>
  <c r="Q26" i="19"/>
  <c r="Q7" i="19"/>
  <c r="Q32" i="19"/>
  <c r="C161" i="19"/>
  <c r="I161" i="19" s="1"/>
  <c r="C135" i="19"/>
  <c r="I135" i="19" s="1"/>
  <c r="I100" i="19"/>
  <c r="C93" i="19"/>
  <c r="I93" i="19" s="1"/>
  <c r="I59" i="19"/>
  <c r="I54" i="19"/>
  <c r="I48" i="19"/>
  <c r="C91" i="19"/>
  <c r="I91" i="19" s="1"/>
  <c r="I42" i="19"/>
  <c r="C133" i="19"/>
  <c r="I133" i="19" s="1"/>
  <c r="C79" i="19"/>
  <c r="I79" i="19" s="1"/>
  <c r="C149" i="19"/>
  <c r="I149" i="19" s="1"/>
  <c r="C51" i="19"/>
  <c r="I51" i="19" s="1"/>
  <c r="C147" i="19"/>
  <c r="I147" i="19" s="1"/>
  <c r="C121" i="19"/>
  <c r="I121" i="19" s="1"/>
  <c r="I16" i="19"/>
  <c r="I11" i="19"/>
  <c r="I43" i="19"/>
  <c r="I33" i="19"/>
  <c r="C9" i="19"/>
  <c r="I9" i="19" s="1"/>
  <c r="C65" i="19"/>
  <c r="I65" i="19" s="1"/>
  <c r="C63" i="19"/>
  <c r="I63" i="19" s="1"/>
  <c r="C107" i="19"/>
  <c r="I107" i="19" s="1"/>
  <c r="C49" i="19"/>
  <c r="I49" i="19" s="1"/>
  <c r="C37" i="19"/>
  <c r="I37" i="19" s="1"/>
  <c r="I110" i="19"/>
  <c r="I34" i="19"/>
  <c r="I28" i="19"/>
  <c r="C23" i="19"/>
  <c r="I23" i="19" s="1"/>
  <c r="I12" i="19"/>
  <c r="C119" i="19"/>
  <c r="I119" i="19" s="1"/>
  <c r="I17" i="19"/>
  <c r="C21" i="19"/>
  <c r="I21" i="19" s="1"/>
  <c r="C77" i="19"/>
  <c r="I77" i="19" s="1"/>
  <c r="I7" i="19"/>
  <c r="D52" i="30"/>
  <c r="F107" i="25"/>
  <c r="F102" i="25"/>
  <c r="F100" i="25"/>
  <c r="F98" i="25"/>
  <c r="F109" i="25"/>
  <c r="F104" i="25"/>
  <c r="F30" i="25"/>
  <c r="F106" i="25"/>
  <c r="F105" i="25"/>
  <c r="F101" i="25"/>
  <c r="F108" i="25"/>
  <c r="F99" i="25"/>
  <c r="F103" i="25"/>
  <c r="F97" i="25"/>
  <c r="C51" i="25"/>
  <c r="D52" i="25" s="1"/>
  <c r="C95" i="25"/>
  <c r="D96" i="25" s="1"/>
  <c r="C73" i="25"/>
  <c r="D74" i="25" s="1"/>
  <c r="D8" i="25"/>
  <c r="C29" i="25"/>
  <c r="B14" i="47"/>
  <c r="D13" i="47"/>
  <c r="B14" i="46"/>
  <c r="D13" i="46"/>
  <c r="D15" i="48"/>
  <c r="B16" i="48"/>
  <c r="F52" i="25" l="1"/>
  <c r="B17" i="48"/>
  <c r="D16" i="48"/>
  <c r="D14" i="46"/>
  <c r="B15" i="46"/>
  <c r="B15" i="47"/>
  <c r="D14" i="47"/>
  <c r="D30" i="25"/>
  <c r="C35" i="19"/>
  <c r="I35" i="19" s="1"/>
  <c r="I27" i="19"/>
  <c r="C105" i="19"/>
  <c r="I105" i="19" s="1"/>
  <c r="I97" i="19"/>
  <c r="K9" i="19"/>
  <c r="Q9" i="19" s="1"/>
  <c r="Q10" i="19"/>
  <c r="K51" i="19"/>
  <c r="Q51" i="19" s="1"/>
  <c r="Q52" i="19"/>
  <c r="S21" i="19"/>
  <c r="Y21" i="19" s="1"/>
  <c r="Y13" i="19"/>
  <c r="S63" i="19"/>
  <c r="Y63" i="19" s="1"/>
  <c r="Y55" i="19"/>
  <c r="D38" i="11"/>
  <c r="B39" i="11"/>
  <c r="B84" i="11"/>
  <c r="D83" i="11"/>
  <c r="B61" i="11"/>
  <c r="D60" i="11"/>
  <c r="B15" i="11"/>
  <c r="D14" i="11"/>
  <c r="B107" i="11"/>
  <c r="D106" i="11"/>
  <c r="B108" i="11" l="1"/>
  <c r="D107" i="11"/>
  <c r="B16" i="11"/>
  <c r="D15" i="11"/>
  <c r="B62" i="11"/>
  <c r="D61" i="11"/>
  <c r="B85" i="11"/>
  <c r="D84" i="11"/>
  <c r="B40" i="11"/>
  <c r="D39" i="11"/>
  <c r="F36" i="25"/>
  <c r="F82" i="25"/>
  <c r="F53" i="25"/>
  <c r="F59" i="25"/>
  <c r="F75" i="25"/>
  <c r="F81" i="25"/>
  <c r="F38" i="25"/>
  <c r="F76" i="25"/>
  <c r="F77" i="25"/>
  <c r="F32" i="25"/>
  <c r="F55" i="25"/>
  <c r="F78" i="25"/>
  <c r="F85" i="25"/>
  <c r="F86" i="25"/>
  <c r="F87" i="25"/>
  <c r="F64" i="25"/>
  <c r="F79" i="25"/>
  <c r="F34" i="25"/>
  <c r="F57" i="25"/>
  <c r="F43" i="25"/>
  <c r="F80" i="25"/>
  <c r="F40" i="25"/>
  <c r="F61" i="25"/>
  <c r="F41" i="25"/>
  <c r="F62" i="25"/>
  <c r="F83" i="25"/>
  <c r="F39" i="25"/>
  <c r="F60" i="25"/>
  <c r="F65" i="25"/>
  <c r="F54" i="25"/>
  <c r="F56" i="25"/>
  <c r="F58" i="25"/>
  <c r="F31" i="25"/>
  <c r="F33" i="25"/>
  <c r="F35" i="25"/>
  <c r="F37" i="25"/>
  <c r="F42" i="25"/>
  <c r="F63" i="25"/>
  <c r="F84" i="25"/>
  <c r="B16" i="47"/>
  <c r="D15" i="47"/>
  <c r="B16" i="46"/>
  <c r="D15" i="46"/>
  <c r="B18" i="48"/>
  <c r="D17" i="48"/>
  <c r="B19" i="48" l="1"/>
  <c r="D18" i="48"/>
  <c r="B17" i="46"/>
  <c r="D16" i="46"/>
  <c r="B17" i="47"/>
  <c r="D16" i="47"/>
  <c r="B41" i="11"/>
  <c r="D40" i="11"/>
  <c r="B86" i="11"/>
  <c r="D85" i="11"/>
  <c r="B63" i="11"/>
  <c r="D62" i="11"/>
  <c r="D16" i="11"/>
  <c r="B17" i="11"/>
  <c r="D108" i="11"/>
  <c r="B109" i="11"/>
  <c r="B110" i="11" l="1"/>
  <c r="D109" i="11"/>
  <c r="B18" i="11"/>
  <c r="D17" i="11"/>
  <c r="B64" i="11"/>
  <c r="D63" i="11"/>
  <c r="B87" i="11"/>
  <c r="D86" i="11"/>
  <c r="B42" i="11"/>
  <c r="D41" i="11"/>
  <c r="D17" i="47"/>
  <c r="B18" i="47"/>
  <c r="B18" i="46"/>
  <c r="D17" i="46"/>
  <c r="B20" i="48"/>
  <c r="D19" i="48"/>
  <c r="B21" i="48" l="1"/>
  <c r="D20" i="48"/>
  <c r="B19" i="46"/>
  <c r="D18" i="46"/>
  <c r="B19" i="47"/>
  <c r="D18" i="47"/>
  <c r="B43" i="11"/>
  <c r="D42" i="11"/>
  <c r="D87" i="11"/>
  <c r="B88" i="11"/>
  <c r="B65" i="11"/>
  <c r="D64" i="11"/>
  <c r="B19" i="11"/>
  <c r="D18" i="11"/>
  <c r="B111" i="11"/>
  <c r="D110" i="11"/>
  <c r="B112" i="11" l="1"/>
  <c r="D111" i="11"/>
  <c r="B20" i="11"/>
  <c r="D19" i="11"/>
  <c r="D65" i="11"/>
  <c r="B66" i="11"/>
  <c r="D88" i="11"/>
  <c r="B89" i="11"/>
  <c r="B44" i="11"/>
  <c r="D43" i="11"/>
  <c r="B20" i="47"/>
  <c r="D19" i="47"/>
  <c r="B20" i="46"/>
  <c r="D19" i="46"/>
  <c r="B22" i="48"/>
  <c r="D21" i="48"/>
  <c r="D20" i="46" l="1"/>
  <c r="B21" i="46"/>
  <c r="B21" i="47"/>
  <c r="D20" i="47"/>
  <c r="D44" i="11"/>
  <c r="B45" i="11"/>
  <c r="B90" i="11"/>
  <c r="D89" i="11"/>
  <c r="D66" i="11"/>
  <c r="B67" i="11"/>
  <c r="B21" i="11"/>
  <c r="D20" i="11"/>
  <c r="B113" i="11"/>
  <c r="D112" i="11"/>
  <c r="B114" i="11" l="1"/>
  <c r="D113" i="11"/>
  <c r="B22" i="11"/>
  <c r="D21" i="11"/>
  <c r="B68" i="11"/>
  <c r="D67" i="11"/>
  <c r="B91" i="11"/>
  <c r="D90" i="11"/>
  <c r="B22" i="47"/>
  <c r="D21" i="47"/>
  <c r="B22" i="46"/>
  <c r="D21" i="46"/>
</calcChain>
</file>

<file path=xl/sharedStrings.xml><?xml version="1.0" encoding="utf-8"?>
<sst xmlns="http://schemas.openxmlformats.org/spreadsheetml/2006/main" count="5559" uniqueCount="331">
  <si>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</si>
  <si>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</si>
  <si>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</si>
  <si>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</si>
  <si>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</si>
  <si>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</si>
  <si>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</si>
  <si>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</si>
  <si>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</si>
  <si>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</si>
  <si>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</si>
  <si>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</si>
  <si>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</si>
  <si>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</si>
  <si>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</si>
  <si>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</si>
  <si>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</si>
  <si>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</si>
  <si>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</si>
  <si>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</si>
  <si>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</si>
  <si>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</si>
  <si>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</si>
  <si>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</si>
  <si>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</si>
  <si>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</si>
  <si>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</si>
  <si>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</si>
  <si>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</si>
  <si>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</si>
  <si>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</si>
  <si>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</si>
  <si>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</si>
  <si>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</si>
  <si>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</si>
  <si>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</si>
  <si>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</si>
  <si>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</si>
  <si>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</si>
  <si>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</si>
  <si>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</si>
  <si>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</si>
  <si>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</si>
  <si>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</si>
  <si>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</si>
  <si>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</si>
  <si>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</si>
  <si>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</si>
  <si>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</si>
  <si>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</si>
  <si>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</si>
  <si>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</si>
  <si>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</si>
  <si>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</si>
  <si>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</si>
  <si>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</si>
  <si>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</si>
  <si>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</si>
  <si>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</si>
  <si>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</si>
  <si>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</si>
  <si>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</si>
  <si>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</si>
  <si>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</si>
  <si>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</si>
  <si>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</si>
  <si>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</si>
  <si>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</si>
  <si>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</si>
  <si>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</si>
  <si>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</si>
  <si>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</si>
  <si>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</si>
  <si>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</si>
  <si>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</si>
  <si>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</si>
  <si>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</si>
  <si>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</si>
  <si>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</si>
  <si>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</si>
  <si>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</si>
  <si>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</si>
  <si>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</si>
  <si>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</si>
  <si>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</si>
  <si>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</si>
  <si>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</si>
  <si>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</si>
  <si>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</si>
  <si>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</si>
  <si>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</si>
  <si>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</si>
  <si>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</si>
  <si>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</si>
  <si>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</si>
  <si>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</si>
  <si>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</si>
  <si>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</si>
  <si>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</si>
  <si>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</si>
  <si>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</si>
  <si>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</si>
  <si>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</si>
  <si>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</si>
  <si>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</si>
  <si>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</si>
  <si>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</si>
  <si>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</si>
  <si>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</si>
  <si>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</si>
  <si>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</si>
  <si>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</si>
  <si>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</si>
  <si>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</si>
  <si>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</si>
  <si>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</si>
  <si>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</si>
  <si>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</si>
  <si>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</si>
  <si>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</si>
  <si>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</si>
  <si>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</si>
  <si>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</si>
  <si>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</si>
  <si>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</si>
  <si>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</si>
  <si>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</si>
  <si>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</si>
  <si>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</si>
  <si>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</si>
  <si>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</si>
  <si>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</si>
  <si>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</si>
  <si>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</si>
  <si>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</si>
  <si>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</si>
  <si>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</si>
  <si>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</si>
  <si>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</si>
  <si>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</si>
  <si>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</si>
  <si>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</si>
  <si>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</si>
  <si>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4, 5 Estrellas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</si>
  <si>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</si>
  <si>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</si>
  <si>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</si>
  <si>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</si>
  <si>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</si>
  <si>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</si>
  <si>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</si>
  <si>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</si>
  <si>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</si>
  <si>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</si>
  <si>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4 y 5 estrellas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</si>
  <si>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</si>
  <si>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</si>
  <si>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</si>
  <si>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</si>
  <si>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</si>
  <si>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</si>
  <si>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año 2020: 0 (-36,7%)</t>
  </si>
  <si>
    <t>acumulado diciembre 2021: 1 (20,6%)</t>
  </si>
  <si>
    <t>año 2020: 0 (-39,4%)</t>
  </si>
  <si>
    <t>acumulado diciembre 2021: 1 (13,1%)</t>
  </si>
  <si>
    <t>año 2020: 0 (-42,1%)</t>
  </si>
  <si>
    <t>acumulado diciembre 2021: 0 (-6,1%)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</si>
  <si>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</si>
  <si>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</si>
  <si>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</si>
  <si>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</si>
  <si>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</si>
  <si>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</si>
  <si>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</si>
  <si>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</si>
  <si>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</si>
  <si>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</si>
  <si>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</si>
  <si>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</si>
  <si>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</si>
  <si>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</si>
  <si>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</si>
  <si>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</si>
  <si>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</si>
  <si>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</si>
  <si>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</si>
  <si>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</si>
  <si>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</si>
  <si>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</si>
  <si>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</si>
  <si>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</si>
  <si>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</si>
  <si>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</si>
  <si>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</si>
  <si>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</si>
  <si>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</si>
  <si>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</si>
  <si>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</si>
  <si>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</si>
  <si>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</si>
  <si>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</si>
  <si>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</si>
  <si>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</si>
  <si>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</si>
  <si>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</si>
  <si>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</si>
  <si>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</si>
  <si>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</si>
  <si>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</si>
  <si>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</si>
  <si>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</si>
  <si>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</si>
  <si>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</si>
  <si>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</si>
  <si>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</si>
  <si>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</si>
  <si>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</si>
  <si>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</si>
  <si>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</si>
  <si>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</si>
  <si>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</si>
  <si>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</si>
  <si>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Adeje</t>
  </si>
  <si>
    <t>Evolución mensual de viajeros entrados en Adeje según lugar de residencia</t>
  </si>
  <si>
    <t>Evolución mensual de viajeros entrados en Adeje según categoría del establecimiento</t>
  </si>
  <si>
    <t>Evolución anual de viajeros entrados en Adeje según categoría del establecimiento</t>
  </si>
  <si>
    <t>Evolución mensual de pernoctaciones en Adeje según lugar de residencia</t>
  </si>
  <si>
    <t>Evolución mensual de pernoctaciones en Adeje según categoría del establecimiento</t>
  </si>
  <si>
    <t>Evolución mensual de estancia media en Adeje según lugar de residencia</t>
  </si>
  <si>
    <t>Evolución mensual de estancia media en Adeje según categoría del establecimiento</t>
  </si>
  <si>
    <t>Evolución mensual de tasa de ocupación en Adeje según categoría del establecimiento</t>
  </si>
  <si>
    <t>Viajeros españoles entrados en los hotelera y apartamentos de Adeje según lugar de residencia - acumulado</t>
  </si>
  <si>
    <t>Viajeros españoles entrados en los hotelera y apartamentos de Adeje por tipología y categoría de alojamiento - acumulado</t>
  </si>
  <si>
    <t>Viajeros peninsulares entrados en los hotelera y apartamentos de Adeje por tipología y categoría de alojamiento - acumulado</t>
  </si>
  <si>
    <t>Viajeros canarios entrados en los hotelera y apartamentos de Adeje por tipología y categoría de alojamiento - acumulado</t>
  </si>
  <si>
    <t>Resumen de indicadores turísticos de Tenerife-Adeje</t>
  </si>
  <si>
    <t>junio 2022</t>
  </si>
  <si>
    <t>junio 2023</t>
  </si>
  <si>
    <t>junio 2024</t>
  </si>
  <si>
    <t>junio 2025</t>
  </si>
  <si>
    <t>junio 2026</t>
  </si>
  <si>
    <t>acumulado a junio 2022</t>
  </si>
  <si>
    <t>acumulado a junio 2023</t>
  </si>
  <si>
    <t>acumulado a junio 2024</t>
  </si>
  <si>
    <t>acumulado a junio 2025</t>
  </si>
  <si>
    <t>acumulado a junio 2026</t>
  </si>
  <si>
    <t>Viajeros  entrados en los establecimientos alojativos de Adeje 
(hotel + apartamento)</t>
  </si>
  <si>
    <t>Viajeros españoles entrados en los establecimientos alojativos de Adeje 
(hotel + apartamento)</t>
  </si>
  <si>
    <t>Viajeros peninsulares entrados en los establecimientos alojativos de Adeje 
(hotel + apartamento)</t>
  </si>
  <si>
    <t>Viajeros canarios entrados en los establecimientos alojativos de Adeje 
(hotel + apartamento)</t>
  </si>
  <si>
    <t>Viajeros extranjeros entrados en los establecimientos alojativos de Adeje 
(hotel + apartamento)</t>
  </si>
  <si>
    <t>Viajeros británicos entrados en los establecimientos alojativos de Adeje 
(hotel + apartamento)</t>
  </si>
  <si>
    <t>Viajeros alemanes entrados en los establecimientos alojativos de Adeje 
(hotel + apartamento)</t>
  </si>
  <si>
    <t>Viajeros franceses entrados en los establecimientos alojativos de Adeje 
(hotel + apartamento)</t>
  </si>
  <si>
    <t>Viajeros belgas entrados en los establecimientos alojativos de Adeje 
(hotel + apartamento)</t>
  </si>
  <si>
    <t>Viajeros holandeses entrados en los establecimientos alojativos de Adeje 
(hotel + apartamento)</t>
  </si>
  <si>
    <t>Viajeros daneses entrados en los establecimientos alojativos de Adeje 
(hotel + apartamento)</t>
  </si>
  <si>
    <t>Viajeros suecos entrados en los establecimientos alojativos de Adeje 
(hotel + apartamento)</t>
  </si>
  <si>
    <t>var 23/22</t>
  </si>
  <si>
    <t>var 24/23</t>
  </si>
  <si>
    <t>var 25/24</t>
  </si>
  <si>
    <t>Viajeros entrados en los establecimientos alojativos de Adeje 
(hotel + apartamento)</t>
  </si>
  <si>
    <t>Viajeros entrados en los hoteles de Adeje</t>
  </si>
  <si>
    <t>Viajeros entrados en los hoteles de 4, 5 estrellas Adeje</t>
  </si>
  <si>
    <t>Viajeros entrados en los hoteles de 1, 2, 3 estrellas Adeje</t>
  </si>
  <si>
    <t>Viajeros entrados en los apartamentos de Adeje</t>
  </si>
  <si>
    <t>Evolución de viajeros entrados en los establecimientos alojativos de Adeje 
(hotel + apartamento)</t>
  </si>
  <si>
    <t>Evolución de viajeros entrados en los hoteles de Adeje</t>
  </si>
  <si>
    <t>Evolución de viajeros entrados en los hoteles de 4, 5 estrellas de Adeje</t>
  </si>
  <si>
    <t>-</t>
  </si>
  <si>
    <t>Evolución de viajeros entrados en los apartamentos de Adeje</t>
  </si>
  <si>
    <t>acumulado a junio 2021</t>
  </si>
  <si>
    <t>junio 2021</t>
  </si>
  <si>
    <t>Viajeros entrados en los establecimientos alojativos de Adeje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</si>
  <si>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</si>
  <si>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</si>
  <si>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</si>
  <si>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</si>
  <si>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</si>
  <si>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</si>
  <si>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Adeje según lugar de residencia (hotel + apartamento)</t>
  </si>
  <si>
    <t>Viajeros entrados en los apartamentos de Adeje según lugar de residencia (hotel + apartamento)</t>
  </si>
  <si>
    <t>Viajeros alojados en los establecimientos alojativos de Adeje según lugar de residencia (hotel + apartamento)</t>
  </si>
  <si>
    <t>acumulado junio 2020</t>
  </si>
  <si>
    <t>Pernoctaciones realizadas por los turistas en los establecimientos alojativos de Adeje (hotel + apartamento)</t>
  </si>
  <si>
    <t>Pernoctaciones realizadas por los turistas españoles en los establecimientos alojativos de Adeje (hotel + apartamento)</t>
  </si>
  <si>
    <t>var 26/25</t>
  </si>
  <si>
    <t>Pernoctaciones realizadas por los procedentes de Península en los establecimientos alojativos de Adeje (hotel + apartamento)</t>
  </si>
  <si>
    <t>Pernoctaciones realizadas por los procedentes de Canarias en los establecimientos alojativos de Adeje (hotel + apartamento)</t>
  </si>
  <si>
    <t>Pernoctaciones realizadas por los procedentes de Total residentes en el extranjero en los establecimientos alojativos de Adeje (hotel + apartamento)</t>
  </si>
  <si>
    <t>Pernoctaciones realizadas por los procedentes de Reino Unido en los establecimientos alojativos de Adeje (hotel + apartamento)</t>
  </si>
  <si>
    <t>Pernoctaciones realizadas por los procedentes de Alemania en los establecimientos alojativos de Adeje (hotel + apartamento)</t>
  </si>
  <si>
    <t>Pernoctaciones realizadas por los procedentes de Francia en los establecimientos alojativos de Adeje (hotel + apartamento)</t>
  </si>
  <si>
    <t>Pernoctaciones realizadas por los procedentes de Bélgica en los establecimientos alojativos de Adeje (hotel + apartamento)</t>
  </si>
  <si>
    <t>Pernoctaciones realizadas por los procedentes de Países Bajos en los establecimientos alojativos de Adeje (hotel + apartamento)</t>
  </si>
  <si>
    <t>Pernoctaciones realizadas por los procedentes de Dinamarca en los establecimientos alojativos de Adeje (hotel + apartamento)</t>
  </si>
  <si>
    <t>Pernoctaciones realizadas por los procedentes de Suecia en los establecimientos alojativos de Adeje (hotel + apartamento)</t>
  </si>
  <si>
    <t>Pernoctaciones realizadas por los turistas en los hoteles de Adeje</t>
  </si>
  <si>
    <t>Pernoctaciones realizadas por los turistas en los hoteles de 4 y 5 estrellas de Adeje</t>
  </si>
  <si>
    <t>Pernoctaciones realizadas por los turistas en los hoteles de 1, 2 y 3 estrellas de Adeje</t>
  </si>
  <si>
    <t>Pernoctaciones realizadas por los turistas en los apartamentos de Adeje</t>
  </si>
  <si>
    <t>Estancia Media en los establecimientos alojativos de Adeje
(hotel + apartamento)</t>
  </si>
  <si>
    <t>Estancia media de los viajeros españoles entrados en los establecimientos alojativos de Adeje (hotel + apartamento)</t>
  </si>
  <si>
    <t>Estancia media de los viajeros peninsulares entrados en los establecimientos alojativos de Adeje (hotel + apartamento)</t>
  </si>
  <si>
    <t>Estancia media de los viajeros canarios entrados en los establecimientos alojativos de Adeje (hotel + apartamento)</t>
  </si>
  <si>
    <t>Estancia media de los viajeros extranjeros entrados en los establecimientos alojativos de Adeje (hotel + apartamento)</t>
  </si>
  <si>
    <t>Estancia media de los viajeros británicos entrados en los establecimientos alojativos de Adeje (hotel + apartamento)</t>
  </si>
  <si>
    <t>Estancia media de los viajeros alemanes entrados en los establecimientos alojativos de Adeje (hotel + apartamento)</t>
  </si>
  <si>
    <t>Estancia media de los viajeros franceses entrados en los establecimientos alojativos de Adeje (hotel + apartamento)</t>
  </si>
  <si>
    <t>Estancia media de los viajeros belgas entrados en los establecimientos alojativos de Adeje (hotel + apartamento)</t>
  </si>
  <si>
    <t>Estancia media de los viajeros holandeses entrados en los establecimientos alojativos de Adeje (hotel + apartamento)</t>
  </si>
  <si>
    <t>Estancia media de los viajeros daneses entrados en los establecimientos alojativos de Adeje (hotel + apartamento)</t>
  </si>
  <si>
    <t>Estancia media de los viajeros suecos entrados en los establecimientos alojativos de Adeje (hotel + apartamento)</t>
  </si>
  <si>
    <t>Estancia Media en los hoteles de Adeje</t>
  </si>
  <si>
    <t>Estancia Media en los hoteles de 4, 5 estrellas de Adeje</t>
  </si>
  <si>
    <t>Estancia Media en los hoteles de 1, 2, 3 Estrellas de Adeje</t>
  </si>
  <si>
    <t>Estancia Media en los apartamentos de Adeje</t>
  </si>
  <si>
    <t>Tasa de ocupación por plaza en los establecimientos alojativos de Adeje
(hotel + apartamento)</t>
  </si>
  <si>
    <t>Tasa de ocupación por plaza en los hoteles de Adeje</t>
  </si>
  <si>
    <t>Tasa de ocupación por plaza en los hoteles de 4, 5 estrellas de Adeje</t>
  </si>
  <si>
    <t>Tasa de ocupación por plaza en los hoteles de 1, 2 y 3 estrellas de Adeje</t>
  </si>
  <si>
    <t>Tasa de ocupación por plaza en los apartamentos de Adeje</t>
  </si>
  <si>
    <t>Distribución de viajeros españoles entrados en hoteles y apartamentos de Adeje  por lugar de residencia</t>
  </si>
  <si>
    <t>Viajeros españoles entrados en los hoteles y apartamentos de Adeje según lugar de residencia</t>
  </si>
  <si>
    <t>Viajeros españoles entrados en los hoteles y apartamentos de Adeje por tipología y categoría de alojamiento</t>
  </si>
  <si>
    <t>Viajeros peninsulares entrados en los hoteles y apartamentos de Adeje por tipología y categoría de alojamiento</t>
  </si>
  <si>
    <t>Viajeros canarios entrados en los hoteles y apartamentos de Adeje por tipología y categoría de alojamiento</t>
  </si>
  <si>
    <t>Evolución de viajeros españoles entrados en los establecimientos alojativos de Adeje
(hotel + apartamento)</t>
  </si>
  <si>
    <t>Evolución de viajeros peninsulares entrados en los establecimientos alojativos de Adeje
(hotel + apartamento)</t>
  </si>
  <si>
    <t>Evolución de viajeros canarios entrados en los establecimientos alojativos de Adeje
(hotel + apartamento)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</si>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</sst>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4" fontId="22" fillId="0" borderId="35" xfId="1" applyNumberFormat="1" applyFont="1" applyBorder="1" applyAlignment="1" applyProtection="1">
      <alignment horizontal="right" vertical="center"/>
      <protection hidden="1"/>
    </xf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 readingOrder="1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24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5C424A74-4FA1-4499-BB17-EC0CCC988CAD}"/>
    <cellStyle name="Normal 2 6" xfId="3" xr:uid="{5CD278C5-F707-4FD9-AF7F-1D610E0EFD1C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4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66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67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68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69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0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8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8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91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92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93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94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9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9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9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100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101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133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135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13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66-4C10-BA7D-B37F9097E31F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150956</c:v>
                </c:pt>
                <c:pt idx="1">
                  <c:v>154587</c:v>
                </c:pt>
                <c:pt idx="2">
                  <c:v>175927</c:v>
                </c:pt>
                <c:pt idx="3">
                  <c:v>158852</c:v>
                </c:pt>
                <c:pt idx="4">
                  <c:v>161561</c:v>
                </c:pt>
                <c:pt idx="5">
                  <c:v>157065</c:v>
                </c:pt>
                <c:pt idx="6">
                  <c:v>166795</c:v>
                </c:pt>
                <c:pt idx="7">
                  <c:v>175399</c:v>
                </c:pt>
                <c:pt idx="8">
                  <c:v>148572</c:v>
                </c:pt>
                <c:pt idx="9">
                  <c:v>172855</c:v>
                </c:pt>
                <c:pt idx="10">
                  <c:v>156906</c:v>
                </c:pt>
                <c:pt idx="11">
                  <c:v>159454</c:v>
                </c:pt>
                <c:pt idx="12">
                  <c:v>1938929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66-4C10-BA7D-B37F9097E31F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66-4C10-BA7D-B37F9097E31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146051</c:v>
                </c:pt>
                <c:pt idx="1">
                  <c:v>147890</c:v>
                </c:pt>
                <c:pt idx="2">
                  <c:v>158958</c:v>
                </c:pt>
                <c:pt idx="3">
                  <c:v>165261</c:v>
                </c:pt>
                <c:pt idx="4">
                  <c:v>153212</c:v>
                </c:pt>
                <c:pt idx="5">
                  <c:v>145993</c:v>
                </c:pt>
                <c:pt idx="6">
                  <c:v>155966</c:v>
                </c:pt>
                <c:pt idx="7">
                  <c:v>164094</c:v>
                </c:pt>
                <c:pt idx="8">
                  <c:v>143018</c:v>
                </c:pt>
                <c:pt idx="9">
                  <c:v>169755</c:v>
                </c:pt>
                <c:pt idx="10">
                  <c:v>152818</c:v>
                </c:pt>
                <c:pt idx="11">
                  <c:v>155221</c:v>
                </c:pt>
                <c:pt idx="12">
                  <c:v>1858237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66-4C10-BA7D-B37F9097E31F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66-4C10-BA7D-B37F9097E31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66-4C10-BA7D-B37F9097E31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151134</c:v>
                </c:pt>
                <c:pt idx="1">
                  <c:v>147509</c:v>
                </c:pt>
                <c:pt idx="2">
                  <c:v>163110</c:v>
                </c:pt>
                <c:pt idx="3">
                  <c:v>152086</c:v>
                </c:pt>
                <c:pt idx="4">
                  <c:v>152475</c:v>
                </c:pt>
                <c:pt idx="5">
                  <c:v>147913</c:v>
                </c:pt>
                <c:pt idx="12">
                  <c:v>914227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66-4C10-BA7D-B37F9097E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166-4C10-BA7D-B37F9097E31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99949</c:v>
                      </c:pt>
                      <c:pt idx="1">
                        <c:v>130897</c:v>
                      </c:pt>
                      <c:pt idx="2">
                        <c:v>140303</c:v>
                      </c:pt>
                      <c:pt idx="3">
                        <c:v>166226</c:v>
                      </c:pt>
                      <c:pt idx="4">
                        <c:v>145846</c:v>
                      </c:pt>
                      <c:pt idx="5">
                        <c:v>144989</c:v>
                      </c:pt>
                      <c:pt idx="6">
                        <c:v>164843</c:v>
                      </c:pt>
                      <c:pt idx="7">
                        <c:v>164674</c:v>
                      </c:pt>
                      <c:pt idx="8">
                        <c:v>140395</c:v>
                      </c:pt>
                      <c:pt idx="9">
                        <c:v>159273</c:v>
                      </c:pt>
                      <c:pt idx="10">
                        <c:v>145679</c:v>
                      </c:pt>
                      <c:pt idx="11">
                        <c:v>154024</c:v>
                      </c:pt>
                      <c:pt idx="12">
                        <c:v>1757098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166-4C10-BA7D-B37F9097E31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66-4C10-BA7D-B37F9097E31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66-4C10-BA7D-B37F9097E31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66-4C10-BA7D-B37F9097E31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66-4C10-BA7D-B37F9097E31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66-4C10-BA7D-B37F9097E31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66-4C10-BA7D-B37F9097E31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66-4C10-BA7D-B37F9097E31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66-4C10-BA7D-B37F9097E31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66-4C10-BA7D-B37F9097E31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66-4C10-BA7D-B37F9097E31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66-4C10-BA7D-B37F9097E31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66-4C10-BA7D-B37F9097E31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66-4C10-BA7D-B37F9097E31F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3.4802911311802021E-2</c:v>
                </c:pt>
                <c:pt idx="1">
                  <c:v>-2.5762390966258542E-3</c:v>
                </c:pt>
                <c:pt idx="2">
                  <c:v>2.6120107198127851E-2</c:v>
                </c:pt>
                <c:pt idx="3">
                  <c:v>-7.9722378540611483E-2</c:v>
                </c:pt>
                <c:pt idx="4">
                  <c:v>-4.8103281727279734E-3</c:v>
                </c:pt>
                <c:pt idx="5">
                  <c:v>1.3151315474029479E-2</c:v>
                </c:pt>
                <c:pt idx="12">
                  <c:v>-3.4206668011097507E-3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166-4C10-BA7D-B37F9097E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69-4BC5-B873-88E6B795556A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5223</c:v>
                </c:pt>
                <c:pt idx="1">
                  <c:v>6123</c:v>
                </c:pt>
                <c:pt idx="2">
                  <c:v>5018</c:v>
                </c:pt>
                <c:pt idx="3">
                  <c:v>7219</c:v>
                </c:pt>
                <c:pt idx="4">
                  <c:v>6458</c:v>
                </c:pt>
                <c:pt idx="5">
                  <c:v>5046</c:v>
                </c:pt>
                <c:pt idx="6">
                  <c:v>7014</c:v>
                </c:pt>
                <c:pt idx="7">
                  <c:v>6567</c:v>
                </c:pt>
                <c:pt idx="8">
                  <c:v>5429</c:v>
                </c:pt>
                <c:pt idx="9">
                  <c:v>6929</c:v>
                </c:pt>
                <c:pt idx="10">
                  <c:v>5398</c:v>
                </c:pt>
                <c:pt idx="11">
                  <c:v>5174</c:v>
                </c:pt>
                <c:pt idx="12">
                  <c:v>71598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9-4BC5-B873-88E6B795556A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69-4BC5-B873-88E6B795556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4550</c:v>
                </c:pt>
                <c:pt idx="1">
                  <c:v>5803</c:v>
                </c:pt>
                <c:pt idx="2">
                  <c:v>5584</c:v>
                </c:pt>
                <c:pt idx="3">
                  <c:v>6741</c:v>
                </c:pt>
                <c:pt idx="4">
                  <c:v>5113</c:v>
                </c:pt>
                <c:pt idx="5">
                  <c:v>4073</c:v>
                </c:pt>
                <c:pt idx="6">
                  <c:v>6460</c:v>
                </c:pt>
                <c:pt idx="7">
                  <c:v>6576</c:v>
                </c:pt>
                <c:pt idx="8">
                  <c:v>5142</c:v>
                </c:pt>
                <c:pt idx="9">
                  <c:v>6347</c:v>
                </c:pt>
                <c:pt idx="10">
                  <c:v>5089</c:v>
                </c:pt>
                <c:pt idx="11">
                  <c:v>5218</c:v>
                </c:pt>
                <c:pt idx="12">
                  <c:v>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69-4BC5-B873-88E6B795556A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69-4BC5-B873-88E6B795556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69-4BC5-B873-88E6B795556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5504</c:v>
                </c:pt>
                <c:pt idx="1">
                  <c:v>5811</c:v>
                </c:pt>
                <c:pt idx="2">
                  <c:v>4971</c:v>
                </c:pt>
                <c:pt idx="3">
                  <c:v>7976</c:v>
                </c:pt>
                <c:pt idx="4">
                  <c:v>5116</c:v>
                </c:pt>
                <c:pt idx="5">
                  <c:v>4575</c:v>
                </c:pt>
                <c:pt idx="12">
                  <c:v>33953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69-4BC5-B873-88E6B7955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C69-4BC5-B873-88E6B795556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5898</c:v>
                      </c:pt>
                      <c:pt idx="1">
                        <c:v>6830</c:v>
                      </c:pt>
                      <c:pt idx="2">
                        <c:v>6235</c:v>
                      </c:pt>
                      <c:pt idx="3">
                        <c:v>8867</c:v>
                      </c:pt>
                      <c:pt idx="4">
                        <c:v>6899</c:v>
                      </c:pt>
                      <c:pt idx="5">
                        <c:v>5674</c:v>
                      </c:pt>
                      <c:pt idx="6">
                        <c:v>6649</c:v>
                      </c:pt>
                      <c:pt idx="7">
                        <c:v>7358</c:v>
                      </c:pt>
                      <c:pt idx="8">
                        <c:v>6059</c:v>
                      </c:pt>
                      <c:pt idx="9">
                        <c:v>5618</c:v>
                      </c:pt>
                      <c:pt idx="10">
                        <c:v>5119</c:v>
                      </c:pt>
                      <c:pt idx="11">
                        <c:v>4695</c:v>
                      </c:pt>
                      <c:pt idx="12">
                        <c:v>75901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C69-4BC5-B873-88E6B795556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69-4BC5-B873-88E6B795556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69-4BC5-B873-88E6B795556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69-4BC5-B873-88E6B795556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69-4BC5-B873-88E6B795556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69-4BC5-B873-88E6B795556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69-4BC5-B873-88E6B795556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69-4BC5-B873-88E6B795556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69-4BC5-B873-88E6B795556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69-4BC5-B873-88E6B795556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69-4BC5-B873-88E6B795556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69-4BC5-B873-88E6B795556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69-4BC5-B873-88E6B795556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69-4BC5-B873-88E6B795556A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0.20967032967032972</c:v>
                </c:pt>
                <c:pt idx="1">
                  <c:v>1.3785972772704103E-3</c:v>
                </c:pt>
                <c:pt idx="2">
                  <c:v>-0.10977793696275073</c:v>
                </c:pt>
                <c:pt idx="3">
                  <c:v>0.18320723928200566</c:v>
                </c:pt>
                <c:pt idx="4">
                  <c:v>5.8673968316047542E-4</c:v>
                </c:pt>
                <c:pt idx="5">
                  <c:v>0.12325067517800137</c:v>
                </c:pt>
                <c:pt idx="12">
                  <c:v>6.5559879487823158E-2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69-4BC5-B873-88E6B7955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F9-48E9-84EE-593A3BFB3250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6378</c:v>
                </c:pt>
                <c:pt idx="1">
                  <c:v>6913</c:v>
                </c:pt>
                <c:pt idx="2">
                  <c:v>7454</c:v>
                </c:pt>
                <c:pt idx="3">
                  <c:v>7570</c:v>
                </c:pt>
                <c:pt idx="4">
                  <c:v>5806</c:v>
                </c:pt>
                <c:pt idx="5">
                  <c:v>5288</c:v>
                </c:pt>
                <c:pt idx="6">
                  <c:v>8019</c:v>
                </c:pt>
                <c:pt idx="7">
                  <c:v>6230</c:v>
                </c:pt>
                <c:pt idx="8">
                  <c:v>5752</c:v>
                </c:pt>
                <c:pt idx="9">
                  <c:v>7467</c:v>
                </c:pt>
                <c:pt idx="10">
                  <c:v>7260</c:v>
                </c:pt>
                <c:pt idx="11">
                  <c:v>7580</c:v>
                </c:pt>
                <c:pt idx="12">
                  <c:v>81717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9-48E9-84EE-593A3BFB3250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F9-48E9-84EE-593A3BFB325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6245</c:v>
                </c:pt>
                <c:pt idx="1">
                  <c:v>6687</c:v>
                </c:pt>
                <c:pt idx="2">
                  <c:v>7551</c:v>
                </c:pt>
                <c:pt idx="3">
                  <c:v>7164</c:v>
                </c:pt>
                <c:pt idx="4">
                  <c:v>5488</c:v>
                </c:pt>
                <c:pt idx="5">
                  <c:v>4500</c:v>
                </c:pt>
                <c:pt idx="6">
                  <c:v>6462</c:v>
                </c:pt>
                <c:pt idx="7">
                  <c:v>5164</c:v>
                </c:pt>
                <c:pt idx="8">
                  <c:v>5417</c:v>
                </c:pt>
                <c:pt idx="9">
                  <c:v>7455</c:v>
                </c:pt>
                <c:pt idx="10">
                  <c:v>7841</c:v>
                </c:pt>
                <c:pt idx="11">
                  <c:v>7909</c:v>
                </c:pt>
                <c:pt idx="12">
                  <c:v>77883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F9-48E9-84EE-593A3BFB3250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F9-48E9-84EE-593A3BFB325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F9-48E9-84EE-593A3BFB325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6438</c:v>
                </c:pt>
                <c:pt idx="1">
                  <c:v>7549</c:v>
                </c:pt>
                <c:pt idx="2">
                  <c:v>6131</c:v>
                </c:pt>
                <c:pt idx="3">
                  <c:v>7758</c:v>
                </c:pt>
                <c:pt idx="4">
                  <c:v>6011</c:v>
                </c:pt>
                <c:pt idx="5">
                  <c:v>5178</c:v>
                </c:pt>
                <c:pt idx="12">
                  <c:v>39065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F9-48E9-84EE-593A3BFB3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1F9-48E9-84EE-593A3BFB325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6894</c:v>
                      </c:pt>
                      <c:pt idx="1">
                        <c:v>8112</c:v>
                      </c:pt>
                      <c:pt idx="2">
                        <c:v>7378</c:v>
                      </c:pt>
                      <c:pt idx="3">
                        <c:v>8738</c:v>
                      </c:pt>
                      <c:pt idx="4">
                        <c:v>5742</c:v>
                      </c:pt>
                      <c:pt idx="5">
                        <c:v>4830</c:v>
                      </c:pt>
                      <c:pt idx="6">
                        <c:v>7856</c:v>
                      </c:pt>
                      <c:pt idx="7">
                        <c:v>5565</c:v>
                      </c:pt>
                      <c:pt idx="8">
                        <c:v>5560</c:v>
                      </c:pt>
                      <c:pt idx="9">
                        <c:v>7815</c:v>
                      </c:pt>
                      <c:pt idx="10">
                        <c:v>6968</c:v>
                      </c:pt>
                      <c:pt idx="11">
                        <c:v>7335</c:v>
                      </c:pt>
                      <c:pt idx="12">
                        <c:v>82793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1F9-48E9-84EE-593A3BFB325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F9-48E9-84EE-593A3BFB325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F9-48E9-84EE-593A3BFB325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F9-48E9-84EE-593A3BFB325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F9-48E9-84EE-593A3BFB325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F9-48E9-84EE-593A3BFB325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F9-48E9-84EE-593A3BFB325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F9-48E9-84EE-593A3BFB325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F9-48E9-84EE-593A3BFB325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F9-48E9-84EE-593A3BFB325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F9-48E9-84EE-593A3BFB325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F9-48E9-84EE-593A3BFB325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F9-48E9-84EE-593A3BFB325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F9-48E9-84EE-593A3BFB3250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3.0904723779023202E-2</c:v>
                </c:pt>
                <c:pt idx="1">
                  <c:v>0.12890683415582482</c:v>
                </c:pt>
                <c:pt idx="2">
                  <c:v>-0.18805456230962792</c:v>
                </c:pt>
                <c:pt idx="3">
                  <c:v>8.2914572864321689E-2</c:v>
                </c:pt>
                <c:pt idx="4">
                  <c:v>9.5298833819241979E-2</c:v>
                </c:pt>
                <c:pt idx="5">
                  <c:v>0.15066666666666673</c:v>
                </c:pt>
                <c:pt idx="12">
                  <c:v>3.7996545768566481E-2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F9-48E9-84EE-593A3BFB3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B-4658-A125-7F36AD321711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3435</c:v>
                </c:pt>
                <c:pt idx="1">
                  <c:v>3587</c:v>
                </c:pt>
                <c:pt idx="2">
                  <c:v>4025</c:v>
                </c:pt>
                <c:pt idx="3">
                  <c:v>1591</c:v>
                </c:pt>
                <c:pt idx="4">
                  <c:v>622</c:v>
                </c:pt>
                <c:pt idx="5">
                  <c:v>450</c:v>
                </c:pt>
                <c:pt idx="6">
                  <c:v>1214</c:v>
                </c:pt>
                <c:pt idx="7">
                  <c:v>545</c:v>
                </c:pt>
                <c:pt idx="8">
                  <c:v>786</c:v>
                </c:pt>
                <c:pt idx="9">
                  <c:v>2136</c:v>
                </c:pt>
                <c:pt idx="10">
                  <c:v>3114</c:v>
                </c:pt>
                <c:pt idx="11">
                  <c:v>2655</c:v>
                </c:pt>
                <c:pt idx="12">
                  <c:v>24160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B-4658-A125-7F36AD321711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B-4658-A125-7F36AD32171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2586</c:v>
                </c:pt>
                <c:pt idx="1">
                  <c:v>3609</c:v>
                </c:pt>
                <c:pt idx="2">
                  <c:v>3315</c:v>
                </c:pt>
                <c:pt idx="3">
                  <c:v>2194</c:v>
                </c:pt>
                <c:pt idx="4">
                  <c:v>775</c:v>
                </c:pt>
                <c:pt idx="5">
                  <c:v>436</c:v>
                </c:pt>
                <c:pt idx="6">
                  <c:v>818</c:v>
                </c:pt>
                <c:pt idx="7">
                  <c:v>383</c:v>
                </c:pt>
                <c:pt idx="8">
                  <c:v>512</c:v>
                </c:pt>
                <c:pt idx="9">
                  <c:v>2180</c:v>
                </c:pt>
                <c:pt idx="10">
                  <c:v>3633</c:v>
                </c:pt>
                <c:pt idx="11">
                  <c:v>2631</c:v>
                </c:pt>
                <c:pt idx="12">
                  <c:v>23072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1B-4658-A125-7F36AD321711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1B-4658-A125-7F36AD32171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1B-4658-A125-7F36AD32171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3346</c:v>
                </c:pt>
                <c:pt idx="1">
                  <c:v>3555</c:v>
                </c:pt>
                <c:pt idx="2">
                  <c:v>4099</c:v>
                </c:pt>
                <c:pt idx="3">
                  <c:v>1492</c:v>
                </c:pt>
                <c:pt idx="4">
                  <c:v>401</c:v>
                </c:pt>
                <c:pt idx="5">
                  <c:v>331</c:v>
                </c:pt>
                <c:pt idx="12">
                  <c:v>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1B-4658-A125-7F36AD321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81B-4658-A125-7F36AD32171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2668</c:v>
                      </c:pt>
                      <c:pt idx="1">
                        <c:v>3232</c:v>
                      </c:pt>
                      <c:pt idx="2">
                        <c:v>3519</c:v>
                      </c:pt>
                      <c:pt idx="3">
                        <c:v>2608</c:v>
                      </c:pt>
                      <c:pt idx="4">
                        <c:v>519</c:v>
                      </c:pt>
                      <c:pt idx="5">
                        <c:v>388</c:v>
                      </c:pt>
                      <c:pt idx="6">
                        <c:v>687</c:v>
                      </c:pt>
                      <c:pt idx="7">
                        <c:v>460</c:v>
                      </c:pt>
                      <c:pt idx="8">
                        <c:v>487</c:v>
                      </c:pt>
                      <c:pt idx="9">
                        <c:v>2499</c:v>
                      </c:pt>
                      <c:pt idx="10">
                        <c:v>3397</c:v>
                      </c:pt>
                      <c:pt idx="11">
                        <c:v>2400</c:v>
                      </c:pt>
                      <c:pt idx="12">
                        <c:v>22864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81B-4658-A125-7F36AD3217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1B-4658-A125-7F36AD32171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1B-4658-A125-7F36AD32171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1B-4658-A125-7F36AD32171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1B-4658-A125-7F36AD32171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1B-4658-A125-7F36AD32171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1B-4658-A125-7F36AD32171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1B-4658-A125-7F36AD32171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1B-4658-A125-7F36AD32171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1B-4658-A125-7F36AD32171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1B-4658-A125-7F36AD32171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1B-4658-A125-7F36AD32171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1B-4658-A125-7F36AD32171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1B-4658-A125-7F36AD321711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0.29389017788089711</c:v>
                </c:pt>
                <c:pt idx="1">
                  <c:v>-1.4962593516209433E-2</c:v>
                </c:pt>
                <c:pt idx="2">
                  <c:v>0.23650075414781302</c:v>
                </c:pt>
                <c:pt idx="3">
                  <c:v>-0.3199635369188697</c:v>
                </c:pt>
                <c:pt idx="4">
                  <c:v>-0.48258064516129029</c:v>
                </c:pt>
                <c:pt idx="5">
                  <c:v>-0.24082568807339455</c:v>
                </c:pt>
                <c:pt idx="12">
                  <c:v>2.3925667828106789E-2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1B-4658-A125-7F36AD321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9C-4066-8140-856EFB284787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4085</c:v>
                </c:pt>
                <c:pt idx="1">
                  <c:v>3554</c:v>
                </c:pt>
                <c:pt idx="2">
                  <c:v>3964</c:v>
                </c:pt>
                <c:pt idx="3">
                  <c:v>1351</c:v>
                </c:pt>
                <c:pt idx="4">
                  <c:v>163</c:v>
                </c:pt>
                <c:pt idx="5">
                  <c:v>233</c:v>
                </c:pt>
                <c:pt idx="6">
                  <c:v>247</c:v>
                </c:pt>
                <c:pt idx="7">
                  <c:v>201</c:v>
                </c:pt>
                <c:pt idx="8">
                  <c:v>175</c:v>
                </c:pt>
                <c:pt idx="9">
                  <c:v>2268</c:v>
                </c:pt>
                <c:pt idx="10">
                  <c:v>3376</c:v>
                </c:pt>
                <c:pt idx="11">
                  <c:v>3656</c:v>
                </c:pt>
                <c:pt idx="12">
                  <c:v>23273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C-4066-8140-856EFB284787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9C-4066-8140-856EFB28478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3094</c:v>
                </c:pt>
                <c:pt idx="1">
                  <c:v>3156</c:v>
                </c:pt>
                <c:pt idx="2">
                  <c:v>2560</c:v>
                </c:pt>
                <c:pt idx="3">
                  <c:v>1682</c:v>
                </c:pt>
                <c:pt idx="4">
                  <c:v>109</c:v>
                </c:pt>
                <c:pt idx="5">
                  <c:v>255</c:v>
                </c:pt>
                <c:pt idx="6">
                  <c:v>142</c:v>
                </c:pt>
                <c:pt idx="7">
                  <c:v>114</c:v>
                </c:pt>
                <c:pt idx="8">
                  <c:v>80</c:v>
                </c:pt>
                <c:pt idx="9">
                  <c:v>1945</c:v>
                </c:pt>
                <c:pt idx="10">
                  <c:v>3562</c:v>
                </c:pt>
                <c:pt idx="11">
                  <c:v>3594</c:v>
                </c:pt>
                <c:pt idx="12">
                  <c:v>20293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9C-4066-8140-856EFB284787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9C-4066-8140-856EFB28478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9C-4066-8140-856EFB28478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3308</c:v>
                </c:pt>
                <c:pt idx="1">
                  <c:v>2644</c:v>
                </c:pt>
                <c:pt idx="2">
                  <c:v>3194</c:v>
                </c:pt>
                <c:pt idx="3">
                  <c:v>1569</c:v>
                </c:pt>
                <c:pt idx="4">
                  <c:v>109</c:v>
                </c:pt>
                <c:pt idx="5">
                  <c:v>300</c:v>
                </c:pt>
                <c:pt idx="12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9C-4066-8140-856EFB284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A9C-4066-8140-856EFB28478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1897</c:v>
                      </c:pt>
                      <c:pt idx="1">
                        <c:v>1725</c:v>
                      </c:pt>
                      <c:pt idx="2">
                        <c:v>2166</c:v>
                      </c:pt>
                      <c:pt idx="3">
                        <c:v>1648</c:v>
                      </c:pt>
                      <c:pt idx="4">
                        <c:v>211</c:v>
                      </c:pt>
                      <c:pt idx="5">
                        <c:v>298</c:v>
                      </c:pt>
                      <c:pt idx="6">
                        <c:v>242</c:v>
                      </c:pt>
                      <c:pt idx="7">
                        <c:v>287</c:v>
                      </c:pt>
                      <c:pt idx="8">
                        <c:v>382</c:v>
                      </c:pt>
                      <c:pt idx="9">
                        <c:v>2204</c:v>
                      </c:pt>
                      <c:pt idx="10">
                        <c:v>4737</c:v>
                      </c:pt>
                      <c:pt idx="11">
                        <c:v>3908</c:v>
                      </c:pt>
                      <c:pt idx="12">
                        <c:v>19705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A9C-4066-8140-856EFB2847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9C-4066-8140-856EFB28478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9C-4066-8140-856EFB28478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9C-4066-8140-856EFB28478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9C-4066-8140-856EFB28478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9C-4066-8140-856EFB28478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9C-4066-8140-856EFB28478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9C-4066-8140-856EFB28478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9C-4066-8140-856EFB28478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9C-4066-8140-856EFB28478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9C-4066-8140-856EFB28478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9C-4066-8140-856EFB28478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9C-4066-8140-856EFB28478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9C-4066-8140-856EFB284787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6.9166127989657378E-2</c:v>
                </c:pt>
                <c:pt idx="1">
                  <c:v>-0.16223067173637518</c:v>
                </c:pt>
                <c:pt idx="2">
                  <c:v>0.24765624999999991</c:v>
                </c:pt>
                <c:pt idx="3">
                  <c:v>-6.7181926278240156E-2</c:v>
                </c:pt>
                <c:pt idx="4">
                  <c:v>0</c:v>
                </c:pt>
                <c:pt idx="5">
                  <c:v>0.17647058823529416</c:v>
                </c:pt>
                <c:pt idx="12">
                  <c:v>2.4686809137804078E-2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9C-4066-8140-856EFB284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A-4948-8A41-38DCC2BB21B2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150956</c:v>
                </c:pt>
                <c:pt idx="1">
                  <c:v>154587</c:v>
                </c:pt>
                <c:pt idx="2">
                  <c:v>175927</c:v>
                </c:pt>
                <c:pt idx="3">
                  <c:v>158852</c:v>
                </c:pt>
                <c:pt idx="4">
                  <c:v>161561</c:v>
                </c:pt>
                <c:pt idx="5">
                  <c:v>157065</c:v>
                </c:pt>
                <c:pt idx="6">
                  <c:v>166795</c:v>
                </c:pt>
                <c:pt idx="7">
                  <c:v>175399</c:v>
                </c:pt>
                <c:pt idx="8">
                  <c:v>148572</c:v>
                </c:pt>
                <c:pt idx="9">
                  <c:v>172855</c:v>
                </c:pt>
                <c:pt idx="10">
                  <c:v>156906</c:v>
                </c:pt>
                <c:pt idx="11">
                  <c:v>159454</c:v>
                </c:pt>
                <c:pt idx="12">
                  <c:v>1938929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7A-4948-8A41-38DCC2BB21B2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7A-4948-8A41-38DCC2BB21B2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146051</c:v>
                </c:pt>
                <c:pt idx="1">
                  <c:v>147890</c:v>
                </c:pt>
                <c:pt idx="2">
                  <c:v>158958</c:v>
                </c:pt>
                <c:pt idx="3">
                  <c:v>165261</c:v>
                </c:pt>
                <c:pt idx="4">
                  <c:v>153212</c:v>
                </c:pt>
                <c:pt idx="5">
                  <c:v>145993</c:v>
                </c:pt>
                <c:pt idx="6">
                  <c:v>155966</c:v>
                </c:pt>
                <c:pt idx="7">
                  <c:v>164094</c:v>
                </c:pt>
                <c:pt idx="8">
                  <c:v>143018</c:v>
                </c:pt>
                <c:pt idx="9">
                  <c:v>169755</c:v>
                </c:pt>
                <c:pt idx="10">
                  <c:v>152818</c:v>
                </c:pt>
                <c:pt idx="11">
                  <c:v>155221</c:v>
                </c:pt>
                <c:pt idx="12">
                  <c:v>1858237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7A-4948-8A41-38DCC2BB21B2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7A-4948-8A41-38DCC2BB21B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7A-4948-8A41-38DCC2BB21B2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151134</c:v>
                </c:pt>
                <c:pt idx="1">
                  <c:v>147509</c:v>
                </c:pt>
                <c:pt idx="2">
                  <c:v>163110</c:v>
                </c:pt>
                <c:pt idx="3">
                  <c:v>152086</c:v>
                </c:pt>
                <c:pt idx="4">
                  <c:v>152475</c:v>
                </c:pt>
                <c:pt idx="5">
                  <c:v>147913</c:v>
                </c:pt>
                <c:pt idx="12">
                  <c:v>914227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7A-4948-8A41-38DCC2BB2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A7A-4948-8A41-38DCC2BB21B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99949</c:v>
                      </c:pt>
                      <c:pt idx="1">
                        <c:v>130897</c:v>
                      </c:pt>
                      <c:pt idx="2">
                        <c:v>140303</c:v>
                      </c:pt>
                      <c:pt idx="3">
                        <c:v>166226</c:v>
                      </c:pt>
                      <c:pt idx="4">
                        <c:v>145846</c:v>
                      </c:pt>
                      <c:pt idx="5">
                        <c:v>144989</c:v>
                      </c:pt>
                      <c:pt idx="6">
                        <c:v>164843</c:v>
                      </c:pt>
                      <c:pt idx="7">
                        <c:v>164674</c:v>
                      </c:pt>
                      <c:pt idx="8">
                        <c:v>140395</c:v>
                      </c:pt>
                      <c:pt idx="9">
                        <c:v>159273</c:v>
                      </c:pt>
                      <c:pt idx="10">
                        <c:v>145679</c:v>
                      </c:pt>
                      <c:pt idx="11">
                        <c:v>154024</c:v>
                      </c:pt>
                      <c:pt idx="12">
                        <c:v>1757098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A7A-4948-8A41-38DCC2BB21B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7A-4948-8A41-38DCC2BB21B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7A-4948-8A41-38DCC2BB21B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7A-4948-8A41-38DCC2BB21B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7A-4948-8A41-38DCC2BB21B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7A-4948-8A41-38DCC2BB21B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7A-4948-8A41-38DCC2BB21B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7A-4948-8A41-38DCC2BB21B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7A-4948-8A41-38DCC2BB21B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7A-4948-8A41-38DCC2BB21B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7A-4948-8A41-38DCC2BB21B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7A-4948-8A41-38DCC2BB21B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7A-4948-8A41-38DCC2BB21B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7A-4948-8A41-38DCC2BB21B2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3.4802911311802021E-2</c:v>
                </c:pt>
                <c:pt idx="1">
                  <c:v>-2.5762390966258542E-3</c:v>
                </c:pt>
                <c:pt idx="2">
                  <c:v>2.6120107198127851E-2</c:v>
                </c:pt>
                <c:pt idx="3">
                  <c:v>-7.9722378540611483E-2</c:v>
                </c:pt>
                <c:pt idx="4">
                  <c:v>-4.8103281727279734E-3</c:v>
                </c:pt>
                <c:pt idx="5">
                  <c:v>1.3151315474029479E-2</c:v>
                </c:pt>
                <c:pt idx="12">
                  <c:v>-3.4206668011097507E-3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7A-4948-8A41-38DCC2BB2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C2-4E44-965E-819E56DFACAC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122945</c:v>
                </c:pt>
                <c:pt idx="1">
                  <c:v>124180</c:v>
                </c:pt>
                <c:pt idx="2">
                  <c:v>142017</c:v>
                </c:pt>
                <c:pt idx="3">
                  <c:v>130927</c:v>
                </c:pt>
                <c:pt idx="4">
                  <c:v>132737</c:v>
                </c:pt>
                <c:pt idx="5">
                  <c:v>129241</c:v>
                </c:pt>
                <c:pt idx="6">
                  <c:v>133668</c:v>
                </c:pt>
                <c:pt idx="7">
                  <c:v>143446</c:v>
                </c:pt>
                <c:pt idx="8">
                  <c:v>121062</c:v>
                </c:pt>
                <c:pt idx="9">
                  <c:v>140283</c:v>
                </c:pt>
                <c:pt idx="10">
                  <c:v>125623</c:v>
                </c:pt>
                <c:pt idx="11">
                  <c:v>127791</c:v>
                </c:pt>
                <c:pt idx="12">
                  <c:v>1573920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2-4E44-965E-819E56DFACAC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C2-4E44-965E-819E56DFACA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120846</c:v>
                </c:pt>
                <c:pt idx="1">
                  <c:v>116006</c:v>
                </c:pt>
                <c:pt idx="2">
                  <c:v>126185</c:v>
                </c:pt>
                <c:pt idx="3">
                  <c:v>132941</c:v>
                </c:pt>
                <c:pt idx="4">
                  <c:v>123526</c:v>
                </c:pt>
                <c:pt idx="5">
                  <c:v>115607</c:v>
                </c:pt>
                <c:pt idx="6">
                  <c:v>125208</c:v>
                </c:pt>
                <c:pt idx="7">
                  <c:v>124990</c:v>
                </c:pt>
                <c:pt idx="8">
                  <c:v>112012</c:v>
                </c:pt>
                <c:pt idx="9">
                  <c:v>134357</c:v>
                </c:pt>
                <c:pt idx="10">
                  <c:v>122552</c:v>
                </c:pt>
                <c:pt idx="11">
                  <c:v>124215</c:v>
                </c:pt>
                <c:pt idx="12">
                  <c:v>1478445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C2-4E44-965E-819E56DFACAC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C2-4E44-965E-819E56DFACA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C2-4E44-965E-819E56DFACA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120103</c:v>
                </c:pt>
                <c:pt idx="1">
                  <c:v>119718</c:v>
                </c:pt>
                <c:pt idx="2">
                  <c:v>132856</c:v>
                </c:pt>
                <c:pt idx="3">
                  <c:v>125076</c:v>
                </c:pt>
                <c:pt idx="4">
                  <c:v>126335</c:v>
                </c:pt>
                <c:pt idx="5">
                  <c:v>122478</c:v>
                </c:pt>
                <c:pt idx="12">
                  <c:v>746566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C2-4E44-965E-819E56DFA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CC2-4E44-965E-819E56DFACA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86205</c:v>
                      </c:pt>
                      <c:pt idx="1">
                        <c:v>113659</c:v>
                      </c:pt>
                      <c:pt idx="2">
                        <c:v>123375</c:v>
                      </c:pt>
                      <c:pt idx="3">
                        <c:v>141494</c:v>
                      </c:pt>
                      <c:pt idx="4">
                        <c:v>125144</c:v>
                      </c:pt>
                      <c:pt idx="5">
                        <c:v>123799</c:v>
                      </c:pt>
                      <c:pt idx="6">
                        <c:v>138653</c:v>
                      </c:pt>
                      <c:pt idx="7">
                        <c:v>138022</c:v>
                      </c:pt>
                      <c:pt idx="8">
                        <c:v>116996</c:v>
                      </c:pt>
                      <c:pt idx="9">
                        <c:v>135198</c:v>
                      </c:pt>
                      <c:pt idx="10">
                        <c:v>121503</c:v>
                      </c:pt>
                      <c:pt idx="11">
                        <c:v>126581</c:v>
                      </c:pt>
                      <c:pt idx="12">
                        <c:v>1490629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CC2-4E44-965E-819E56DFAC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C2-4E44-965E-819E56DFACA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C2-4E44-965E-819E56DFACA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C2-4E44-965E-819E56DFACA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C2-4E44-965E-819E56DFACA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C2-4E44-965E-819E56DFACA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C2-4E44-965E-819E56DFACA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C2-4E44-965E-819E56DFACA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C2-4E44-965E-819E56DFACA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C2-4E44-965E-819E56DFACA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C2-4E44-965E-819E56DFACA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C2-4E44-965E-819E56DFACA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C2-4E44-965E-819E56DFACA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C2-4E44-965E-819E56DFACAC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-6.1483210035913061E-3</c:v>
                </c:pt>
                <c:pt idx="1">
                  <c:v>3.1998344913194199E-2</c:v>
                </c:pt>
                <c:pt idx="2">
                  <c:v>5.2866822522486867E-2</c:v>
                </c:pt>
                <c:pt idx="3">
                  <c:v>-5.9161582957853454E-2</c:v>
                </c:pt>
                <c:pt idx="4">
                  <c:v>2.2740151870861203E-2</c:v>
                </c:pt>
                <c:pt idx="5">
                  <c:v>5.9434117311235379E-2</c:v>
                </c:pt>
                <c:pt idx="12">
                  <c:v>1.5582680710804153E-2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C2-4E44-965E-819E56DFA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B3-4172-BFE3-2F33F419F16F}"/>
              </c:ext>
            </c:extLst>
          </c:dPt>
          <c:val>
            <c:numRef>
              <c:f>'Viajeros entr evol mensu TF cat'!$G$53:$G$65</c:f>
              <c:numCache>
                <c:formatCode>#,##0</c:formatCode>
                <c:ptCount val="13"/>
                <c:pt idx="0">
                  <c:v>111198</c:v>
                </c:pt>
                <c:pt idx="1">
                  <c:v>111828</c:v>
                </c:pt>
                <c:pt idx="2">
                  <c:v>127256</c:v>
                </c:pt>
                <c:pt idx="3">
                  <c:v>117947</c:v>
                </c:pt>
                <c:pt idx="4">
                  <c:v>119801</c:v>
                </c:pt>
                <c:pt idx="5">
                  <c:v>117142</c:v>
                </c:pt>
                <c:pt idx="6">
                  <c:v>120238</c:v>
                </c:pt>
                <c:pt idx="7">
                  <c:v>130238</c:v>
                </c:pt>
                <c:pt idx="8">
                  <c:v>109297</c:v>
                </c:pt>
                <c:pt idx="9">
                  <c:v>127297</c:v>
                </c:pt>
                <c:pt idx="10">
                  <c:v>113118</c:v>
                </c:pt>
                <c:pt idx="11">
                  <c:v>115661</c:v>
                </c:pt>
                <c:pt idx="12">
                  <c:v>1421021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3-4172-BFE3-2F33F419F16F}"/>
            </c:ext>
          </c:extLst>
        </c:ser>
        <c:ser>
          <c:idx val="0"/>
          <c:order val="2"/>
          <c:tx>
            <c:strRef>
              <c:f>'Viajeros entr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B3-4172-BFE3-2F33F419F16F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cat'!$I$53:$I$65</c:f>
              <c:numCache>
                <c:formatCode>#,##0</c:formatCode>
                <c:ptCount val="13"/>
                <c:pt idx="0">
                  <c:v>108553</c:v>
                </c:pt>
                <c:pt idx="1">
                  <c:v>103617</c:v>
                </c:pt>
                <c:pt idx="2">
                  <c:v>112571</c:v>
                </c:pt>
                <c:pt idx="3">
                  <c:v>119086</c:v>
                </c:pt>
                <c:pt idx="4">
                  <c:v>110077</c:v>
                </c:pt>
                <c:pt idx="5">
                  <c:v>102220</c:v>
                </c:pt>
                <c:pt idx="6">
                  <c:v>110997</c:v>
                </c:pt>
                <c:pt idx="7">
                  <c:v>110862</c:v>
                </c:pt>
                <c:pt idx="8">
                  <c:v>99605</c:v>
                </c:pt>
                <c:pt idx="9">
                  <c:v>118742</c:v>
                </c:pt>
                <c:pt idx="10">
                  <c:v>110097</c:v>
                </c:pt>
                <c:pt idx="11">
                  <c:v>111415</c:v>
                </c:pt>
                <c:pt idx="12">
                  <c:v>1317842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B3-4172-BFE3-2F33F419F16F}"/>
            </c:ext>
          </c:extLst>
        </c:ser>
        <c:ser>
          <c:idx val="1"/>
          <c:order val="3"/>
          <c:tx>
            <c:strRef>
              <c:f>'Viajeros entr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B3-4172-BFE3-2F33F419F16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B3-4172-BFE3-2F33F419F16F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cat'!$K$53:$K$65</c:f>
              <c:numCache>
                <c:formatCode>#,##0</c:formatCode>
                <c:ptCount val="13"/>
                <c:pt idx="0">
                  <c:v>108057</c:v>
                </c:pt>
                <c:pt idx="1">
                  <c:v>108725</c:v>
                </c:pt>
                <c:pt idx="2">
                  <c:v>117624</c:v>
                </c:pt>
                <c:pt idx="3">
                  <c:v>111966</c:v>
                </c:pt>
                <c:pt idx="4">
                  <c:v>108057</c:v>
                </c:pt>
                <c:pt idx="5">
                  <c:v>100033</c:v>
                </c:pt>
                <c:pt idx="12">
                  <c:v>669641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B3-4172-BFE3-2F33F419F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AB3-4172-BFE3-2F33F419F16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77462</c:v>
                      </c:pt>
                      <c:pt idx="1">
                        <c:v>101190</c:v>
                      </c:pt>
                      <c:pt idx="2">
                        <c:v>109531</c:v>
                      </c:pt>
                      <c:pt idx="3">
                        <c:v>126772</c:v>
                      </c:pt>
                      <c:pt idx="4">
                        <c:v>113457</c:v>
                      </c:pt>
                      <c:pt idx="5">
                        <c:v>110209</c:v>
                      </c:pt>
                      <c:pt idx="6">
                        <c:v>123042</c:v>
                      </c:pt>
                      <c:pt idx="7">
                        <c:v>121901</c:v>
                      </c:pt>
                      <c:pt idx="8">
                        <c:v>103802</c:v>
                      </c:pt>
                      <c:pt idx="9">
                        <c:v>119950</c:v>
                      </c:pt>
                      <c:pt idx="10">
                        <c:v>107416</c:v>
                      </c:pt>
                      <c:pt idx="11">
                        <c:v>110632</c:v>
                      </c:pt>
                      <c:pt idx="12">
                        <c:v>1325364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AB3-4172-BFE3-2F33F419F1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B3-4172-BFE3-2F33F419F16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B3-4172-BFE3-2F33F419F16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B3-4172-BFE3-2F33F419F16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B3-4172-BFE3-2F33F419F16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B3-4172-BFE3-2F33F419F16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B3-4172-BFE3-2F33F419F16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B3-4172-BFE3-2F33F419F16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B3-4172-BFE3-2F33F419F16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B3-4172-BFE3-2F33F419F16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B3-4172-BFE3-2F33F419F16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B3-4172-BFE3-2F33F419F16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B3-4172-BFE3-2F33F419F16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B3-4172-BFE3-2F33F419F16F}"/>
              </c:ext>
            </c:extLst>
          </c:dPt>
          <c:cat>
            <c:strRef>
              <c:f>'Viajeros entr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cat'!$L$53:$L$65</c:f>
              <c:numCache>
                <c:formatCode>0.0%</c:formatCode>
                <c:ptCount val="13"/>
                <c:pt idx="0">
                  <c:v>-4.5691966136357509E-3</c:v>
                </c:pt>
                <c:pt idx="1">
                  <c:v>4.9296930040437337E-2</c:v>
                </c:pt>
                <c:pt idx="2">
                  <c:v>4.488722672802048E-2</c:v>
                </c:pt>
                <c:pt idx="3">
                  <c:v>-5.9788724115345193E-2</c:v>
                </c:pt>
                <c:pt idx="4">
                  <c:v>-1.8350790810069295E-2</c:v>
                </c:pt>
                <c:pt idx="5">
                  <c:v>-2.1395030326746278E-2</c:v>
                </c:pt>
                <c:pt idx="12">
                  <c:v>2.0601288780779159E-2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B3-4172-BFE3-2F33F419F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205497302908249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76-40AE-8081-D93FF53DD500}"/>
              </c:ext>
            </c:extLst>
          </c:dPt>
          <c:val>
            <c:numRef>
              <c:f>'Viajeros entr evol mensu TF cat'!$G$75:$G$87</c:f>
              <c:numCache>
                <c:formatCode>#,##0</c:formatCode>
                <c:ptCount val="13"/>
                <c:pt idx="0">
                  <c:v>11747</c:v>
                </c:pt>
                <c:pt idx="1">
                  <c:v>12352</c:v>
                </c:pt>
                <c:pt idx="2">
                  <c:v>14761</c:v>
                </c:pt>
                <c:pt idx="3">
                  <c:v>12980</c:v>
                </c:pt>
                <c:pt idx="4">
                  <c:v>12936</c:v>
                </c:pt>
                <c:pt idx="5">
                  <c:v>12099</c:v>
                </c:pt>
                <c:pt idx="6">
                  <c:v>13430</c:v>
                </c:pt>
                <c:pt idx="7">
                  <c:v>13208</c:v>
                </c:pt>
                <c:pt idx="8">
                  <c:v>11765</c:v>
                </c:pt>
                <c:pt idx="9">
                  <c:v>12986</c:v>
                </c:pt>
                <c:pt idx="10">
                  <c:v>12505</c:v>
                </c:pt>
                <c:pt idx="11">
                  <c:v>12130</c:v>
                </c:pt>
                <c:pt idx="12">
                  <c:v>152899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6-40AE-8081-D93FF53DD500}"/>
            </c:ext>
          </c:extLst>
        </c:ser>
        <c:ser>
          <c:idx val="0"/>
          <c:order val="2"/>
          <c:tx>
            <c:strRef>
              <c:f>'Viajeros entr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76-40AE-8081-D93FF53DD500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cat'!$I$75:$I$87</c:f>
              <c:numCache>
                <c:formatCode>#,##0</c:formatCode>
                <c:ptCount val="13"/>
                <c:pt idx="0">
                  <c:v>12293</c:v>
                </c:pt>
                <c:pt idx="1">
                  <c:v>12389</c:v>
                </c:pt>
                <c:pt idx="2">
                  <c:v>13614</c:v>
                </c:pt>
                <c:pt idx="3">
                  <c:v>13855</c:v>
                </c:pt>
                <c:pt idx="4">
                  <c:v>13449</c:v>
                </c:pt>
                <c:pt idx="5">
                  <c:v>13387</c:v>
                </c:pt>
                <c:pt idx="6">
                  <c:v>14211</c:v>
                </c:pt>
                <c:pt idx="7">
                  <c:v>14128</c:v>
                </c:pt>
                <c:pt idx="8">
                  <c:v>12407</c:v>
                </c:pt>
                <c:pt idx="9">
                  <c:v>15615</c:v>
                </c:pt>
                <c:pt idx="10">
                  <c:v>12455</c:v>
                </c:pt>
                <c:pt idx="11">
                  <c:v>12800</c:v>
                </c:pt>
                <c:pt idx="12">
                  <c:v>160603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76-40AE-8081-D93FF53DD500}"/>
            </c:ext>
          </c:extLst>
        </c:ser>
        <c:ser>
          <c:idx val="1"/>
          <c:order val="3"/>
          <c:tx>
            <c:strRef>
              <c:f>'Viajeros entr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76-40AE-8081-D93FF53DD50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76-40AE-8081-D93FF53DD500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cat'!$K$75:$K$87</c:f>
              <c:numCache>
                <c:formatCode>#,##0</c:formatCode>
                <c:ptCount val="13"/>
                <c:pt idx="0">
                  <c:v>12046</c:v>
                </c:pt>
                <c:pt idx="1">
                  <c:v>12451</c:v>
                </c:pt>
                <c:pt idx="2">
                  <c:v>14342</c:v>
                </c:pt>
                <c:pt idx="3">
                  <c:v>11014</c:v>
                </c:pt>
                <c:pt idx="4">
                  <c:v>11752</c:v>
                </c:pt>
                <c:pt idx="5">
                  <c:v>11923</c:v>
                </c:pt>
                <c:pt idx="12">
                  <c:v>76925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76-40AE-8081-D93FF53DD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976-40AE-8081-D93FF53DD50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8743</c:v>
                      </c:pt>
                      <c:pt idx="1">
                        <c:v>12469</c:v>
                      </c:pt>
                      <c:pt idx="2">
                        <c:v>13844</c:v>
                      </c:pt>
                      <c:pt idx="3">
                        <c:v>14722</c:v>
                      </c:pt>
                      <c:pt idx="4">
                        <c:v>11687</c:v>
                      </c:pt>
                      <c:pt idx="5">
                        <c:v>13590</c:v>
                      </c:pt>
                      <c:pt idx="6">
                        <c:v>15611</c:v>
                      </c:pt>
                      <c:pt idx="7">
                        <c:v>16121</c:v>
                      </c:pt>
                      <c:pt idx="8">
                        <c:v>13194</c:v>
                      </c:pt>
                      <c:pt idx="9">
                        <c:v>15248</c:v>
                      </c:pt>
                      <c:pt idx="10">
                        <c:v>14087</c:v>
                      </c:pt>
                      <c:pt idx="11">
                        <c:v>15949</c:v>
                      </c:pt>
                      <c:pt idx="12">
                        <c:v>165265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976-40AE-8081-D93FF53DD5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76-40AE-8081-D93FF53DD50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76-40AE-8081-D93FF53DD50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76-40AE-8081-D93FF53DD50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76-40AE-8081-D93FF53DD50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76-40AE-8081-D93FF53DD50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76-40AE-8081-D93FF53DD50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76-40AE-8081-D93FF53DD50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76-40AE-8081-D93FF53DD50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76-40AE-8081-D93FF53DD50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76-40AE-8081-D93FF53DD50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76-40AE-8081-D93FF53DD50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76-40AE-8081-D93FF53DD50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76-40AE-8081-D93FF53DD500}"/>
              </c:ext>
            </c:extLst>
          </c:dPt>
          <c:cat>
            <c:strRef>
              <c:f>'Viajeros entr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cat'!$L$75:$L$87</c:f>
              <c:numCache>
                <c:formatCode>0.0%</c:formatCode>
                <c:ptCount val="13"/>
                <c:pt idx="0">
                  <c:v>-2.0092735703245768E-2</c:v>
                </c:pt>
                <c:pt idx="1">
                  <c:v>5.0044394220680744E-3</c:v>
                </c:pt>
                <c:pt idx="2">
                  <c:v>5.3474364624651161E-2</c:v>
                </c:pt>
                <c:pt idx="3">
                  <c:v>-0.20505232767953807</c:v>
                </c:pt>
                <c:pt idx="4">
                  <c:v>-0.12618038515874785</c:v>
                </c:pt>
                <c:pt idx="5">
                  <c:v>-0.10935982669754241</c:v>
                </c:pt>
                <c:pt idx="12">
                  <c:v>-2.6105561674706013E-2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976-40AE-8081-D93FF53DD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46751207729469"/>
          <c:y val="0.11476520521627519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A3-4B16-9B8E-A6E902E7BDDB}"/>
              </c:ext>
            </c:extLst>
          </c:dPt>
          <c:val>
            <c:numRef>
              <c:f>'Viajeros entr evol mensu TF cat'!$G$97:$G$109</c:f>
              <c:numCache>
                <c:formatCode>#,##0</c:formatCode>
                <c:ptCount val="13"/>
                <c:pt idx="0">
                  <c:v>28011</c:v>
                </c:pt>
                <c:pt idx="1">
                  <c:v>30407</c:v>
                </c:pt>
                <c:pt idx="2">
                  <c:v>33910</c:v>
                </c:pt>
                <c:pt idx="3">
                  <c:v>27925</c:v>
                </c:pt>
                <c:pt idx="4">
                  <c:v>28824</c:v>
                </c:pt>
                <c:pt idx="5">
                  <c:v>27824</c:v>
                </c:pt>
                <c:pt idx="6">
                  <c:v>33127</c:v>
                </c:pt>
                <c:pt idx="7">
                  <c:v>31953</c:v>
                </c:pt>
                <c:pt idx="8">
                  <c:v>27510</c:v>
                </c:pt>
                <c:pt idx="9">
                  <c:v>32572</c:v>
                </c:pt>
                <c:pt idx="10">
                  <c:v>31283</c:v>
                </c:pt>
                <c:pt idx="11">
                  <c:v>31663</c:v>
                </c:pt>
                <c:pt idx="12">
                  <c:v>365009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A3-4B16-9B8E-A6E902E7BDDB}"/>
            </c:ext>
          </c:extLst>
        </c:ser>
        <c:ser>
          <c:idx val="0"/>
          <c:order val="2"/>
          <c:tx>
            <c:strRef>
              <c:f>'Viajeros entr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A3-4B16-9B8E-A6E902E7BDDB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cat'!$I$97:$I$109</c:f>
              <c:numCache>
                <c:formatCode>#,##0</c:formatCode>
                <c:ptCount val="13"/>
                <c:pt idx="0">
                  <c:v>25205</c:v>
                </c:pt>
                <c:pt idx="1">
                  <c:v>31884</c:v>
                </c:pt>
                <c:pt idx="2">
                  <c:v>32773</c:v>
                </c:pt>
                <c:pt idx="3">
                  <c:v>32320</c:v>
                </c:pt>
                <c:pt idx="4">
                  <c:v>29686</c:v>
                </c:pt>
                <c:pt idx="5">
                  <c:v>30386</c:v>
                </c:pt>
                <c:pt idx="6">
                  <c:v>30758</c:v>
                </c:pt>
                <c:pt idx="7">
                  <c:v>39104</c:v>
                </c:pt>
                <c:pt idx="8">
                  <c:v>31006</c:v>
                </c:pt>
                <c:pt idx="9">
                  <c:v>35398</c:v>
                </c:pt>
                <c:pt idx="10">
                  <c:v>30266</c:v>
                </c:pt>
                <c:pt idx="11">
                  <c:v>31006</c:v>
                </c:pt>
                <c:pt idx="12">
                  <c:v>379792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A3-4B16-9B8E-A6E902E7BDDB}"/>
            </c:ext>
          </c:extLst>
        </c:ser>
        <c:ser>
          <c:idx val="1"/>
          <c:order val="3"/>
          <c:tx>
            <c:strRef>
              <c:f>'Viajeros entr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A3-4B16-9B8E-A6E902E7BDD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A3-4B16-9B8E-A6E902E7BDDB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cat'!$K$97:$K$109</c:f>
              <c:numCache>
                <c:formatCode>#,##0</c:formatCode>
                <c:ptCount val="13"/>
                <c:pt idx="0">
                  <c:v>31031</c:v>
                </c:pt>
                <c:pt idx="1">
                  <c:v>27791</c:v>
                </c:pt>
                <c:pt idx="2">
                  <c:v>30254</c:v>
                </c:pt>
                <c:pt idx="3">
                  <c:v>27010</c:v>
                </c:pt>
                <c:pt idx="4">
                  <c:v>26140</c:v>
                </c:pt>
                <c:pt idx="5">
                  <c:v>25435</c:v>
                </c:pt>
                <c:pt idx="12">
                  <c:v>167661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A3-4B16-9B8E-A6E902E7B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4A3-4B16-9B8E-A6E902E7BDD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13744</c:v>
                      </c:pt>
                      <c:pt idx="1">
                        <c:v>17238</c:v>
                      </c:pt>
                      <c:pt idx="2">
                        <c:v>16928</c:v>
                      </c:pt>
                      <c:pt idx="3">
                        <c:v>24732</c:v>
                      </c:pt>
                      <c:pt idx="4">
                        <c:v>20702</c:v>
                      </c:pt>
                      <c:pt idx="5">
                        <c:v>21190</c:v>
                      </c:pt>
                      <c:pt idx="6">
                        <c:v>26190</c:v>
                      </c:pt>
                      <c:pt idx="7">
                        <c:v>26652</c:v>
                      </c:pt>
                      <c:pt idx="8">
                        <c:v>23399</c:v>
                      </c:pt>
                      <c:pt idx="9">
                        <c:v>24075</c:v>
                      </c:pt>
                      <c:pt idx="10">
                        <c:v>24176</c:v>
                      </c:pt>
                      <c:pt idx="11">
                        <c:v>27443</c:v>
                      </c:pt>
                      <c:pt idx="12">
                        <c:v>266469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4A3-4B16-9B8E-A6E902E7BDD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A3-4B16-9B8E-A6E902E7BDD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A3-4B16-9B8E-A6E902E7BDD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A3-4B16-9B8E-A6E902E7BDD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A3-4B16-9B8E-A6E902E7BDD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A3-4B16-9B8E-A6E902E7BDD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A3-4B16-9B8E-A6E902E7BDD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A3-4B16-9B8E-A6E902E7BDD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A3-4B16-9B8E-A6E902E7BDD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A3-4B16-9B8E-A6E902E7BDD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A3-4B16-9B8E-A6E902E7BDD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A3-4B16-9B8E-A6E902E7BDD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A3-4B16-9B8E-A6E902E7BDD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A3-4B16-9B8E-A6E902E7BDDB}"/>
              </c:ext>
            </c:extLst>
          </c:dPt>
          <c:cat>
            <c:strRef>
              <c:f>'Viajeros entr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cat'!$L$97:$L$109</c:f>
              <c:numCache>
                <c:formatCode>0.0%</c:formatCode>
                <c:ptCount val="13"/>
                <c:pt idx="0">
                  <c:v>0.23114461416385645</c:v>
                </c:pt>
                <c:pt idx="1">
                  <c:v>-0.12837159703926737</c:v>
                </c:pt>
                <c:pt idx="2">
                  <c:v>-7.6862051078631755E-2</c:v>
                </c:pt>
                <c:pt idx="3">
                  <c:v>-0.1642945544554455</c:v>
                </c:pt>
                <c:pt idx="4">
                  <c:v>-0.11945024590716158</c:v>
                </c:pt>
                <c:pt idx="5">
                  <c:v>-0.16293687882577501</c:v>
                </c:pt>
                <c:pt idx="12">
                  <c:v>-8.00695732329606E-2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4A3-4B16-9B8E-A6E902E7B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1858237</c:v>
                </c:pt>
                <c:pt idx="1">
                  <c:v>1938929</c:v>
                </c:pt>
                <c:pt idx="2">
                  <c:v>1888751</c:v>
                </c:pt>
                <c:pt idx="3">
                  <c:v>1757098</c:v>
                </c:pt>
                <c:pt idx="4">
                  <c:v>881045</c:v>
                </c:pt>
                <c:pt idx="5">
                  <c:v>550867</c:v>
                </c:pt>
                <c:pt idx="6">
                  <c:v>1762715</c:v>
                </c:pt>
                <c:pt idx="7">
                  <c:v>1715135</c:v>
                </c:pt>
                <c:pt idx="8">
                  <c:v>1770949</c:v>
                </c:pt>
                <c:pt idx="9">
                  <c:v>1796305</c:v>
                </c:pt>
                <c:pt idx="10">
                  <c:v>1586916</c:v>
                </c:pt>
                <c:pt idx="11">
                  <c:v>1707161</c:v>
                </c:pt>
                <c:pt idx="12">
                  <c:v>1640374</c:v>
                </c:pt>
                <c:pt idx="13">
                  <c:v>1615078</c:v>
                </c:pt>
                <c:pt idx="14">
                  <c:v>1634925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4-44E6-8309-CC74FA601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-4.1616789475014349E-2</c:v>
                </c:pt>
                <c:pt idx="1">
                  <c:v>2.6566762903103669E-2</c:v>
                </c:pt>
                <c:pt idx="2">
                  <c:v>7.4926384299566662E-2</c:v>
                </c:pt>
                <c:pt idx="3">
                  <c:v>0.99433400110096537</c:v>
                </c:pt>
                <c:pt idx="4">
                  <c:v>0.5993787974229714</c:v>
                </c:pt>
                <c:pt idx="5">
                  <c:v>-0.68748946936969391</c:v>
                </c:pt>
                <c:pt idx="6">
                  <c:v>2.7741256519166146E-2</c:v>
                </c:pt>
                <c:pt idx="7">
                  <c:v>-3.1516435538234022E-2</c:v>
                </c:pt>
                <c:pt idx="8">
                  <c:v>-1.4115642944822815E-2</c:v>
                </c:pt>
                <c:pt idx="9">
                  <c:v>0.13194712259502084</c:v>
                </c:pt>
                <c:pt idx="10">
                  <c:v>-7.0435653110632268E-2</c:v>
                </c:pt>
                <c:pt idx="11">
                  <c:v>4.0714495596735789E-2</c:v>
                </c:pt>
                <c:pt idx="12">
                  <c:v>1.5662401444388463E-2</c:v>
                </c:pt>
                <c:pt idx="13">
                  <c:v>-1.2139394773460599E-2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4-44E6-8309-CC74FA601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83-48A5-AB9A-7D34DE5BBD98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7129</c:v>
                </c:pt>
                <c:pt idx="1">
                  <c:v>7633</c:v>
                </c:pt>
                <c:pt idx="2">
                  <c:v>10880</c:v>
                </c:pt>
                <c:pt idx="3">
                  <c:v>9038</c:v>
                </c:pt>
                <c:pt idx="4">
                  <c:v>15159</c:v>
                </c:pt>
                <c:pt idx="5">
                  <c:v>19400</c:v>
                </c:pt>
                <c:pt idx="6">
                  <c:v>19632</c:v>
                </c:pt>
                <c:pt idx="7">
                  <c:v>27274</c:v>
                </c:pt>
                <c:pt idx="8">
                  <c:v>15893</c:v>
                </c:pt>
                <c:pt idx="9">
                  <c:v>10936</c:v>
                </c:pt>
                <c:pt idx="10">
                  <c:v>8061</c:v>
                </c:pt>
                <c:pt idx="11">
                  <c:v>10813</c:v>
                </c:pt>
                <c:pt idx="12">
                  <c:v>161848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83-48A5-AB9A-7D34DE5BBD98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83-48A5-AB9A-7D34DE5BBD9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6983</c:v>
                </c:pt>
                <c:pt idx="1">
                  <c:v>5525</c:v>
                </c:pt>
                <c:pt idx="2">
                  <c:v>6791</c:v>
                </c:pt>
                <c:pt idx="3">
                  <c:v>13044</c:v>
                </c:pt>
                <c:pt idx="4">
                  <c:v>15412</c:v>
                </c:pt>
                <c:pt idx="5">
                  <c:v>15286</c:v>
                </c:pt>
                <c:pt idx="6">
                  <c:v>17123</c:v>
                </c:pt>
                <c:pt idx="7">
                  <c:v>25566</c:v>
                </c:pt>
                <c:pt idx="8">
                  <c:v>14504</c:v>
                </c:pt>
                <c:pt idx="9">
                  <c:v>10814</c:v>
                </c:pt>
                <c:pt idx="10">
                  <c:v>7035</c:v>
                </c:pt>
                <c:pt idx="11">
                  <c:v>9872</c:v>
                </c:pt>
                <c:pt idx="12">
                  <c:v>147955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83-48A5-AB9A-7D34DE5BBD98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83-48A5-AB9A-7D34DE5BBD9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83-48A5-AB9A-7D34DE5BBD9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6407</c:v>
                </c:pt>
                <c:pt idx="1">
                  <c:v>4900</c:v>
                </c:pt>
                <c:pt idx="2">
                  <c:v>7812</c:v>
                </c:pt>
                <c:pt idx="3">
                  <c:v>10400</c:v>
                </c:pt>
                <c:pt idx="4">
                  <c:v>15515</c:v>
                </c:pt>
                <c:pt idx="5">
                  <c:v>19562</c:v>
                </c:pt>
                <c:pt idx="12">
                  <c:v>64596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83-48A5-AB9A-7D34DE5BB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983-48A5-AB9A-7D34DE5BBD9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8963</c:v>
                      </c:pt>
                      <c:pt idx="1">
                        <c:v>9611</c:v>
                      </c:pt>
                      <c:pt idx="2">
                        <c:v>8161</c:v>
                      </c:pt>
                      <c:pt idx="3">
                        <c:v>17904</c:v>
                      </c:pt>
                      <c:pt idx="4">
                        <c:v>21254</c:v>
                      </c:pt>
                      <c:pt idx="5">
                        <c:v>22658</c:v>
                      </c:pt>
                      <c:pt idx="6">
                        <c:v>30318</c:v>
                      </c:pt>
                      <c:pt idx="7">
                        <c:v>33443</c:v>
                      </c:pt>
                      <c:pt idx="8">
                        <c:v>19659</c:v>
                      </c:pt>
                      <c:pt idx="9">
                        <c:v>12335</c:v>
                      </c:pt>
                      <c:pt idx="10">
                        <c:v>10001</c:v>
                      </c:pt>
                      <c:pt idx="11">
                        <c:v>12950</c:v>
                      </c:pt>
                      <c:pt idx="12">
                        <c:v>207257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983-48A5-AB9A-7D34DE5BBD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83-48A5-AB9A-7D34DE5BBD9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83-48A5-AB9A-7D34DE5BBD9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83-48A5-AB9A-7D34DE5BBD9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83-48A5-AB9A-7D34DE5BBD9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83-48A5-AB9A-7D34DE5BBD9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83-48A5-AB9A-7D34DE5BBD9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83-48A5-AB9A-7D34DE5BBD9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83-48A5-AB9A-7D34DE5BBD9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83-48A5-AB9A-7D34DE5BBD9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83-48A5-AB9A-7D34DE5BBD9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83-48A5-AB9A-7D34DE5BBD9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83-48A5-AB9A-7D34DE5BBD9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83-48A5-AB9A-7D34DE5BBD98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-8.2486037519690636E-2</c:v>
                </c:pt>
                <c:pt idx="1">
                  <c:v>-0.1131221719457014</c:v>
                </c:pt>
                <c:pt idx="2">
                  <c:v>0.15034604623766756</c:v>
                </c:pt>
                <c:pt idx="3">
                  <c:v>-0.20269855872431775</c:v>
                </c:pt>
                <c:pt idx="4">
                  <c:v>6.6831040747470372E-3</c:v>
                </c:pt>
                <c:pt idx="5">
                  <c:v>0.27973308910113825</c:v>
                </c:pt>
                <c:pt idx="12">
                  <c:v>2.4666486889484585E-2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983-48A5-AB9A-7D34DE5BB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1478445</c:v>
                </c:pt>
                <c:pt idx="1">
                  <c:v>1573920</c:v>
                </c:pt>
                <c:pt idx="2">
                  <c:v>1543522</c:v>
                </c:pt>
                <c:pt idx="3">
                  <c:v>1490629</c:v>
                </c:pt>
                <c:pt idx="4">
                  <c:v>752768</c:v>
                </c:pt>
                <c:pt idx="5">
                  <c:v>441622</c:v>
                </c:pt>
                <c:pt idx="6">
                  <c:v>1371352</c:v>
                </c:pt>
                <c:pt idx="7">
                  <c:v>1336905</c:v>
                </c:pt>
                <c:pt idx="8">
                  <c:v>1350595</c:v>
                </c:pt>
                <c:pt idx="9">
                  <c:v>1404226</c:v>
                </c:pt>
                <c:pt idx="10">
                  <c:v>1271855</c:v>
                </c:pt>
                <c:pt idx="11">
                  <c:v>1360978</c:v>
                </c:pt>
                <c:pt idx="12">
                  <c:v>1300561</c:v>
                </c:pt>
                <c:pt idx="13">
                  <c:v>1280423</c:v>
                </c:pt>
                <c:pt idx="14">
                  <c:v>1293434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2-4BD9-A681-A77A07627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-6.0660643488868571E-2</c:v>
                </c:pt>
                <c:pt idx="1">
                  <c:v>1.9693920786357344E-2</c:v>
                </c:pt>
                <c:pt idx="2">
                  <c:v>3.5483678366649229E-2</c:v>
                </c:pt>
                <c:pt idx="3">
                  <c:v>0.98019708595476951</c:v>
                </c:pt>
                <c:pt idx="4">
                  <c:v>0.70455276231709463</c:v>
                </c:pt>
                <c:pt idx="5">
                  <c:v>-0.6779659781004439</c:v>
                </c:pt>
                <c:pt idx="6">
                  <c:v>2.5766228714830142E-2</c:v>
                </c:pt>
                <c:pt idx="7">
                  <c:v>-1.0136273272150387E-2</c:v>
                </c:pt>
                <c:pt idx="8">
                  <c:v>-3.8192570141843296E-2</c:v>
                </c:pt>
                <c:pt idx="9">
                  <c:v>0.10407711570894485</c:v>
                </c:pt>
                <c:pt idx="10">
                  <c:v>-6.5484526568394208E-2</c:v>
                </c:pt>
                <c:pt idx="11">
                  <c:v>4.6454568451614442E-2</c:v>
                </c:pt>
                <c:pt idx="12">
                  <c:v>1.5727615014725638E-2</c:v>
                </c:pt>
                <c:pt idx="13">
                  <c:v>-1.0059268582703118E-2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92-4BD9-A681-A77A07627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1317842</c:v>
                </c:pt>
                <c:pt idx="1">
                  <c:v>1421021</c:v>
                </c:pt>
                <c:pt idx="2">
                  <c:v>1377896</c:v>
                </c:pt>
                <c:pt idx="3">
                  <c:v>1325364</c:v>
                </c:pt>
                <c:pt idx="4">
                  <c:v>687822</c:v>
                </c:pt>
                <c:pt idx="5">
                  <c:v>398770</c:v>
                </c:pt>
                <c:pt idx="6">
                  <c:v>1157120</c:v>
                </c:pt>
                <c:pt idx="7">
                  <c:v>1092698</c:v>
                </c:pt>
                <c:pt idx="8">
                  <c:v>1097270</c:v>
                </c:pt>
                <c:pt idx="9">
                  <c:v>1095441</c:v>
                </c:pt>
                <c:pt idx="10">
                  <c:v>1010380</c:v>
                </c:pt>
                <c:pt idx="11">
                  <c:v>1051706</c:v>
                </c:pt>
                <c:pt idx="12">
                  <c:v>1012281</c:v>
                </c:pt>
                <c:pt idx="13">
                  <c:v>1007286</c:v>
                </c:pt>
                <c:pt idx="14">
                  <c:v>1006522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A-4D08-AC79-46D925346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-7.2609060668350378E-2</c:v>
                </c:pt>
                <c:pt idx="1">
                  <c:v>3.1297717679708681E-2</c:v>
                </c:pt>
                <c:pt idx="2">
                  <c:v>3.9635903796994665E-2</c:v>
                </c:pt>
                <c:pt idx="3">
                  <c:v>0.92689969207149514</c:v>
                </c:pt>
                <c:pt idx="4">
                  <c:v>0.72485894124432626</c:v>
                </c:pt>
                <c:pt idx="5">
                  <c:v>-0.65537714325221241</c:v>
                </c:pt>
                <c:pt idx="6">
                  <c:v>5.8956820640286622E-2</c:v>
                </c:pt>
                <c:pt idx="7">
                  <c:v>-4.1667046396967056E-3</c:v>
                </c:pt>
                <c:pt idx="8">
                  <c:v>1.6696472014468E-3</c:v>
                </c:pt>
                <c:pt idx="9">
                  <c:v>8.4187137512619081E-2</c:v>
                </c:pt>
                <c:pt idx="10">
                  <c:v>-3.9294251435287086E-2</c:v>
                </c:pt>
                <c:pt idx="11">
                  <c:v>3.8946695630956318E-2</c:v>
                </c:pt>
                <c:pt idx="12">
                  <c:v>4.958869675544042E-3</c:v>
                </c:pt>
                <c:pt idx="13">
                  <c:v>7.590494792959479E-4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A-4D08-AC79-46D925346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A9-4B98-9FCC-1A3BCC1AF2A3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A9-4B98-9FCC-1A3BCC1AF2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A9-4B98-9FCC-1A3BCC1AF2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A9-4B98-9FCC-1A3BCC1AF2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A9-4B98-9FCC-1A3BCC1AF2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A9-4B98-9FCC-1A3BCC1AF2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A9-4B98-9FCC-1A3BCC1AF2A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A9-4B98-9FCC-1A3BCC1AF2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1858237</c:v>
                </c:pt>
                <c:pt idx="1">
                  <c:v>147955</c:v>
                </c:pt>
                <c:pt idx="2">
                  <c:v>1710282</c:v>
                </c:pt>
                <c:pt idx="3">
                  <c:v>904858</c:v>
                </c:pt>
                <c:pt idx="4">
                  <c:v>171611</c:v>
                </c:pt>
                <c:pt idx="5">
                  <c:v>51981</c:v>
                </c:pt>
                <c:pt idx="6">
                  <c:v>66696</c:v>
                </c:pt>
                <c:pt idx="7">
                  <c:v>77883</c:v>
                </c:pt>
                <c:pt idx="8">
                  <c:v>23072</c:v>
                </c:pt>
                <c:pt idx="9">
                  <c:v>20293</c:v>
                </c:pt>
                <c:pt idx="10">
                  <c:v>393888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A9-4B98-9FCC-1A3BCC1AF2A3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-4.1616789475014349E-2</c:v>
                </c:pt>
                <c:pt idx="1">
                  <c:v>-8.5839800306460434E-2</c:v>
                </c:pt>
                <c:pt idx="2">
                  <c:v>-3.7589170105358116E-2</c:v>
                </c:pt>
                <c:pt idx="3">
                  <c:v>-2.7409849316231694E-2</c:v>
                </c:pt>
                <c:pt idx="4">
                  <c:v>-6.4601581790333706E-2</c:v>
                </c:pt>
                <c:pt idx="5">
                  <c:v>-0.10343578598778846</c:v>
                </c:pt>
                <c:pt idx="6">
                  <c:v>-6.8465599597754112E-2</c:v>
                </c:pt>
                <c:pt idx="7">
                  <c:v>-4.6918021953816225E-2</c:v>
                </c:pt>
                <c:pt idx="8">
                  <c:v>-4.503311258278142E-2</c:v>
                </c:pt>
                <c:pt idx="9">
                  <c:v>-0.12804537446826791</c:v>
                </c:pt>
                <c:pt idx="10">
                  <c:v>-2.6314293271500699E-2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A9-4B98-9FCC-1A3BCC1AF2A3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6A9-4B98-9FCC-1A3BCC1AF2A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A9-4B98-9FCC-1A3BCC1AF2A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A9-4B98-9FCC-1A3BCC1AF2A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6A9-4B98-9FCC-1A3BCC1AF2A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6A9-4B98-9FCC-1A3BCC1AF2A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6A9-4B98-9FCC-1A3BCC1AF2A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6A9-4B98-9FCC-1A3BCC1AF2A3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7.9621167805828855E-2</c:v>
                </c:pt>
                <c:pt idx="2">
                  <c:v>0.92037883219417116</c:v>
                </c:pt>
                <c:pt idx="3">
                  <c:v>0.48694434563513694</c:v>
                </c:pt>
                <c:pt idx="4">
                  <c:v>9.2351513827353557E-2</c:v>
                </c:pt>
                <c:pt idx="5">
                  <c:v>2.7973288660165522E-2</c:v>
                </c:pt>
                <c:pt idx="6">
                  <c:v>3.5892084809418821E-2</c:v>
                </c:pt>
                <c:pt idx="7">
                  <c:v>4.1912307203010167E-2</c:v>
                </c:pt>
                <c:pt idx="8">
                  <c:v>1.2416069640201977E-2</c:v>
                </c:pt>
                <c:pt idx="9">
                  <c:v>1.0920566106476192E-2</c:v>
                </c:pt>
                <c:pt idx="10">
                  <c:v>0.21196865631240794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6A9-4B98-9FCC-1A3BCC1AF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81-4727-BBED-C744590C4395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A81-4727-BBED-C744590C439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81-4727-BBED-C744590C439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81-4727-BBED-C744590C439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81-4727-BBED-C744590C439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81-4727-BBED-C744590C439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A81-4727-BBED-C744590C439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81-4727-BBED-C744590C43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145993</c:v>
                </c:pt>
                <c:pt idx="1">
                  <c:v>15286</c:v>
                </c:pt>
                <c:pt idx="2">
                  <c:v>6914</c:v>
                </c:pt>
                <c:pt idx="3">
                  <c:v>8372</c:v>
                </c:pt>
                <c:pt idx="4">
                  <c:v>130707</c:v>
                </c:pt>
                <c:pt idx="5">
                  <c:v>76728</c:v>
                </c:pt>
                <c:pt idx="6">
                  <c:v>13066</c:v>
                </c:pt>
                <c:pt idx="7">
                  <c:v>3183</c:v>
                </c:pt>
                <c:pt idx="8">
                  <c:v>4073</c:v>
                </c:pt>
                <c:pt idx="9">
                  <c:v>4500</c:v>
                </c:pt>
                <c:pt idx="10">
                  <c:v>436</c:v>
                </c:pt>
                <c:pt idx="11">
                  <c:v>255</c:v>
                </c:pt>
                <c:pt idx="12">
                  <c:v>28466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81-4727-BBED-C744590C4395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-7.0493107948938372E-2</c:v>
                </c:pt>
                <c:pt idx="1">
                  <c:v>-0.21206185567010305</c:v>
                </c:pt>
                <c:pt idx="2">
                  <c:v>-0.10020822488287351</c:v>
                </c:pt>
                <c:pt idx="3">
                  <c:v>-0.28542164561283712</c:v>
                </c:pt>
                <c:pt idx="4">
                  <c:v>-5.0542984781898115E-2</c:v>
                </c:pt>
                <c:pt idx="5">
                  <c:v>-5.6503080309383558E-2</c:v>
                </c:pt>
                <c:pt idx="6">
                  <c:v>1.4834951456310641E-2</c:v>
                </c:pt>
                <c:pt idx="7">
                  <c:v>-5.3242117787031584E-2</c:v>
                </c:pt>
                <c:pt idx="8">
                  <c:v>-0.19282600079270706</c:v>
                </c:pt>
                <c:pt idx="9">
                  <c:v>-0.14901664145234494</c:v>
                </c:pt>
                <c:pt idx="10">
                  <c:v>-3.1111111111111089E-2</c:v>
                </c:pt>
                <c:pt idx="11">
                  <c:v>9.4420600858369008E-2</c:v>
                </c:pt>
                <c:pt idx="12">
                  <c:v>-2.1383388338833909E-2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81-4727-BBED-C744590C4395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A81-4727-BBED-C744590C439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A81-4727-BBED-C744590C439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A81-4727-BBED-C744590C439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A81-4727-BBED-C744590C439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A81-4727-BBED-C744590C439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A81-4727-BBED-C744590C439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A81-4727-BBED-C744590C4395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0.10470365017500839</c:v>
                </c:pt>
                <c:pt idx="2">
                  <c:v>4.7358434993458591E-2</c:v>
                </c:pt>
                <c:pt idx="3">
                  <c:v>5.7345215181549801E-2</c:v>
                </c:pt>
                <c:pt idx="4">
                  <c:v>0.89529634982499162</c:v>
                </c:pt>
                <c:pt idx="5">
                  <c:v>0.52555944463090698</c:v>
                </c:pt>
                <c:pt idx="6">
                  <c:v>8.9497441658161689E-2</c:v>
                </c:pt>
                <c:pt idx="7">
                  <c:v>2.1802415184289659E-2</c:v>
                </c:pt>
                <c:pt idx="8">
                  <c:v>2.7898597877980449E-2</c:v>
                </c:pt>
                <c:pt idx="9">
                  <c:v>3.0823395642256821E-2</c:v>
                </c:pt>
                <c:pt idx="10">
                  <c:v>2.9864445555608829E-3</c:v>
                </c:pt>
                <c:pt idx="11">
                  <c:v>1.7466590863945532E-3</c:v>
                </c:pt>
                <c:pt idx="12">
                  <c:v>0.19498195118944059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A81-4727-BBED-C744590C4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E8-403B-AE61-B562F726E73A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E8-403B-AE61-B562F726E7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E8-403B-AE61-B562F726E73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E8-403B-AE61-B562F726E73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E8-403B-AE61-B562F726E7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E8-403B-AE61-B562F726E73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E8-403B-AE61-B562F726E73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E8-403B-AE61-B562F726E7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914227</c:v>
                </c:pt>
                <c:pt idx="1">
                  <c:v>64596</c:v>
                </c:pt>
                <c:pt idx="2">
                  <c:v>849631</c:v>
                </c:pt>
                <c:pt idx="3">
                  <c:v>440459</c:v>
                </c:pt>
                <c:pt idx="4">
                  <c:v>80588</c:v>
                </c:pt>
                <c:pt idx="5">
                  <c:v>30096</c:v>
                </c:pt>
                <c:pt idx="6">
                  <c:v>33953</c:v>
                </c:pt>
                <c:pt idx="7">
                  <c:v>39065</c:v>
                </c:pt>
                <c:pt idx="8">
                  <c:v>13224</c:v>
                </c:pt>
                <c:pt idx="9">
                  <c:v>11124</c:v>
                </c:pt>
                <c:pt idx="10">
                  <c:v>201122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AE8-403B-AE61-B562F726E73A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-3.4206668011097507E-3</c:v>
                </c:pt>
                <c:pt idx="1">
                  <c:v>2.4666486889484585E-2</c:v>
                </c:pt>
                <c:pt idx="2">
                  <c:v>-5.4932320758869224E-3</c:v>
                </c:pt>
                <c:pt idx="3">
                  <c:v>-1.5762670581636717E-2</c:v>
                </c:pt>
                <c:pt idx="4">
                  <c:v>-4.7006373946052005E-2</c:v>
                </c:pt>
                <c:pt idx="5">
                  <c:v>0.12837432513497293</c:v>
                </c:pt>
                <c:pt idx="6">
                  <c:v>6.5559879487823158E-2</c:v>
                </c:pt>
                <c:pt idx="7">
                  <c:v>3.7996545768566481E-2</c:v>
                </c:pt>
                <c:pt idx="8">
                  <c:v>2.3925667828106789E-2</c:v>
                </c:pt>
                <c:pt idx="9">
                  <c:v>2.4686809137804078E-2</c:v>
                </c:pt>
                <c:pt idx="10">
                  <c:v>-5.8525204393344854E-3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AE8-403B-AE61-B562F726E73A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AE8-403B-AE61-B562F726E73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AE8-403B-AE61-B562F726E73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AE8-403B-AE61-B562F726E73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AE8-403B-AE61-B562F726E73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AE8-403B-AE61-B562F726E7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AE8-403B-AE61-B562F726E73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AE8-403B-AE61-B562F726E73A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7.0656412466488086E-2</c:v>
                </c:pt>
                <c:pt idx="2">
                  <c:v>0.92934358753351187</c:v>
                </c:pt>
                <c:pt idx="3">
                  <c:v>0.48178297075015286</c:v>
                </c:pt>
                <c:pt idx="4">
                  <c:v>8.8148785804838398E-2</c:v>
                </c:pt>
                <c:pt idx="5">
                  <c:v>3.2919614056465187E-2</c:v>
                </c:pt>
                <c:pt idx="6">
                  <c:v>3.7138478736681371E-2</c:v>
                </c:pt>
                <c:pt idx="7">
                  <c:v>4.2730087822827376E-2</c:v>
                </c:pt>
                <c:pt idx="8">
                  <c:v>1.446467890359834E-2</c:v>
                </c:pt>
                <c:pt idx="9">
                  <c:v>1.2167656391683903E-2</c:v>
                </c:pt>
                <c:pt idx="10">
                  <c:v>0.21999131506726446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AE8-403B-AE61-B562F726E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F-4CD4-9A5A-323F2E1D8052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5F-4CD4-9A5A-323F2E1D80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5F-4CD4-9A5A-323F2E1D805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5F-4CD4-9A5A-323F2E1D80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5F-4CD4-9A5A-323F2E1D80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5F-4CD4-9A5A-323F2E1D805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5F-4CD4-9A5A-323F2E1D805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5F-4CD4-9A5A-323F2E1D80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746566</c:v>
                </c:pt>
                <c:pt idx="1">
                  <c:v>48702</c:v>
                </c:pt>
                <c:pt idx="2">
                  <c:v>697864</c:v>
                </c:pt>
                <c:pt idx="3">
                  <c:v>356076</c:v>
                </c:pt>
                <c:pt idx="4">
                  <c:v>73322</c:v>
                </c:pt>
                <c:pt idx="5">
                  <c:v>23811</c:v>
                </c:pt>
                <c:pt idx="6">
                  <c:v>29084</c:v>
                </c:pt>
                <c:pt idx="7">
                  <c:v>36620</c:v>
                </c:pt>
                <c:pt idx="8">
                  <c:v>10199</c:v>
                </c:pt>
                <c:pt idx="9">
                  <c:v>9011</c:v>
                </c:pt>
                <c:pt idx="10">
                  <c:v>159741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5F-4CD4-9A5A-323F2E1D8052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1.5582680710804153E-2</c:v>
                </c:pt>
                <c:pt idx="1">
                  <c:v>-1.231830500123543E-4</c:v>
                </c:pt>
                <c:pt idx="2">
                  <c:v>1.6697188095040394E-2</c:v>
                </c:pt>
                <c:pt idx="3">
                  <c:v>2.6149705189019157E-2</c:v>
                </c:pt>
                <c:pt idx="4">
                  <c:v>-4.6751085571647755E-2</c:v>
                </c:pt>
                <c:pt idx="5">
                  <c:v>0.13775802752293576</c:v>
                </c:pt>
                <c:pt idx="6">
                  <c:v>8.2074559118981982E-2</c:v>
                </c:pt>
                <c:pt idx="7">
                  <c:v>3.916004540295126E-2</c:v>
                </c:pt>
                <c:pt idx="8">
                  <c:v>-5.2049446974625879E-2</c:v>
                </c:pt>
                <c:pt idx="9">
                  <c:v>-6.5151986720614175E-2</c:v>
                </c:pt>
                <c:pt idx="10">
                  <c:v>4.41401165751798E-3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5F-4CD4-9A5A-323F2E1D8052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A5F-4CD4-9A5A-323F2E1D805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A5F-4CD4-9A5A-323F2E1D805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A5F-4CD4-9A5A-323F2E1D805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A5F-4CD4-9A5A-323F2E1D805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A5F-4CD4-9A5A-323F2E1D805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A5F-4CD4-9A5A-323F2E1D805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A5F-4CD4-9A5A-323F2E1D8052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6.5234687890956725E-2</c:v>
                </c:pt>
                <c:pt idx="2">
                  <c:v>0.93476531210904323</c:v>
                </c:pt>
                <c:pt idx="3">
                  <c:v>0.4769518033234838</c:v>
                </c:pt>
                <c:pt idx="4">
                  <c:v>9.8212348271954519E-2</c:v>
                </c:pt>
                <c:pt idx="5">
                  <c:v>3.1894032141833409E-2</c:v>
                </c:pt>
                <c:pt idx="6">
                  <c:v>3.8957037957796092E-2</c:v>
                </c:pt>
                <c:pt idx="7">
                  <c:v>4.9051256017552364E-2</c:v>
                </c:pt>
                <c:pt idx="8">
                  <c:v>1.3661216824768339E-2</c:v>
                </c:pt>
                <c:pt idx="9">
                  <c:v>1.2069930856749437E-2</c:v>
                </c:pt>
                <c:pt idx="10">
                  <c:v>0.21396768671490532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A5F-4CD4-9A5A-323F2E1D8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3973976937093389"/>
          <c:w val="0.95795330741250462"/>
          <c:h val="0.341939400432088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apt'!$T$7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EB-4C83-BE0A-88EDFB7D5697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EB-4C83-BE0A-88EDFB7D56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EB-4C83-BE0A-88EDFB7D56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EB-4C83-BE0A-88EDFB7D56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EB-4C83-BE0A-88EDFB7D56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EB-4C83-BE0A-88EDFB7D56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EB-4C83-BE0A-88EDFB7D56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EB-4C83-BE0A-88EDFB7D56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apt'!$T$9:$T$10,'viaj entrados lugar residen apt'!$T$13:$T$21)</c:f>
              <c:numCache>
                <c:formatCode>#,##0</c:formatCode>
                <c:ptCount val="11"/>
                <c:pt idx="0">
                  <c:v>167661</c:v>
                </c:pt>
                <c:pt idx="1">
                  <c:v>15894</c:v>
                </c:pt>
                <c:pt idx="2">
                  <c:v>151767</c:v>
                </c:pt>
                <c:pt idx="3">
                  <c:v>84383</c:v>
                </c:pt>
                <c:pt idx="4">
                  <c:v>7266</c:v>
                </c:pt>
                <c:pt idx="5">
                  <c:v>6285</c:v>
                </c:pt>
                <c:pt idx="6">
                  <c:v>4869</c:v>
                </c:pt>
                <c:pt idx="7">
                  <c:v>2445</c:v>
                </c:pt>
                <c:pt idx="8">
                  <c:v>3025</c:v>
                </c:pt>
                <c:pt idx="9">
                  <c:v>2113</c:v>
                </c:pt>
                <c:pt idx="10">
                  <c:v>41381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5EB-4C83-BE0A-88EDFB7D5697}"/>
            </c:ext>
          </c:extLst>
        </c:ser>
        <c:ser>
          <c:idx val="1"/>
          <c:order val="1"/>
          <c:tx>
            <c:strRef>
              <c:f>'viaj entrados lugar residen apt'!$U$7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apt'!$U$9:$U$10,'viaj entrados lugar residen apt'!$U$13:$U$21)</c:f>
              <c:numCache>
                <c:formatCode>0.0%</c:formatCode>
                <c:ptCount val="11"/>
                <c:pt idx="0">
                  <c:v>-8.00695732329606E-2</c:v>
                </c:pt>
                <c:pt idx="1">
                  <c:v>0.10890950952347733</c:v>
                </c:pt>
                <c:pt idx="2">
                  <c:v>-9.6199998808963794E-2</c:v>
                </c:pt>
                <c:pt idx="3">
                  <c:v>-0.16046004914884937</c:v>
                </c:pt>
                <c:pt idx="4">
                  <c:v>-4.957488554610856E-2</c:v>
                </c:pt>
                <c:pt idx="5">
                  <c:v>9.4185236768802305E-2</c:v>
                </c:pt>
                <c:pt idx="6">
                  <c:v>-2.3465703971119134E-2</c:v>
                </c:pt>
                <c:pt idx="7">
                  <c:v>2.087682672233826E-2</c:v>
                </c:pt>
                <c:pt idx="8">
                  <c:v>0.40306122448979598</c:v>
                </c:pt>
                <c:pt idx="9">
                  <c:v>0.73623664749383733</c:v>
                </c:pt>
                <c:pt idx="10">
                  <c:v>-4.3589802852058157E-2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EB-4C83-BE0A-88EDFB7D5697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EB-4C83-BE0A-88EDFB7D569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EB-4C83-BE0A-88EDFB7D569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EB-4C83-BE0A-88EDFB7D569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EB-4C83-BE0A-88EDFB7D569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EB-4C83-BE0A-88EDFB7D569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5EB-4C83-BE0A-88EDFB7D569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5EB-4C83-BE0A-88EDFB7D5697}"/>
              </c:ext>
            </c:extLst>
          </c:dPt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apt'!$W$9:$W$10,'viaj entrados lugar residen apt'!$W$13:$W$21)</c:f>
              <c:numCache>
                <c:formatCode>0.0%</c:formatCode>
                <c:ptCount val="11"/>
                <c:pt idx="0">
                  <c:v>1</c:v>
                </c:pt>
                <c:pt idx="1">
                  <c:v>9.4798432551398359E-2</c:v>
                </c:pt>
                <c:pt idx="2">
                  <c:v>0.9052015674486017</c:v>
                </c:pt>
                <c:pt idx="3">
                  <c:v>0.50329534000155074</c:v>
                </c:pt>
                <c:pt idx="4">
                  <c:v>4.3337448780575091E-2</c:v>
                </c:pt>
                <c:pt idx="5">
                  <c:v>3.7486356397731138E-2</c:v>
                </c:pt>
                <c:pt idx="6">
                  <c:v>2.9040742927693382E-2</c:v>
                </c:pt>
                <c:pt idx="7">
                  <c:v>1.4582997834916886E-2</c:v>
                </c:pt>
                <c:pt idx="8">
                  <c:v>1.8042359284508622E-2</c:v>
                </c:pt>
                <c:pt idx="9">
                  <c:v>1.2602811625840237E-2</c:v>
                </c:pt>
                <c:pt idx="10">
                  <c:v>0.24681351059578555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5EB-4C83-BE0A-88EDFB7D5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EF-44D1-BD32-1ABCAC9E7172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EF-44D1-BD32-1ABCAC9E71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EF-44D1-BD32-1ABCAC9E71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EF-44D1-BD32-1ABCAC9E71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EF-44D1-BD32-1ABCAC9E71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EF-44D1-BD32-1ABCAC9E717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EF-44D1-BD32-1ABCAC9E717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EF-44D1-BD32-1ABCAC9E71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175337</c:v>
                </c:pt>
                <c:pt idx="1">
                  <c:v>20462</c:v>
                </c:pt>
                <c:pt idx="2">
                  <c:v>154875</c:v>
                </c:pt>
                <c:pt idx="3">
                  <c:v>91031</c:v>
                </c:pt>
                <c:pt idx="4">
                  <c:v>13686</c:v>
                </c:pt>
                <c:pt idx="5">
                  <c:v>4765</c:v>
                </c:pt>
                <c:pt idx="6">
                  <c:v>5493</c:v>
                </c:pt>
                <c:pt idx="7">
                  <c:v>6157</c:v>
                </c:pt>
                <c:pt idx="8">
                  <c:v>414</c:v>
                </c:pt>
                <c:pt idx="9">
                  <c:v>322</c:v>
                </c:pt>
                <c:pt idx="10">
                  <c:v>33007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EF-44D1-BD32-1ABCAC9E7172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8.2865620830840925E-3</c:v>
                </c:pt>
                <c:pt idx="1">
                  <c:v>0.25203451018784806</c:v>
                </c:pt>
                <c:pt idx="2">
                  <c:v>-1.69974548247257E-2</c:v>
                </c:pt>
                <c:pt idx="3">
                  <c:v>-1.5370138017565926E-2</c:v>
                </c:pt>
                <c:pt idx="4">
                  <c:v>-0.13319399581987457</c:v>
                </c:pt>
                <c:pt idx="5">
                  <c:v>0.21649221342864444</c:v>
                </c:pt>
                <c:pt idx="6">
                  <c:v>4.8682703321878629E-2</c:v>
                </c:pt>
                <c:pt idx="7">
                  <c:v>0.11519652236913602</c:v>
                </c:pt>
                <c:pt idx="8">
                  <c:v>-0.33760000000000001</c:v>
                </c:pt>
                <c:pt idx="9">
                  <c:v>0.14999999999999991</c:v>
                </c:pt>
                <c:pt idx="10">
                  <c:v>-2.1463935252438393E-2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EF-44D1-BD32-1ABCAC9E7172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EF-44D1-BD32-1ABCAC9E717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EF-44D1-BD32-1ABCAC9E717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EF-44D1-BD32-1ABCAC9E717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EF-44D1-BD32-1ABCAC9E717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EF-44D1-BD32-1ABCAC9E717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EF-44D1-BD32-1ABCAC9E717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EF-44D1-BD32-1ABCAC9E7172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0.1167009815384089</c:v>
                </c:pt>
                <c:pt idx="2">
                  <c:v>0.88329901846159109</c:v>
                </c:pt>
                <c:pt idx="3">
                  <c:v>0.51917735560663181</c:v>
                </c:pt>
                <c:pt idx="4">
                  <c:v>7.8055401883230582E-2</c:v>
                </c:pt>
                <c:pt idx="5">
                  <c:v>2.7176237759286404E-2</c:v>
                </c:pt>
                <c:pt idx="6">
                  <c:v>3.1328242185049364E-2</c:v>
                </c:pt>
                <c:pt idx="7">
                  <c:v>3.5115235232723273E-2</c:v>
                </c:pt>
                <c:pt idx="8">
                  <c:v>2.3611673520135511E-3</c:v>
                </c:pt>
                <c:pt idx="9">
                  <c:v>1.8364634960105397E-3</c:v>
                </c:pt>
                <c:pt idx="10">
                  <c:v>0.18824891494664561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0EF-44D1-BD32-1ABCAC9E7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B-47DA-A347-303FF24E4586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8B-47DA-A347-303FF24E45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8B-47DA-A347-303FF24E45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8B-47DA-A347-303FF24E45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8B-47DA-A347-303FF24E45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8B-47DA-A347-303FF24E45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8B-47DA-A347-303FF24E45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8B-47DA-A347-303FF24E45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1101894</c:v>
                </c:pt>
                <c:pt idx="1">
                  <c:v>72749</c:v>
                </c:pt>
                <c:pt idx="2">
                  <c:v>31813</c:v>
                </c:pt>
                <c:pt idx="3">
                  <c:v>40936</c:v>
                </c:pt>
                <c:pt idx="4">
                  <c:v>1029145</c:v>
                </c:pt>
                <c:pt idx="5">
                  <c:v>531991</c:v>
                </c:pt>
                <c:pt idx="6">
                  <c:v>99823</c:v>
                </c:pt>
                <c:pt idx="7">
                  <c:v>36119</c:v>
                </c:pt>
                <c:pt idx="8">
                  <c:v>41255</c:v>
                </c:pt>
                <c:pt idx="9">
                  <c:v>47410</c:v>
                </c:pt>
                <c:pt idx="10">
                  <c:v>16369</c:v>
                </c:pt>
                <c:pt idx="11">
                  <c:v>13640</c:v>
                </c:pt>
                <c:pt idx="12">
                  <c:v>242538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8B-47DA-A347-303FF24E4586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3.0485778916657935E-3</c:v>
                </c:pt>
                <c:pt idx="1">
                  <c:v>4.6266467238106124E-2</c:v>
                </c:pt>
                <c:pt idx="2">
                  <c:v>0.10885325897525266</c:v>
                </c:pt>
                <c:pt idx="3">
                  <c:v>2.3015523235885293E-3</c:v>
                </c:pt>
                <c:pt idx="4">
                  <c:v>1.2827826276251564E-4</c:v>
                </c:pt>
                <c:pt idx="5">
                  <c:v>-4.9082049699316066E-3</c:v>
                </c:pt>
                <c:pt idx="6">
                  <c:v>-3.8888140031965501E-2</c:v>
                </c:pt>
                <c:pt idx="7">
                  <c:v>0.14210276679841893</c:v>
                </c:pt>
                <c:pt idx="8">
                  <c:v>3.2459082036137898E-2</c:v>
                </c:pt>
                <c:pt idx="9">
                  <c:v>2.0184196935789211E-2</c:v>
                </c:pt>
                <c:pt idx="10">
                  <c:v>3.5226410321274937E-2</c:v>
                </c:pt>
                <c:pt idx="11">
                  <c:v>3.6670333700028479E-4</c:v>
                </c:pt>
                <c:pt idx="12">
                  <c:v>-2.0408667100076938E-3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8B-47DA-A347-303FF24E4586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68B-47DA-A347-303FF24E458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8B-47DA-A347-303FF24E458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8B-47DA-A347-303FF24E458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68B-47DA-A347-303FF24E458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68B-47DA-A347-303FF24E458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68B-47DA-A347-303FF24E458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68B-47DA-A347-303FF24E4586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6.6021777049335054E-2</c:v>
                </c:pt>
                <c:pt idx="2">
                  <c:v>2.8871198137025884E-2</c:v>
                </c:pt>
                <c:pt idx="3">
                  <c:v>3.7150578912309169E-2</c:v>
                </c:pt>
                <c:pt idx="4">
                  <c:v>0.9339782229506649</c:v>
                </c:pt>
                <c:pt idx="5">
                  <c:v>0.48279689334908804</c:v>
                </c:pt>
                <c:pt idx="6">
                  <c:v>9.0592198523632941E-2</c:v>
                </c:pt>
                <c:pt idx="7">
                  <c:v>3.2779015041374218E-2</c:v>
                </c:pt>
                <c:pt idx="8">
                  <c:v>3.7440080443309431E-2</c:v>
                </c:pt>
                <c:pt idx="9">
                  <c:v>4.3025917193486848E-2</c:v>
                </c:pt>
                <c:pt idx="10">
                  <c:v>1.4855330912047802E-2</c:v>
                </c:pt>
                <c:pt idx="11">
                  <c:v>1.2378686153114547E-2</c:v>
                </c:pt>
                <c:pt idx="12">
                  <c:v>0.22011010133461115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68B-47DA-A347-303FF24E4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77-40A6-A1E2-6224473BE84A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1165585</c:v>
                </c:pt>
                <c:pt idx="1">
                  <c:v>1114324</c:v>
                </c:pt>
                <c:pt idx="2">
                  <c:v>1198797</c:v>
                </c:pt>
                <c:pt idx="3">
                  <c:v>1093882</c:v>
                </c:pt>
                <c:pt idx="4">
                  <c:v>1088673</c:v>
                </c:pt>
                <c:pt idx="5">
                  <c:v>1059592</c:v>
                </c:pt>
                <c:pt idx="6">
                  <c:v>1224963</c:v>
                </c:pt>
                <c:pt idx="7">
                  <c:v>1304294</c:v>
                </c:pt>
                <c:pt idx="8">
                  <c:v>1101231</c:v>
                </c:pt>
                <c:pt idx="9">
                  <c:v>1223794</c:v>
                </c:pt>
                <c:pt idx="10">
                  <c:v>1124270</c:v>
                </c:pt>
                <c:pt idx="11">
                  <c:v>1140612</c:v>
                </c:pt>
                <c:pt idx="12">
                  <c:v>13840017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7-40A6-A1E2-6224473BE84A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77-40A6-A1E2-6224473BE84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1119747</c:v>
                </c:pt>
                <c:pt idx="1">
                  <c:v>1060335</c:v>
                </c:pt>
                <c:pt idx="2">
                  <c:v>1094097</c:v>
                </c:pt>
                <c:pt idx="3">
                  <c:v>1104961</c:v>
                </c:pt>
                <c:pt idx="4">
                  <c:v>990589</c:v>
                </c:pt>
                <c:pt idx="5">
                  <c:v>1003656</c:v>
                </c:pt>
                <c:pt idx="6">
                  <c:v>1158197</c:v>
                </c:pt>
                <c:pt idx="7">
                  <c:v>1214780</c:v>
                </c:pt>
                <c:pt idx="8">
                  <c:v>1027929</c:v>
                </c:pt>
                <c:pt idx="9">
                  <c:v>1174493</c:v>
                </c:pt>
                <c:pt idx="10">
                  <c:v>1060178</c:v>
                </c:pt>
                <c:pt idx="11">
                  <c:v>1104771</c:v>
                </c:pt>
                <c:pt idx="12">
                  <c:v>13113733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77-40A6-A1E2-6224473BE84A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77-40A6-A1E2-6224473BE84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77-40A6-A1E2-6224473BE84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1138018</c:v>
                </c:pt>
                <c:pt idx="1">
                  <c:v>1065722</c:v>
                </c:pt>
                <c:pt idx="2">
                  <c:v>1133120</c:v>
                </c:pt>
                <c:pt idx="3">
                  <c:v>1057375</c:v>
                </c:pt>
                <c:pt idx="4">
                  <c:v>1007222</c:v>
                </c:pt>
                <c:pt idx="5">
                  <c:v>1008339</c:v>
                </c:pt>
                <c:pt idx="12">
                  <c:v>6409796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77-40A6-A1E2-6224473BE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C77-40A6-A1E2-6224473BE84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786358</c:v>
                      </c:pt>
                      <c:pt idx="1">
                        <c:v>912484</c:v>
                      </c:pt>
                      <c:pt idx="2">
                        <c:v>1057048</c:v>
                      </c:pt>
                      <c:pt idx="3">
                        <c:v>1117075</c:v>
                      </c:pt>
                      <c:pt idx="4">
                        <c:v>995707</c:v>
                      </c:pt>
                      <c:pt idx="5">
                        <c:v>1029864</c:v>
                      </c:pt>
                      <c:pt idx="6">
                        <c:v>1179956</c:v>
                      </c:pt>
                      <c:pt idx="7">
                        <c:v>1241553</c:v>
                      </c:pt>
                      <c:pt idx="8">
                        <c:v>1013730</c:v>
                      </c:pt>
                      <c:pt idx="9">
                        <c:v>1125132</c:v>
                      </c:pt>
                      <c:pt idx="10">
                        <c:v>1064158</c:v>
                      </c:pt>
                      <c:pt idx="11">
                        <c:v>1109378</c:v>
                      </c:pt>
                      <c:pt idx="12">
                        <c:v>12632443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C77-40A6-A1E2-6224473BE84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77-40A6-A1E2-6224473BE84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77-40A6-A1E2-6224473BE84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77-40A6-A1E2-6224473BE84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77-40A6-A1E2-6224473BE84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77-40A6-A1E2-6224473BE84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77-40A6-A1E2-6224473BE84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77-40A6-A1E2-6224473BE84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77-40A6-A1E2-6224473BE84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77-40A6-A1E2-6224473BE84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77-40A6-A1E2-6224473BE84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77-40A6-A1E2-6224473BE84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77-40A6-A1E2-6224473BE84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77-40A6-A1E2-6224473BE84A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1.6317078768686155E-2</c:v>
                </c:pt>
                <c:pt idx="1">
                  <c:v>5.0804698515092284E-3</c:v>
                </c:pt>
                <c:pt idx="2">
                  <c:v>3.5666855863785374E-2</c:v>
                </c:pt>
                <c:pt idx="3">
                  <c:v>-4.3065773362136794E-2</c:v>
                </c:pt>
                <c:pt idx="4">
                  <c:v>1.6791020291967662E-2</c:v>
                </c:pt>
                <c:pt idx="5">
                  <c:v>4.6659413185394794E-3</c:v>
                </c:pt>
                <c:pt idx="12">
                  <c:v>5.712976699195238E-3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77-40A6-A1E2-6224473BE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B8-4C07-9064-F2B163EB1BCF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4997</c:v>
                </c:pt>
                <c:pt idx="1">
                  <c:v>4752</c:v>
                </c:pt>
                <c:pt idx="2">
                  <c:v>6935</c:v>
                </c:pt>
                <c:pt idx="3">
                  <c:v>5363</c:v>
                </c:pt>
                <c:pt idx="4">
                  <c:v>9196</c:v>
                </c:pt>
                <c:pt idx="5">
                  <c:v>11716</c:v>
                </c:pt>
                <c:pt idx="6">
                  <c:v>11578</c:v>
                </c:pt>
                <c:pt idx="7">
                  <c:v>16629</c:v>
                </c:pt>
                <c:pt idx="8">
                  <c:v>10077</c:v>
                </c:pt>
                <c:pt idx="9">
                  <c:v>6979</c:v>
                </c:pt>
                <c:pt idx="10">
                  <c:v>5351</c:v>
                </c:pt>
                <c:pt idx="11">
                  <c:v>7596</c:v>
                </c:pt>
                <c:pt idx="12">
                  <c:v>101169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B8-4C07-9064-F2B163EB1BCF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B8-4C07-9064-F2B163EB1BC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4289</c:v>
                </c:pt>
                <c:pt idx="1">
                  <c:v>3553</c:v>
                </c:pt>
                <c:pt idx="2">
                  <c:v>4675</c:v>
                </c:pt>
                <c:pt idx="3">
                  <c:v>7338</c:v>
                </c:pt>
                <c:pt idx="4">
                  <c:v>7657</c:v>
                </c:pt>
                <c:pt idx="5">
                  <c:v>8372</c:v>
                </c:pt>
                <c:pt idx="6">
                  <c:v>8592</c:v>
                </c:pt>
                <c:pt idx="7">
                  <c:v>12371</c:v>
                </c:pt>
                <c:pt idx="8">
                  <c:v>7035</c:v>
                </c:pt>
                <c:pt idx="9">
                  <c:v>5873</c:v>
                </c:pt>
                <c:pt idx="10">
                  <c:v>4254</c:v>
                </c:pt>
                <c:pt idx="11">
                  <c:v>6527</c:v>
                </c:pt>
                <c:pt idx="12">
                  <c:v>80536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B8-4C07-9064-F2B163EB1BCF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B8-4C07-9064-F2B163EB1BC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B8-4C07-9064-F2B163EB1BC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4307</c:v>
                </c:pt>
                <c:pt idx="1">
                  <c:v>3360</c:v>
                </c:pt>
                <c:pt idx="2">
                  <c:v>5174</c:v>
                </c:pt>
                <c:pt idx="3">
                  <c:v>5395</c:v>
                </c:pt>
                <c:pt idx="4">
                  <c:v>7258</c:v>
                </c:pt>
                <c:pt idx="5">
                  <c:v>9431</c:v>
                </c:pt>
                <c:pt idx="12">
                  <c:v>34925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B8-4C07-9064-F2B163EB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4B8-4C07-9064-F2B163EB1BC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4732</c:v>
                      </c:pt>
                      <c:pt idx="1">
                        <c:v>5268</c:v>
                      </c:pt>
                      <c:pt idx="2">
                        <c:v>4697</c:v>
                      </c:pt>
                      <c:pt idx="3">
                        <c:v>9381</c:v>
                      </c:pt>
                      <c:pt idx="4">
                        <c:v>11407</c:v>
                      </c:pt>
                      <c:pt idx="5">
                        <c:v>13024</c:v>
                      </c:pt>
                      <c:pt idx="6">
                        <c:v>17927</c:v>
                      </c:pt>
                      <c:pt idx="7">
                        <c:v>19833</c:v>
                      </c:pt>
                      <c:pt idx="8">
                        <c:v>11662</c:v>
                      </c:pt>
                      <c:pt idx="9">
                        <c:v>8162</c:v>
                      </c:pt>
                      <c:pt idx="10">
                        <c:v>5890</c:v>
                      </c:pt>
                      <c:pt idx="11">
                        <c:v>8414</c:v>
                      </c:pt>
                      <c:pt idx="12">
                        <c:v>120397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4B8-4C07-9064-F2B163EB1B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B8-4C07-9064-F2B163EB1BC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B8-4C07-9064-F2B163EB1BC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B8-4C07-9064-F2B163EB1BC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B8-4C07-9064-F2B163EB1BC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B8-4C07-9064-F2B163EB1BC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B8-4C07-9064-F2B163EB1BC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B8-4C07-9064-F2B163EB1BC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B8-4C07-9064-F2B163EB1BC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B8-4C07-9064-F2B163EB1BC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B8-4C07-9064-F2B163EB1BC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B8-4C07-9064-F2B163EB1BC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B8-4C07-9064-F2B163EB1BC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B8-4C07-9064-F2B163EB1BCF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4.1967824667754616E-3</c:v>
                </c:pt>
                <c:pt idx="1">
                  <c:v>-5.4320292710385631E-2</c:v>
                </c:pt>
                <c:pt idx="2">
                  <c:v>0.10673796791443846</c:v>
                </c:pt>
                <c:pt idx="3">
                  <c:v>-0.26478604524393567</c:v>
                </c:pt>
                <c:pt idx="4">
                  <c:v>-5.2109181141439254E-2</c:v>
                </c:pt>
                <c:pt idx="5">
                  <c:v>0.12649307214524597</c:v>
                </c:pt>
                <c:pt idx="12">
                  <c:v>-2.6725002786757379E-2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B8-4C07-9064-F2B163EB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B3-4975-9F6A-0B28C688A256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41279</c:v>
                </c:pt>
                <c:pt idx="1">
                  <c:v>40708</c:v>
                </c:pt>
                <c:pt idx="2">
                  <c:v>49287</c:v>
                </c:pt>
                <c:pt idx="3">
                  <c:v>39075</c:v>
                </c:pt>
                <c:pt idx="4">
                  <c:v>58856</c:v>
                </c:pt>
                <c:pt idx="5">
                  <c:v>72097</c:v>
                </c:pt>
                <c:pt idx="6">
                  <c:v>93879</c:v>
                </c:pt>
                <c:pt idx="7">
                  <c:v>132181</c:v>
                </c:pt>
                <c:pt idx="8">
                  <c:v>74099</c:v>
                </c:pt>
                <c:pt idx="9">
                  <c:v>51466</c:v>
                </c:pt>
                <c:pt idx="10">
                  <c:v>38079</c:v>
                </c:pt>
                <c:pt idx="11">
                  <c:v>51791</c:v>
                </c:pt>
                <c:pt idx="12">
                  <c:v>742797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3-4975-9F6A-0B28C688A256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B3-4975-9F6A-0B28C688A25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33957</c:v>
                </c:pt>
                <c:pt idx="1">
                  <c:v>24123</c:v>
                </c:pt>
                <c:pt idx="2">
                  <c:v>31246</c:v>
                </c:pt>
                <c:pt idx="3">
                  <c:v>54460</c:v>
                </c:pt>
                <c:pt idx="4">
                  <c:v>53957</c:v>
                </c:pt>
                <c:pt idx="5">
                  <c:v>61830</c:v>
                </c:pt>
                <c:pt idx="6">
                  <c:v>82826</c:v>
                </c:pt>
                <c:pt idx="7">
                  <c:v>119406</c:v>
                </c:pt>
                <c:pt idx="8">
                  <c:v>65025</c:v>
                </c:pt>
                <c:pt idx="9">
                  <c:v>46505</c:v>
                </c:pt>
                <c:pt idx="10">
                  <c:v>30954</c:v>
                </c:pt>
                <c:pt idx="11">
                  <c:v>49469</c:v>
                </c:pt>
                <c:pt idx="12">
                  <c:v>653758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3-4975-9F6A-0B28C688A256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3-4975-9F6A-0B28C688A25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B3-4975-9F6A-0B28C688A25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39078</c:v>
                </c:pt>
                <c:pt idx="1">
                  <c:v>24945</c:v>
                </c:pt>
                <c:pt idx="2">
                  <c:v>32390</c:v>
                </c:pt>
                <c:pt idx="3">
                  <c:v>44228</c:v>
                </c:pt>
                <c:pt idx="4">
                  <c:v>55670</c:v>
                </c:pt>
                <c:pt idx="5">
                  <c:v>73562</c:v>
                </c:pt>
                <c:pt idx="12">
                  <c:v>269873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B3-4975-9F6A-0B28C688A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EB3-4975-9F6A-0B28C688A25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44512</c:v>
                      </c:pt>
                      <c:pt idx="1">
                        <c:v>38037</c:v>
                      </c:pt>
                      <c:pt idx="2">
                        <c:v>39226</c:v>
                      </c:pt>
                      <c:pt idx="3">
                        <c:v>70700</c:v>
                      </c:pt>
                      <c:pt idx="4">
                        <c:v>79634</c:v>
                      </c:pt>
                      <c:pt idx="5">
                        <c:v>87469</c:v>
                      </c:pt>
                      <c:pt idx="6">
                        <c:v>131999</c:v>
                      </c:pt>
                      <c:pt idx="7">
                        <c:v>165148</c:v>
                      </c:pt>
                      <c:pt idx="8">
                        <c:v>90471</c:v>
                      </c:pt>
                      <c:pt idx="9">
                        <c:v>58177</c:v>
                      </c:pt>
                      <c:pt idx="10">
                        <c:v>48949</c:v>
                      </c:pt>
                      <c:pt idx="11">
                        <c:v>69858</c:v>
                      </c:pt>
                      <c:pt idx="12">
                        <c:v>924180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EB3-4975-9F6A-0B28C688A2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B3-4975-9F6A-0B28C688A25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B3-4975-9F6A-0B28C688A25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B3-4975-9F6A-0B28C688A25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B3-4975-9F6A-0B28C688A25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B3-4975-9F6A-0B28C688A25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B3-4975-9F6A-0B28C688A25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B3-4975-9F6A-0B28C688A25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B3-4975-9F6A-0B28C688A25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B3-4975-9F6A-0B28C688A25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B3-4975-9F6A-0B28C688A25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B3-4975-9F6A-0B28C688A25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B3-4975-9F6A-0B28C688A25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B3-4975-9F6A-0B28C688A256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0.15080837529817126</c:v>
                </c:pt>
                <c:pt idx="1">
                  <c:v>3.4075363760726285E-2</c:v>
                </c:pt>
                <c:pt idx="2">
                  <c:v>3.6612686423862284E-2</c:v>
                </c:pt>
                <c:pt idx="3">
                  <c:v>-0.1878810135879545</c:v>
                </c:pt>
                <c:pt idx="4">
                  <c:v>3.1747502640991909E-2</c:v>
                </c:pt>
                <c:pt idx="5">
                  <c:v>0.18974607795568499</c:v>
                </c:pt>
                <c:pt idx="12">
                  <c:v>3.968055229164813E-2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EB3-4975-9F6A-0B28C688A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C0-4BA4-99E2-74095B27C253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31171</c:v>
                </c:pt>
                <c:pt idx="1">
                  <c:v>24748</c:v>
                </c:pt>
                <c:pt idx="2">
                  <c:v>33643</c:v>
                </c:pt>
                <c:pt idx="3">
                  <c:v>25316</c:v>
                </c:pt>
                <c:pt idx="4">
                  <c:v>40404</c:v>
                </c:pt>
                <c:pt idx="5">
                  <c:v>50727</c:v>
                </c:pt>
                <c:pt idx="6">
                  <c:v>64860</c:v>
                </c:pt>
                <c:pt idx="7">
                  <c:v>94133</c:v>
                </c:pt>
                <c:pt idx="8">
                  <c:v>54493</c:v>
                </c:pt>
                <c:pt idx="9">
                  <c:v>37191</c:v>
                </c:pt>
                <c:pt idx="10">
                  <c:v>27291</c:v>
                </c:pt>
                <c:pt idx="11">
                  <c:v>39486</c:v>
                </c:pt>
                <c:pt idx="12">
                  <c:v>523463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C0-4BA4-99E2-74095B27C253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C0-4BA4-99E2-74095B27C25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24602</c:v>
                </c:pt>
                <c:pt idx="1">
                  <c:v>17811</c:v>
                </c:pt>
                <c:pt idx="2">
                  <c:v>23055</c:v>
                </c:pt>
                <c:pt idx="3">
                  <c:v>36029</c:v>
                </c:pt>
                <c:pt idx="4">
                  <c:v>34728</c:v>
                </c:pt>
                <c:pt idx="5">
                  <c:v>42702</c:v>
                </c:pt>
                <c:pt idx="6">
                  <c:v>53141</c:v>
                </c:pt>
                <c:pt idx="7">
                  <c:v>72788</c:v>
                </c:pt>
                <c:pt idx="8">
                  <c:v>40092</c:v>
                </c:pt>
                <c:pt idx="9">
                  <c:v>30980</c:v>
                </c:pt>
                <c:pt idx="10">
                  <c:v>21189</c:v>
                </c:pt>
                <c:pt idx="11">
                  <c:v>37686</c:v>
                </c:pt>
                <c:pt idx="12">
                  <c:v>434803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C0-4BA4-99E2-74095B27C253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C0-4BA4-99E2-74095B27C25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C0-4BA4-99E2-74095B27C25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31286</c:v>
                </c:pt>
                <c:pt idx="1">
                  <c:v>18332</c:v>
                </c:pt>
                <c:pt idx="2">
                  <c:v>24019</c:v>
                </c:pt>
                <c:pt idx="3">
                  <c:v>28861</c:v>
                </c:pt>
                <c:pt idx="4">
                  <c:v>34718</c:v>
                </c:pt>
                <c:pt idx="5">
                  <c:v>45345</c:v>
                </c:pt>
                <c:pt idx="12">
                  <c:v>182561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C0-4BA4-99E2-74095B27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EC0-4BA4-99E2-74095B27C25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30162</c:v>
                      </c:pt>
                      <c:pt idx="1">
                        <c:v>26209</c:v>
                      </c:pt>
                      <c:pt idx="2">
                        <c:v>27580</c:v>
                      </c:pt>
                      <c:pt idx="3">
                        <c:v>45950</c:v>
                      </c:pt>
                      <c:pt idx="4">
                        <c:v>53768</c:v>
                      </c:pt>
                      <c:pt idx="5">
                        <c:v>59477</c:v>
                      </c:pt>
                      <c:pt idx="6">
                        <c:v>95238</c:v>
                      </c:pt>
                      <c:pt idx="7">
                        <c:v>115097</c:v>
                      </c:pt>
                      <c:pt idx="8">
                        <c:v>63414</c:v>
                      </c:pt>
                      <c:pt idx="9">
                        <c:v>42541</c:v>
                      </c:pt>
                      <c:pt idx="10">
                        <c:v>32686</c:v>
                      </c:pt>
                      <c:pt idx="11">
                        <c:v>45431</c:v>
                      </c:pt>
                      <c:pt idx="12">
                        <c:v>637553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EC0-4BA4-99E2-74095B27C25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C0-4BA4-99E2-74095B27C25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C0-4BA4-99E2-74095B27C25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C0-4BA4-99E2-74095B27C25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C0-4BA4-99E2-74095B27C25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C0-4BA4-99E2-74095B27C25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C0-4BA4-99E2-74095B27C25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C0-4BA4-99E2-74095B27C25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C0-4BA4-99E2-74095B27C25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C0-4BA4-99E2-74095B27C25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C0-4BA4-99E2-74095B27C25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C0-4BA4-99E2-74095B27C25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C0-4BA4-99E2-74095B27C25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C0-4BA4-99E2-74095B27C253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0.27168522884318347</c:v>
                </c:pt>
                <c:pt idx="1">
                  <c:v>2.9251586098478555E-2</c:v>
                </c:pt>
                <c:pt idx="2">
                  <c:v>4.18130557362828E-2</c:v>
                </c:pt>
                <c:pt idx="3">
                  <c:v>-0.19895084515251604</c:v>
                </c:pt>
                <c:pt idx="4">
                  <c:v>-2.8795208477305767E-4</c:v>
                </c:pt>
                <c:pt idx="5">
                  <c:v>6.1894056484473881E-2</c:v>
                </c:pt>
                <c:pt idx="12">
                  <c:v>2.0309958810017514E-2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C0-4BA4-99E2-74095B27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F0-42C3-9055-6080540B1210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10108</c:v>
                </c:pt>
                <c:pt idx="1">
                  <c:v>15960</c:v>
                </c:pt>
                <c:pt idx="2">
                  <c:v>15644</c:v>
                </c:pt>
                <c:pt idx="3">
                  <c:v>13759</c:v>
                </c:pt>
                <c:pt idx="4">
                  <c:v>18452</c:v>
                </c:pt>
                <c:pt idx="5">
                  <c:v>21370</c:v>
                </c:pt>
                <c:pt idx="6">
                  <c:v>29019</c:v>
                </c:pt>
                <c:pt idx="7">
                  <c:v>38048</c:v>
                </c:pt>
                <c:pt idx="8">
                  <c:v>19606</c:v>
                </c:pt>
                <c:pt idx="9">
                  <c:v>14275</c:v>
                </c:pt>
                <c:pt idx="10">
                  <c:v>10788</c:v>
                </c:pt>
                <c:pt idx="11">
                  <c:v>12305</c:v>
                </c:pt>
                <c:pt idx="12">
                  <c:v>219334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0-42C3-9055-6080540B1210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F0-42C3-9055-6080540B121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9355</c:v>
                </c:pt>
                <c:pt idx="1">
                  <c:v>6312</c:v>
                </c:pt>
                <c:pt idx="2">
                  <c:v>8191</c:v>
                </c:pt>
                <c:pt idx="3">
                  <c:v>18431</c:v>
                </c:pt>
                <c:pt idx="4">
                  <c:v>19229</c:v>
                </c:pt>
                <c:pt idx="5">
                  <c:v>19128</c:v>
                </c:pt>
                <c:pt idx="6">
                  <c:v>29685</c:v>
                </c:pt>
                <c:pt idx="7">
                  <c:v>46618</c:v>
                </c:pt>
                <c:pt idx="8">
                  <c:v>24933</c:v>
                </c:pt>
                <c:pt idx="9">
                  <c:v>15525</c:v>
                </c:pt>
                <c:pt idx="10">
                  <c:v>9765</c:v>
                </c:pt>
                <c:pt idx="11">
                  <c:v>11783</c:v>
                </c:pt>
                <c:pt idx="12">
                  <c:v>218955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F0-42C3-9055-6080540B1210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F0-42C3-9055-6080540B121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F0-42C3-9055-6080540B121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7792</c:v>
                </c:pt>
                <c:pt idx="1">
                  <c:v>6613</c:v>
                </c:pt>
                <c:pt idx="2">
                  <c:v>8371</c:v>
                </c:pt>
                <c:pt idx="3">
                  <c:v>15367</c:v>
                </c:pt>
                <c:pt idx="4">
                  <c:v>20952</c:v>
                </c:pt>
                <c:pt idx="5">
                  <c:v>28217</c:v>
                </c:pt>
                <c:pt idx="12">
                  <c:v>87312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F0-42C3-9055-6080540B1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BF0-42C3-9055-6080540B121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14350</c:v>
                      </c:pt>
                      <c:pt idx="1">
                        <c:v>11828</c:v>
                      </c:pt>
                      <c:pt idx="2">
                        <c:v>11646</c:v>
                      </c:pt>
                      <c:pt idx="3">
                        <c:v>24750</c:v>
                      </c:pt>
                      <c:pt idx="4">
                        <c:v>25866</c:v>
                      </c:pt>
                      <c:pt idx="5">
                        <c:v>27992</c:v>
                      </c:pt>
                      <c:pt idx="6">
                        <c:v>36761</c:v>
                      </c:pt>
                      <c:pt idx="7">
                        <c:v>50051</c:v>
                      </c:pt>
                      <c:pt idx="8">
                        <c:v>27057</c:v>
                      </c:pt>
                      <c:pt idx="9">
                        <c:v>15636</c:v>
                      </c:pt>
                      <c:pt idx="10">
                        <c:v>16263</c:v>
                      </c:pt>
                      <c:pt idx="11">
                        <c:v>24427</c:v>
                      </c:pt>
                      <c:pt idx="12">
                        <c:v>286627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BF0-42C3-9055-6080540B12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F0-42C3-9055-6080540B121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F0-42C3-9055-6080540B121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F0-42C3-9055-6080540B121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F0-42C3-9055-6080540B121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F0-42C3-9055-6080540B121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F0-42C3-9055-6080540B121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F0-42C3-9055-6080540B121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F0-42C3-9055-6080540B121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F0-42C3-9055-6080540B121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F0-42C3-9055-6080540B121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F0-42C3-9055-6080540B121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F0-42C3-9055-6080540B121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F0-42C3-9055-6080540B1210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-0.16707642971672898</c:v>
                </c:pt>
                <c:pt idx="1">
                  <c:v>4.7686945500633682E-2</c:v>
                </c:pt>
                <c:pt idx="2">
                  <c:v>2.1975338786472953E-2</c:v>
                </c:pt>
                <c:pt idx="3">
                  <c:v>-0.1662416580760675</c:v>
                </c:pt>
                <c:pt idx="4">
                  <c:v>8.9604243590410304E-2</c:v>
                </c:pt>
                <c:pt idx="5">
                  <c:v>0.47516729401923885</c:v>
                </c:pt>
                <c:pt idx="12">
                  <c:v>8.2657540361580129E-2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F0-42C3-9055-6080540B1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0A-4B65-AB92-F55F7C3217E6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1124306</c:v>
                </c:pt>
                <c:pt idx="1">
                  <c:v>1073616</c:v>
                </c:pt>
                <c:pt idx="2">
                  <c:v>1149510</c:v>
                </c:pt>
                <c:pt idx="3">
                  <c:v>1054807</c:v>
                </c:pt>
                <c:pt idx="4">
                  <c:v>1029817</c:v>
                </c:pt>
                <c:pt idx="5">
                  <c:v>987495</c:v>
                </c:pt>
                <c:pt idx="6">
                  <c:v>1131084</c:v>
                </c:pt>
                <c:pt idx="7">
                  <c:v>1172113</c:v>
                </c:pt>
                <c:pt idx="8">
                  <c:v>1027132</c:v>
                </c:pt>
                <c:pt idx="9">
                  <c:v>1172328</c:v>
                </c:pt>
                <c:pt idx="10">
                  <c:v>1086191</c:v>
                </c:pt>
                <c:pt idx="11">
                  <c:v>1088821</c:v>
                </c:pt>
                <c:pt idx="12">
                  <c:v>13097220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0A-4B65-AB92-F55F7C3217E6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0A-4B65-AB92-F55F7C3217E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1085790</c:v>
                </c:pt>
                <c:pt idx="1">
                  <c:v>1036212</c:v>
                </c:pt>
                <c:pt idx="2">
                  <c:v>1062851</c:v>
                </c:pt>
                <c:pt idx="3">
                  <c:v>1050501</c:v>
                </c:pt>
                <c:pt idx="4">
                  <c:v>936632</c:v>
                </c:pt>
                <c:pt idx="5">
                  <c:v>941826</c:v>
                </c:pt>
                <c:pt idx="6">
                  <c:v>1075371</c:v>
                </c:pt>
                <c:pt idx="7">
                  <c:v>1095374</c:v>
                </c:pt>
                <c:pt idx="8">
                  <c:v>962904</c:v>
                </c:pt>
                <c:pt idx="9">
                  <c:v>1127988</c:v>
                </c:pt>
                <c:pt idx="10">
                  <c:v>1029224</c:v>
                </c:pt>
                <c:pt idx="11">
                  <c:v>1055302</c:v>
                </c:pt>
                <c:pt idx="12">
                  <c:v>12459975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0A-4B65-AB92-F55F7C3217E6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0A-4B65-AB92-F55F7C3217E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0A-4B65-AB92-F55F7C3217E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1098940</c:v>
                </c:pt>
                <c:pt idx="1">
                  <c:v>1040777</c:v>
                </c:pt>
                <c:pt idx="2">
                  <c:v>1100730</c:v>
                </c:pt>
                <c:pt idx="3">
                  <c:v>1013147</c:v>
                </c:pt>
                <c:pt idx="4">
                  <c:v>951552</c:v>
                </c:pt>
                <c:pt idx="5">
                  <c:v>934777</c:v>
                </c:pt>
                <c:pt idx="12">
                  <c:v>6139923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0A-4B65-AB92-F55F7C321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60A-4B65-AB92-F55F7C3217E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741846</c:v>
                      </c:pt>
                      <c:pt idx="1">
                        <c:v>874447</c:v>
                      </c:pt>
                      <c:pt idx="2">
                        <c:v>1017822</c:v>
                      </c:pt>
                      <c:pt idx="3">
                        <c:v>1046375</c:v>
                      </c:pt>
                      <c:pt idx="4">
                        <c:v>916073</c:v>
                      </c:pt>
                      <c:pt idx="5">
                        <c:v>942395</c:v>
                      </c:pt>
                      <c:pt idx="6">
                        <c:v>1047957</c:v>
                      </c:pt>
                      <c:pt idx="7">
                        <c:v>1076405</c:v>
                      </c:pt>
                      <c:pt idx="8">
                        <c:v>923259</c:v>
                      </c:pt>
                      <c:pt idx="9">
                        <c:v>1066955</c:v>
                      </c:pt>
                      <c:pt idx="10">
                        <c:v>1015209</c:v>
                      </c:pt>
                      <c:pt idx="11">
                        <c:v>1039520</c:v>
                      </c:pt>
                      <c:pt idx="12">
                        <c:v>11708263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60A-4B65-AB92-F55F7C3217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0A-4B65-AB92-F55F7C3217E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0A-4B65-AB92-F55F7C3217E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0A-4B65-AB92-F55F7C3217E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0A-4B65-AB92-F55F7C3217E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0A-4B65-AB92-F55F7C3217E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0A-4B65-AB92-F55F7C3217E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0A-4B65-AB92-F55F7C3217E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0A-4B65-AB92-F55F7C3217E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0A-4B65-AB92-F55F7C3217E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0A-4B65-AB92-F55F7C3217E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0A-4B65-AB92-F55F7C3217E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0A-4B65-AB92-F55F7C3217E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0A-4B65-AB92-F55F7C3217E6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1.21109975225413E-2</c:v>
                </c:pt>
                <c:pt idx="1">
                  <c:v>4.4054691511004052E-3</c:v>
                </c:pt>
                <c:pt idx="2">
                  <c:v>3.5639050064402156E-2</c:v>
                </c:pt>
                <c:pt idx="3">
                  <c:v>-3.5558271719874579E-2</c:v>
                </c:pt>
                <c:pt idx="4">
                  <c:v>1.5929415181202389E-2</c:v>
                </c:pt>
                <c:pt idx="5">
                  <c:v>-7.4843973302923805E-3</c:v>
                </c:pt>
                <c:pt idx="12">
                  <c:v>4.2708215430895535E-3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60A-4B65-AB92-F55F7C321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F-418A-B5D7-FA7B13389B02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507267</c:v>
                </c:pt>
                <c:pt idx="1">
                  <c:v>462410</c:v>
                </c:pt>
                <c:pt idx="2">
                  <c:v>528478</c:v>
                </c:pt>
                <c:pt idx="3">
                  <c:v>538909</c:v>
                </c:pt>
                <c:pt idx="4">
                  <c:v>584395</c:v>
                </c:pt>
                <c:pt idx="5">
                  <c:v>571290</c:v>
                </c:pt>
                <c:pt idx="6">
                  <c:v>611230</c:v>
                </c:pt>
                <c:pt idx="7">
                  <c:v>659079</c:v>
                </c:pt>
                <c:pt idx="8">
                  <c:v>589108</c:v>
                </c:pt>
                <c:pt idx="9">
                  <c:v>615103</c:v>
                </c:pt>
                <c:pt idx="10">
                  <c:v>505691</c:v>
                </c:pt>
                <c:pt idx="11">
                  <c:v>516610</c:v>
                </c:pt>
                <c:pt idx="12">
                  <c:v>6689570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F-418A-B5D7-FA7B13389B02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EF-418A-B5D7-FA7B13389B0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508547</c:v>
                </c:pt>
                <c:pt idx="1">
                  <c:v>460209</c:v>
                </c:pt>
                <c:pt idx="2">
                  <c:v>503845</c:v>
                </c:pt>
                <c:pt idx="3">
                  <c:v>536606</c:v>
                </c:pt>
                <c:pt idx="4">
                  <c:v>537555</c:v>
                </c:pt>
                <c:pt idx="5">
                  <c:v>540108</c:v>
                </c:pt>
                <c:pt idx="6">
                  <c:v>570296</c:v>
                </c:pt>
                <c:pt idx="7">
                  <c:v>611733</c:v>
                </c:pt>
                <c:pt idx="8">
                  <c:v>559390</c:v>
                </c:pt>
                <c:pt idx="9">
                  <c:v>619551</c:v>
                </c:pt>
                <c:pt idx="10">
                  <c:v>465554</c:v>
                </c:pt>
                <c:pt idx="11">
                  <c:v>490018</c:v>
                </c:pt>
                <c:pt idx="12">
                  <c:v>6403412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EF-418A-B5D7-FA7B13389B02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EF-418A-B5D7-FA7B13389B0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EF-418A-B5D7-FA7B13389B0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510894</c:v>
                </c:pt>
                <c:pt idx="1">
                  <c:v>475404</c:v>
                </c:pt>
                <c:pt idx="2">
                  <c:v>544099</c:v>
                </c:pt>
                <c:pt idx="3">
                  <c:v>526677</c:v>
                </c:pt>
                <c:pt idx="4">
                  <c:v>533849</c:v>
                </c:pt>
                <c:pt idx="5">
                  <c:v>542232</c:v>
                </c:pt>
                <c:pt idx="12">
                  <c:v>3133155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EF-418A-B5D7-FA7B13389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6EF-418A-B5D7-FA7B13389B0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287804</c:v>
                      </c:pt>
                      <c:pt idx="1">
                        <c:v>387845</c:v>
                      </c:pt>
                      <c:pt idx="2">
                        <c:v>471283</c:v>
                      </c:pt>
                      <c:pt idx="3">
                        <c:v>499381</c:v>
                      </c:pt>
                      <c:pt idx="4">
                        <c:v>490237</c:v>
                      </c:pt>
                      <c:pt idx="5">
                        <c:v>521079</c:v>
                      </c:pt>
                      <c:pt idx="6">
                        <c:v>562174</c:v>
                      </c:pt>
                      <c:pt idx="7">
                        <c:v>591418</c:v>
                      </c:pt>
                      <c:pt idx="8">
                        <c:v>521203</c:v>
                      </c:pt>
                      <c:pt idx="9">
                        <c:v>572438</c:v>
                      </c:pt>
                      <c:pt idx="10">
                        <c:v>445764</c:v>
                      </c:pt>
                      <c:pt idx="11">
                        <c:v>489037</c:v>
                      </c:pt>
                      <c:pt idx="12">
                        <c:v>5839663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6EF-418A-B5D7-FA7B13389B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EF-418A-B5D7-FA7B13389B0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EF-418A-B5D7-FA7B13389B0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EF-418A-B5D7-FA7B13389B0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EF-418A-B5D7-FA7B13389B0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EF-418A-B5D7-FA7B13389B0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EF-418A-B5D7-FA7B13389B0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EF-418A-B5D7-FA7B13389B0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EF-418A-B5D7-FA7B13389B0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EF-418A-B5D7-FA7B13389B0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EF-418A-B5D7-FA7B13389B0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EF-418A-B5D7-FA7B13389B0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EF-418A-B5D7-FA7B13389B0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EF-418A-B5D7-FA7B13389B02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4.6151093212623007E-3</c:v>
                </c:pt>
                <c:pt idx="1">
                  <c:v>3.3017607217590283E-2</c:v>
                </c:pt>
                <c:pt idx="2">
                  <c:v>7.9893618076988027E-2</c:v>
                </c:pt>
                <c:pt idx="3">
                  <c:v>-1.8503333917250231E-2</c:v>
                </c:pt>
                <c:pt idx="4">
                  <c:v>-6.8941782701305021E-3</c:v>
                </c:pt>
                <c:pt idx="5">
                  <c:v>3.9325468239685968E-3</c:v>
                </c:pt>
                <c:pt idx="12">
                  <c:v>1.4994152653011072E-2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EF-418A-B5D7-FA7B13389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EC-47AD-A3A0-B1DA3CCE513C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126100</c:v>
                </c:pt>
                <c:pt idx="1">
                  <c:v>123737</c:v>
                </c:pt>
                <c:pt idx="2">
                  <c:v>145348</c:v>
                </c:pt>
                <c:pt idx="3">
                  <c:v>116283</c:v>
                </c:pt>
                <c:pt idx="4">
                  <c:v>113394</c:v>
                </c:pt>
                <c:pt idx="5">
                  <c:v>100343</c:v>
                </c:pt>
                <c:pt idx="6">
                  <c:v>107901</c:v>
                </c:pt>
                <c:pt idx="7">
                  <c:v>114502</c:v>
                </c:pt>
                <c:pt idx="8">
                  <c:v>114433</c:v>
                </c:pt>
                <c:pt idx="9">
                  <c:v>135499</c:v>
                </c:pt>
                <c:pt idx="10">
                  <c:v>149252</c:v>
                </c:pt>
                <c:pt idx="11">
                  <c:v>136566</c:v>
                </c:pt>
                <c:pt idx="12">
                  <c:v>1483358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C-47AD-A3A0-B1DA3CCE513C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EC-47AD-A3A0-B1DA3CCE513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123178</c:v>
                </c:pt>
                <c:pt idx="1">
                  <c:v>114767</c:v>
                </c:pt>
                <c:pt idx="2">
                  <c:v>125273</c:v>
                </c:pt>
                <c:pt idx="3">
                  <c:v>111657</c:v>
                </c:pt>
                <c:pt idx="4">
                  <c:v>93440</c:v>
                </c:pt>
                <c:pt idx="5">
                  <c:v>101616</c:v>
                </c:pt>
                <c:pt idx="6">
                  <c:v>100839</c:v>
                </c:pt>
                <c:pt idx="7">
                  <c:v>100284</c:v>
                </c:pt>
                <c:pt idx="8">
                  <c:v>106495</c:v>
                </c:pt>
                <c:pt idx="9">
                  <c:v>123159</c:v>
                </c:pt>
                <c:pt idx="10">
                  <c:v>143038</c:v>
                </c:pt>
                <c:pt idx="11">
                  <c:v>127525</c:v>
                </c:pt>
                <c:pt idx="12">
                  <c:v>1371271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EC-47AD-A3A0-B1DA3CCE513C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EC-47AD-A3A0-B1DA3CCE513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EC-47AD-A3A0-B1DA3CCE513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113510</c:v>
                </c:pt>
                <c:pt idx="1">
                  <c:v>113306</c:v>
                </c:pt>
                <c:pt idx="2">
                  <c:v>125268</c:v>
                </c:pt>
                <c:pt idx="3">
                  <c:v>95348</c:v>
                </c:pt>
                <c:pt idx="4">
                  <c:v>94717</c:v>
                </c:pt>
                <c:pt idx="5">
                  <c:v>84676</c:v>
                </c:pt>
                <c:pt idx="12">
                  <c:v>626825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EC-47AD-A3A0-B1DA3CCE5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9EC-47AD-A3A0-B1DA3CCE513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89583</c:v>
                      </c:pt>
                      <c:pt idx="1">
                        <c:v>91975</c:v>
                      </c:pt>
                      <c:pt idx="2">
                        <c:v>129712</c:v>
                      </c:pt>
                      <c:pt idx="3">
                        <c:v>128074</c:v>
                      </c:pt>
                      <c:pt idx="4">
                        <c:v>110814</c:v>
                      </c:pt>
                      <c:pt idx="5">
                        <c:v>119906</c:v>
                      </c:pt>
                      <c:pt idx="6">
                        <c:v>113982</c:v>
                      </c:pt>
                      <c:pt idx="7">
                        <c:v>122390</c:v>
                      </c:pt>
                      <c:pt idx="8">
                        <c:v>113401</c:v>
                      </c:pt>
                      <c:pt idx="9">
                        <c:v>119919</c:v>
                      </c:pt>
                      <c:pt idx="10">
                        <c:v>151513</c:v>
                      </c:pt>
                      <c:pt idx="11">
                        <c:v>129270</c:v>
                      </c:pt>
                      <c:pt idx="12">
                        <c:v>1420539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9EC-47AD-A3A0-B1DA3CCE51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EC-47AD-A3A0-B1DA3CCE513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EC-47AD-A3A0-B1DA3CCE513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EC-47AD-A3A0-B1DA3CCE513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EC-47AD-A3A0-B1DA3CCE513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EC-47AD-A3A0-B1DA3CCE513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EC-47AD-A3A0-B1DA3CCE513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EC-47AD-A3A0-B1DA3CCE513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EC-47AD-A3A0-B1DA3CCE513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EC-47AD-A3A0-B1DA3CCE513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EC-47AD-A3A0-B1DA3CCE513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EC-47AD-A3A0-B1DA3CCE513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EC-47AD-A3A0-B1DA3CCE513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EC-47AD-A3A0-B1DA3CCE513C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-7.8488041695757405E-2</c:v>
                </c:pt>
                <c:pt idx="1">
                  <c:v>-1.2730140197094952E-2</c:v>
                </c:pt>
                <c:pt idx="2">
                  <c:v>-3.9912830378407982E-5</c:v>
                </c:pt>
                <c:pt idx="3">
                  <c:v>-0.14606339056216811</c:v>
                </c:pt>
                <c:pt idx="4">
                  <c:v>1.3666523972602818E-2</c:v>
                </c:pt>
                <c:pt idx="5">
                  <c:v>-0.16670603054637068</c:v>
                </c:pt>
                <c:pt idx="12">
                  <c:v>-6.4343939898288016E-2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EC-47AD-A3A0-B1DA3CCE5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08-4B8A-8D49-9F7E38F475E1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55570</c:v>
                </c:pt>
                <c:pt idx="1">
                  <c:v>56446</c:v>
                </c:pt>
                <c:pt idx="2">
                  <c:v>52762</c:v>
                </c:pt>
                <c:pt idx="3">
                  <c:v>41914</c:v>
                </c:pt>
                <c:pt idx="4">
                  <c:v>32893</c:v>
                </c:pt>
                <c:pt idx="5">
                  <c:v>23443</c:v>
                </c:pt>
                <c:pt idx="6">
                  <c:v>32656</c:v>
                </c:pt>
                <c:pt idx="7">
                  <c:v>45438</c:v>
                </c:pt>
                <c:pt idx="8">
                  <c:v>23019</c:v>
                </c:pt>
                <c:pt idx="9">
                  <c:v>37926</c:v>
                </c:pt>
                <c:pt idx="10">
                  <c:v>28288</c:v>
                </c:pt>
                <c:pt idx="11">
                  <c:v>31889</c:v>
                </c:pt>
                <c:pt idx="12">
                  <c:v>462244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08-4B8A-8D49-9F7E38F475E1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08-4B8A-8D49-9F7E38F475E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36323</c:v>
                </c:pt>
                <c:pt idx="1">
                  <c:v>44271</c:v>
                </c:pt>
                <c:pt idx="2">
                  <c:v>34112</c:v>
                </c:pt>
                <c:pt idx="3">
                  <c:v>33229</c:v>
                </c:pt>
                <c:pt idx="4">
                  <c:v>27747</c:v>
                </c:pt>
                <c:pt idx="5">
                  <c:v>22401</c:v>
                </c:pt>
                <c:pt idx="6">
                  <c:v>32197</c:v>
                </c:pt>
                <c:pt idx="7">
                  <c:v>45934</c:v>
                </c:pt>
                <c:pt idx="8">
                  <c:v>25150</c:v>
                </c:pt>
                <c:pt idx="9">
                  <c:v>35064</c:v>
                </c:pt>
                <c:pt idx="10">
                  <c:v>28198</c:v>
                </c:pt>
                <c:pt idx="11">
                  <c:v>31631</c:v>
                </c:pt>
                <c:pt idx="12">
                  <c:v>396257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08-4B8A-8D49-9F7E38F475E1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08-4B8A-8D49-9F7E38F475E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08-4B8A-8D49-9F7E38F475E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36704</c:v>
                </c:pt>
                <c:pt idx="1">
                  <c:v>41183</c:v>
                </c:pt>
                <c:pt idx="2">
                  <c:v>37070</c:v>
                </c:pt>
                <c:pt idx="3">
                  <c:v>42793</c:v>
                </c:pt>
                <c:pt idx="4">
                  <c:v>33908</c:v>
                </c:pt>
                <c:pt idx="5">
                  <c:v>27941</c:v>
                </c:pt>
                <c:pt idx="12">
                  <c:v>219599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08-4B8A-8D49-9F7E38F47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A08-4B8A-8D49-9F7E38F475E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32383</c:v>
                      </c:pt>
                      <c:pt idx="1">
                        <c:v>48271</c:v>
                      </c:pt>
                      <c:pt idx="2">
                        <c:v>39560</c:v>
                      </c:pt>
                      <c:pt idx="3">
                        <c:v>44208</c:v>
                      </c:pt>
                      <c:pt idx="4">
                        <c:v>38263</c:v>
                      </c:pt>
                      <c:pt idx="5">
                        <c:v>29144</c:v>
                      </c:pt>
                      <c:pt idx="6">
                        <c:v>36769</c:v>
                      </c:pt>
                      <c:pt idx="7">
                        <c:v>50961</c:v>
                      </c:pt>
                      <c:pt idx="8">
                        <c:v>31016</c:v>
                      </c:pt>
                      <c:pt idx="9">
                        <c:v>43770</c:v>
                      </c:pt>
                      <c:pt idx="10">
                        <c:v>31683</c:v>
                      </c:pt>
                      <c:pt idx="11">
                        <c:v>40785</c:v>
                      </c:pt>
                      <c:pt idx="12">
                        <c:v>466813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A08-4B8A-8D49-9F7E38F475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08-4B8A-8D49-9F7E38F475E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08-4B8A-8D49-9F7E38F475E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08-4B8A-8D49-9F7E38F475E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08-4B8A-8D49-9F7E38F475E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08-4B8A-8D49-9F7E38F475E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08-4B8A-8D49-9F7E38F475E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08-4B8A-8D49-9F7E38F475E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08-4B8A-8D49-9F7E38F475E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08-4B8A-8D49-9F7E38F475E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08-4B8A-8D49-9F7E38F475E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08-4B8A-8D49-9F7E38F475E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08-4B8A-8D49-9F7E38F475E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08-4B8A-8D49-9F7E38F475E1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1.048922170525568E-2</c:v>
                </c:pt>
                <c:pt idx="1">
                  <c:v>-6.9752207991687576E-2</c:v>
                </c:pt>
                <c:pt idx="2">
                  <c:v>8.6714352720450361E-2</c:v>
                </c:pt>
                <c:pt idx="3">
                  <c:v>0.28782087935237288</c:v>
                </c:pt>
                <c:pt idx="4">
                  <c:v>0.22204202256099759</c:v>
                </c:pt>
                <c:pt idx="5">
                  <c:v>0.24731038792911031</c:v>
                </c:pt>
                <c:pt idx="12">
                  <c:v>0.10862113356522274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08-4B8A-8D49-9F7E38F47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C0-4B77-9714-C24DAFC05DDC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54233</c:v>
                </c:pt>
                <c:pt idx="1">
                  <c:v>54347</c:v>
                </c:pt>
                <c:pt idx="2">
                  <c:v>54310</c:v>
                </c:pt>
                <c:pt idx="3">
                  <c:v>58185</c:v>
                </c:pt>
                <c:pt idx="4">
                  <c:v>42714</c:v>
                </c:pt>
                <c:pt idx="5">
                  <c:v>39687</c:v>
                </c:pt>
                <c:pt idx="6">
                  <c:v>61489</c:v>
                </c:pt>
                <c:pt idx="7">
                  <c:v>48568</c:v>
                </c:pt>
                <c:pt idx="8">
                  <c:v>44746</c:v>
                </c:pt>
                <c:pt idx="9">
                  <c:v>56505</c:v>
                </c:pt>
                <c:pt idx="10">
                  <c:v>57074</c:v>
                </c:pt>
                <c:pt idx="11">
                  <c:v>60564</c:v>
                </c:pt>
                <c:pt idx="12">
                  <c:v>632422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0-4B77-9714-C24DAFC05DDC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C0-4B77-9714-C24DAFC05DD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51803</c:v>
                </c:pt>
                <c:pt idx="1">
                  <c:v>50904</c:v>
                </c:pt>
                <c:pt idx="2">
                  <c:v>60422</c:v>
                </c:pt>
                <c:pt idx="3">
                  <c:v>49447</c:v>
                </c:pt>
                <c:pt idx="4">
                  <c:v>41345</c:v>
                </c:pt>
                <c:pt idx="5">
                  <c:v>34766</c:v>
                </c:pt>
                <c:pt idx="6">
                  <c:v>51214</c:v>
                </c:pt>
                <c:pt idx="7">
                  <c:v>39412</c:v>
                </c:pt>
                <c:pt idx="8">
                  <c:v>42856</c:v>
                </c:pt>
                <c:pt idx="9">
                  <c:v>56793</c:v>
                </c:pt>
                <c:pt idx="10">
                  <c:v>57891</c:v>
                </c:pt>
                <c:pt idx="11">
                  <c:v>65718</c:v>
                </c:pt>
                <c:pt idx="12">
                  <c:v>602571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C0-4B77-9714-C24DAFC05DDC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C0-4B77-9714-C24DAFC05DD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C0-4B77-9714-C24DAFC05DD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51822</c:v>
                </c:pt>
                <c:pt idx="1">
                  <c:v>55947</c:v>
                </c:pt>
                <c:pt idx="2">
                  <c:v>51379</c:v>
                </c:pt>
                <c:pt idx="3">
                  <c:v>53339</c:v>
                </c:pt>
                <c:pt idx="4">
                  <c:v>46493</c:v>
                </c:pt>
                <c:pt idx="5">
                  <c:v>39305</c:v>
                </c:pt>
                <c:pt idx="12">
                  <c:v>298285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C0-4B77-9714-C24DAFC05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9C0-4B77-9714-C24DAFC05DD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60039</c:v>
                      </c:pt>
                      <c:pt idx="1">
                        <c:v>56597</c:v>
                      </c:pt>
                      <c:pt idx="2">
                        <c:v>63116</c:v>
                      </c:pt>
                      <c:pt idx="3">
                        <c:v>63281</c:v>
                      </c:pt>
                      <c:pt idx="4">
                        <c:v>41515</c:v>
                      </c:pt>
                      <c:pt idx="5">
                        <c:v>38119</c:v>
                      </c:pt>
                      <c:pt idx="6">
                        <c:v>61424</c:v>
                      </c:pt>
                      <c:pt idx="7">
                        <c:v>44123</c:v>
                      </c:pt>
                      <c:pt idx="8">
                        <c:v>44068</c:v>
                      </c:pt>
                      <c:pt idx="9">
                        <c:v>49340</c:v>
                      </c:pt>
                      <c:pt idx="10">
                        <c:v>61960</c:v>
                      </c:pt>
                      <c:pt idx="11">
                        <c:v>56047</c:v>
                      </c:pt>
                      <c:pt idx="12">
                        <c:v>639629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9C0-4B77-9714-C24DAFC05DD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C0-4B77-9714-C24DAFC05DD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C0-4B77-9714-C24DAFC05DD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C0-4B77-9714-C24DAFC05DD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C0-4B77-9714-C24DAFC05DD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C0-4B77-9714-C24DAFC05DD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C0-4B77-9714-C24DAFC05DD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C0-4B77-9714-C24DAFC05DD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C0-4B77-9714-C24DAFC05DD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C0-4B77-9714-C24DAFC05DD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C0-4B77-9714-C24DAFC05DD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C0-4B77-9714-C24DAFC05DD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C0-4B77-9714-C24DAFC05DD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C0-4B77-9714-C24DAFC05DDC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3.6677412505059515E-4</c:v>
                </c:pt>
                <c:pt idx="1">
                  <c:v>9.9068835454974025E-2</c:v>
                </c:pt>
                <c:pt idx="2">
                  <c:v>-0.14966402965807157</c:v>
                </c:pt>
                <c:pt idx="3">
                  <c:v>7.8710538556434173E-2</c:v>
                </c:pt>
                <c:pt idx="4">
                  <c:v>0.1245132422300157</c:v>
                </c:pt>
                <c:pt idx="5">
                  <c:v>0.1305585917275498</c:v>
                </c:pt>
                <c:pt idx="12">
                  <c:v>3.3247080748353808E-2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9C0-4B77-9714-C24DAFC05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85-4A52-A132-C84B4B3C95A9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41716</c:v>
                </c:pt>
                <c:pt idx="1">
                  <c:v>48058</c:v>
                </c:pt>
                <c:pt idx="2">
                  <c:v>39685</c:v>
                </c:pt>
                <c:pt idx="3">
                  <c:v>47463</c:v>
                </c:pt>
                <c:pt idx="4">
                  <c:v>50974</c:v>
                </c:pt>
                <c:pt idx="5">
                  <c:v>40592</c:v>
                </c:pt>
                <c:pt idx="6">
                  <c:v>51873</c:v>
                </c:pt>
                <c:pt idx="7">
                  <c:v>57015</c:v>
                </c:pt>
                <c:pt idx="8">
                  <c:v>46544</c:v>
                </c:pt>
                <c:pt idx="9">
                  <c:v>54475</c:v>
                </c:pt>
                <c:pt idx="10">
                  <c:v>42223</c:v>
                </c:pt>
                <c:pt idx="11">
                  <c:v>41998</c:v>
                </c:pt>
                <c:pt idx="12">
                  <c:v>562616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85-4A52-A132-C84B4B3C95A9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85-4A52-A132-C84B4B3C95A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38188</c:v>
                </c:pt>
                <c:pt idx="1">
                  <c:v>45681</c:v>
                </c:pt>
                <c:pt idx="2">
                  <c:v>43957</c:v>
                </c:pt>
                <c:pt idx="3">
                  <c:v>46679</c:v>
                </c:pt>
                <c:pt idx="4">
                  <c:v>43042</c:v>
                </c:pt>
                <c:pt idx="5">
                  <c:v>37304</c:v>
                </c:pt>
                <c:pt idx="6">
                  <c:v>52681</c:v>
                </c:pt>
                <c:pt idx="7">
                  <c:v>58365</c:v>
                </c:pt>
                <c:pt idx="8">
                  <c:v>44643</c:v>
                </c:pt>
                <c:pt idx="9">
                  <c:v>48260</c:v>
                </c:pt>
                <c:pt idx="10">
                  <c:v>39130</c:v>
                </c:pt>
                <c:pt idx="11">
                  <c:v>41791</c:v>
                </c:pt>
                <c:pt idx="12">
                  <c:v>539721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85-4A52-A132-C84B4B3C95A9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85-4A52-A132-C84B4B3C95A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85-4A52-A132-C84B4B3C95A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41965</c:v>
                </c:pt>
                <c:pt idx="1">
                  <c:v>46090</c:v>
                </c:pt>
                <c:pt idx="2">
                  <c:v>39772</c:v>
                </c:pt>
                <c:pt idx="3">
                  <c:v>52803</c:v>
                </c:pt>
                <c:pt idx="4">
                  <c:v>42748</c:v>
                </c:pt>
                <c:pt idx="5">
                  <c:v>37322</c:v>
                </c:pt>
                <c:pt idx="12">
                  <c:v>260700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85-4A52-A132-C84B4B3C9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385-4A52-A132-C84B4B3C95A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44879</c:v>
                      </c:pt>
                      <c:pt idx="1">
                        <c:v>45597</c:v>
                      </c:pt>
                      <c:pt idx="2">
                        <c:v>50300</c:v>
                      </c:pt>
                      <c:pt idx="3">
                        <c:v>53650</c:v>
                      </c:pt>
                      <c:pt idx="4">
                        <c:v>62535</c:v>
                      </c:pt>
                      <c:pt idx="5">
                        <c:v>45469</c:v>
                      </c:pt>
                      <c:pt idx="6">
                        <c:v>50032</c:v>
                      </c:pt>
                      <c:pt idx="7">
                        <c:v>65282</c:v>
                      </c:pt>
                      <c:pt idx="8">
                        <c:v>49325</c:v>
                      </c:pt>
                      <c:pt idx="9">
                        <c:v>45028</c:v>
                      </c:pt>
                      <c:pt idx="10">
                        <c:v>36109</c:v>
                      </c:pt>
                      <c:pt idx="11">
                        <c:v>35693</c:v>
                      </c:pt>
                      <c:pt idx="12">
                        <c:v>583899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385-4A52-A132-C84B4B3C95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85-4A52-A132-C84B4B3C95A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85-4A52-A132-C84B4B3C95A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85-4A52-A132-C84B4B3C95A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85-4A52-A132-C84B4B3C95A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85-4A52-A132-C84B4B3C95A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85-4A52-A132-C84B4B3C95A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85-4A52-A132-C84B4B3C95A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85-4A52-A132-C84B4B3C95A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85-4A52-A132-C84B4B3C95A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85-4A52-A132-C84B4B3C95A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85-4A52-A132-C84B4B3C95A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85-4A52-A132-C84B4B3C95A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85-4A52-A132-C84B4B3C95A9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9.890541531371122E-2</c:v>
                </c:pt>
                <c:pt idx="1">
                  <c:v>8.9533941901447367E-3</c:v>
                </c:pt>
                <c:pt idx="2">
                  <c:v>-9.5206679254726256E-2</c:v>
                </c:pt>
                <c:pt idx="3">
                  <c:v>0.13119389875532894</c:v>
                </c:pt>
                <c:pt idx="4">
                  <c:v>-6.8305376144230934E-3</c:v>
                </c:pt>
                <c:pt idx="5">
                  <c:v>4.8252198155696036E-4</c:v>
                </c:pt>
                <c:pt idx="12">
                  <c:v>2.2950665290699224E-2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85-4A52-A132-C84B4B3C9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6E-492B-9B8A-336F317E2617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26551</c:v>
                </c:pt>
                <c:pt idx="1">
                  <c:v>29714</c:v>
                </c:pt>
                <c:pt idx="2">
                  <c:v>29097</c:v>
                </c:pt>
                <c:pt idx="3">
                  <c:v>14346</c:v>
                </c:pt>
                <c:pt idx="4">
                  <c:v>5239</c:v>
                </c:pt>
                <c:pt idx="5">
                  <c:v>3538</c:v>
                </c:pt>
                <c:pt idx="6">
                  <c:v>8513</c:v>
                </c:pt>
                <c:pt idx="7">
                  <c:v>4370</c:v>
                </c:pt>
                <c:pt idx="8">
                  <c:v>6214</c:v>
                </c:pt>
                <c:pt idx="9">
                  <c:v>14121</c:v>
                </c:pt>
                <c:pt idx="10">
                  <c:v>24442</c:v>
                </c:pt>
                <c:pt idx="11">
                  <c:v>18647</c:v>
                </c:pt>
                <c:pt idx="12">
                  <c:v>184792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E-492B-9B8A-336F317E2617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6E-492B-9B8A-336F317E261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21975</c:v>
                </c:pt>
                <c:pt idx="1">
                  <c:v>27845</c:v>
                </c:pt>
                <c:pt idx="2">
                  <c:v>24801</c:v>
                </c:pt>
                <c:pt idx="3">
                  <c:v>17562</c:v>
                </c:pt>
                <c:pt idx="4">
                  <c:v>5856</c:v>
                </c:pt>
                <c:pt idx="5">
                  <c:v>3728</c:v>
                </c:pt>
                <c:pt idx="6">
                  <c:v>6194</c:v>
                </c:pt>
                <c:pt idx="7">
                  <c:v>3348</c:v>
                </c:pt>
                <c:pt idx="8">
                  <c:v>3717</c:v>
                </c:pt>
                <c:pt idx="9">
                  <c:v>15091</c:v>
                </c:pt>
                <c:pt idx="10">
                  <c:v>25286</c:v>
                </c:pt>
                <c:pt idx="11">
                  <c:v>21603</c:v>
                </c:pt>
                <c:pt idx="12">
                  <c:v>177006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E-492B-9B8A-336F317E2617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6E-492B-9B8A-336F317E261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6E-492B-9B8A-336F317E261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26856</c:v>
                </c:pt>
                <c:pt idx="1">
                  <c:v>27300</c:v>
                </c:pt>
                <c:pt idx="2">
                  <c:v>28906</c:v>
                </c:pt>
                <c:pt idx="3">
                  <c:v>15470</c:v>
                </c:pt>
                <c:pt idx="4">
                  <c:v>4203</c:v>
                </c:pt>
                <c:pt idx="5">
                  <c:v>2713</c:v>
                </c:pt>
                <c:pt idx="12">
                  <c:v>105448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6E-492B-9B8A-336F317E2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16E-492B-9B8A-336F317E261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19961</c:v>
                      </c:pt>
                      <c:pt idx="1">
                        <c:v>25593</c:v>
                      </c:pt>
                      <c:pt idx="2">
                        <c:v>28650</c:v>
                      </c:pt>
                      <c:pt idx="3">
                        <c:v>20850</c:v>
                      </c:pt>
                      <c:pt idx="4">
                        <c:v>3925</c:v>
                      </c:pt>
                      <c:pt idx="5">
                        <c:v>2912</c:v>
                      </c:pt>
                      <c:pt idx="6">
                        <c:v>5501</c:v>
                      </c:pt>
                      <c:pt idx="7">
                        <c:v>3696</c:v>
                      </c:pt>
                      <c:pt idx="8">
                        <c:v>3488</c:v>
                      </c:pt>
                      <c:pt idx="9">
                        <c:v>16522</c:v>
                      </c:pt>
                      <c:pt idx="10">
                        <c:v>26271</c:v>
                      </c:pt>
                      <c:pt idx="11">
                        <c:v>20337</c:v>
                      </c:pt>
                      <c:pt idx="12">
                        <c:v>177706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16E-492B-9B8A-336F317E261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6E-492B-9B8A-336F317E261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6E-492B-9B8A-336F317E261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6E-492B-9B8A-336F317E261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6E-492B-9B8A-336F317E261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6E-492B-9B8A-336F317E261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6E-492B-9B8A-336F317E261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6E-492B-9B8A-336F317E261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6E-492B-9B8A-336F317E261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6E-492B-9B8A-336F317E261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6E-492B-9B8A-336F317E261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6E-492B-9B8A-336F317E261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6E-492B-9B8A-336F317E261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6E-492B-9B8A-336F317E2617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0.22211604095563131</c:v>
                </c:pt>
                <c:pt idx="1">
                  <c:v>-1.9572634225175078E-2</c:v>
                </c:pt>
                <c:pt idx="2">
                  <c:v>0.1655175194548606</c:v>
                </c:pt>
                <c:pt idx="3">
                  <c:v>-0.11912082906274912</c:v>
                </c:pt>
                <c:pt idx="4">
                  <c:v>-0.28227459016393441</c:v>
                </c:pt>
                <c:pt idx="5">
                  <c:v>-0.27226394849785407</c:v>
                </c:pt>
                <c:pt idx="12">
                  <c:v>3.6170860888107059E-2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6E-492B-9B8A-336F317E2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66-47BE-BF6E-B7D20D4ADE83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2132</c:v>
                </c:pt>
                <c:pt idx="1">
                  <c:v>2881</c:v>
                </c:pt>
                <c:pt idx="2">
                  <c:v>3945</c:v>
                </c:pt>
                <c:pt idx="3">
                  <c:v>3675</c:v>
                </c:pt>
                <c:pt idx="4">
                  <c:v>5963</c:v>
                </c:pt>
                <c:pt idx="5">
                  <c:v>7684</c:v>
                </c:pt>
                <c:pt idx="6">
                  <c:v>8054</c:v>
                </c:pt>
                <c:pt idx="7">
                  <c:v>10645</c:v>
                </c:pt>
                <c:pt idx="8">
                  <c:v>5816</c:v>
                </c:pt>
                <c:pt idx="9">
                  <c:v>3957</c:v>
                </c:pt>
                <c:pt idx="10">
                  <c:v>2710</c:v>
                </c:pt>
                <c:pt idx="11">
                  <c:v>3217</c:v>
                </c:pt>
                <c:pt idx="12">
                  <c:v>60679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6-47BE-BF6E-B7D20D4ADE83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66-47BE-BF6E-B7D20D4ADE8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2694</c:v>
                </c:pt>
                <c:pt idx="1">
                  <c:v>1972</c:v>
                </c:pt>
                <c:pt idx="2">
                  <c:v>2116</c:v>
                </c:pt>
                <c:pt idx="3">
                  <c:v>5706</c:v>
                </c:pt>
                <c:pt idx="4">
                  <c:v>7755</c:v>
                </c:pt>
                <c:pt idx="5">
                  <c:v>6914</c:v>
                </c:pt>
                <c:pt idx="6">
                  <c:v>8531</c:v>
                </c:pt>
                <c:pt idx="7">
                  <c:v>13195</c:v>
                </c:pt>
                <c:pt idx="8">
                  <c:v>7469</c:v>
                </c:pt>
                <c:pt idx="9">
                  <c:v>4941</c:v>
                </c:pt>
                <c:pt idx="10">
                  <c:v>2781</c:v>
                </c:pt>
                <c:pt idx="11">
                  <c:v>3345</c:v>
                </c:pt>
                <c:pt idx="12">
                  <c:v>67419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66-47BE-BF6E-B7D20D4ADE83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66-47BE-BF6E-B7D20D4ADE8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66-47BE-BF6E-B7D20D4ADE8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2100</c:v>
                </c:pt>
                <c:pt idx="1">
                  <c:v>1540</c:v>
                </c:pt>
                <c:pt idx="2">
                  <c:v>2638</c:v>
                </c:pt>
                <c:pt idx="3">
                  <c:v>5005</c:v>
                </c:pt>
                <c:pt idx="4">
                  <c:v>8257</c:v>
                </c:pt>
                <c:pt idx="5">
                  <c:v>10131</c:v>
                </c:pt>
                <c:pt idx="12">
                  <c:v>29671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66-47BE-BF6E-B7D20D4AD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466-47BE-BF6E-B7D20D4ADE8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4231</c:v>
                      </c:pt>
                      <c:pt idx="1">
                        <c:v>4343</c:v>
                      </c:pt>
                      <c:pt idx="2">
                        <c:v>3464</c:v>
                      </c:pt>
                      <c:pt idx="3">
                        <c:v>8523</c:v>
                      </c:pt>
                      <c:pt idx="4">
                        <c:v>9847</c:v>
                      </c:pt>
                      <c:pt idx="5">
                        <c:v>9634</c:v>
                      </c:pt>
                      <c:pt idx="6">
                        <c:v>12391</c:v>
                      </c:pt>
                      <c:pt idx="7">
                        <c:v>13610</c:v>
                      </c:pt>
                      <c:pt idx="8">
                        <c:v>7997</c:v>
                      </c:pt>
                      <c:pt idx="9">
                        <c:v>4173</c:v>
                      </c:pt>
                      <c:pt idx="10">
                        <c:v>4111</c:v>
                      </c:pt>
                      <c:pt idx="11">
                        <c:v>4536</c:v>
                      </c:pt>
                      <c:pt idx="12">
                        <c:v>86860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466-47BE-BF6E-B7D20D4ADE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66-47BE-BF6E-B7D20D4ADE8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66-47BE-BF6E-B7D20D4ADE8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66-47BE-BF6E-B7D20D4ADE8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66-47BE-BF6E-B7D20D4ADE8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66-47BE-BF6E-B7D20D4ADE8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66-47BE-BF6E-B7D20D4ADE8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66-47BE-BF6E-B7D20D4ADE8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66-47BE-BF6E-B7D20D4ADE8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66-47BE-BF6E-B7D20D4ADE8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66-47BE-BF6E-B7D20D4ADE8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66-47BE-BF6E-B7D20D4ADE8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66-47BE-BF6E-B7D20D4ADE8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66-47BE-BF6E-B7D20D4ADE83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-0.22048997772828505</c:v>
                </c:pt>
                <c:pt idx="1">
                  <c:v>-0.21906693711967551</c:v>
                </c:pt>
                <c:pt idx="2">
                  <c:v>0.24669187145557658</c:v>
                </c:pt>
                <c:pt idx="3">
                  <c:v>-0.1228531370487207</c:v>
                </c:pt>
                <c:pt idx="4">
                  <c:v>6.4732430689877551E-2</c:v>
                </c:pt>
                <c:pt idx="5">
                  <c:v>0.46528782181081874</c:v>
                </c:pt>
                <c:pt idx="12">
                  <c:v>9.25728173215008E-2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66-47BE-BF6E-B7D20D4AD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8F-4844-A7A2-9177244525D9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31090</c:v>
                </c:pt>
                <c:pt idx="1">
                  <c:v>27112</c:v>
                </c:pt>
                <c:pt idx="2">
                  <c:v>25157</c:v>
                </c:pt>
                <c:pt idx="3">
                  <c:v>12219</c:v>
                </c:pt>
                <c:pt idx="4">
                  <c:v>1366</c:v>
                </c:pt>
                <c:pt idx="5">
                  <c:v>1609</c:v>
                </c:pt>
                <c:pt idx="6">
                  <c:v>1521</c:v>
                </c:pt>
                <c:pt idx="7">
                  <c:v>1582</c:v>
                </c:pt>
                <c:pt idx="8">
                  <c:v>1246</c:v>
                </c:pt>
                <c:pt idx="9">
                  <c:v>13301</c:v>
                </c:pt>
                <c:pt idx="10">
                  <c:v>26031</c:v>
                </c:pt>
                <c:pt idx="11">
                  <c:v>24573</c:v>
                </c:pt>
                <c:pt idx="12">
                  <c:v>166807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8F-4844-A7A2-9177244525D9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8F-4844-A7A2-9177244525D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27778</c:v>
                </c:pt>
                <c:pt idx="1">
                  <c:v>22910</c:v>
                </c:pt>
                <c:pt idx="2">
                  <c:v>17858</c:v>
                </c:pt>
                <c:pt idx="3">
                  <c:v>13884</c:v>
                </c:pt>
                <c:pt idx="4">
                  <c:v>894</c:v>
                </c:pt>
                <c:pt idx="5">
                  <c:v>1859</c:v>
                </c:pt>
                <c:pt idx="6">
                  <c:v>1030</c:v>
                </c:pt>
                <c:pt idx="7">
                  <c:v>877</c:v>
                </c:pt>
                <c:pt idx="8">
                  <c:v>655</c:v>
                </c:pt>
                <c:pt idx="9">
                  <c:v>12156</c:v>
                </c:pt>
                <c:pt idx="10">
                  <c:v>26545</c:v>
                </c:pt>
                <c:pt idx="11">
                  <c:v>28967</c:v>
                </c:pt>
                <c:pt idx="12">
                  <c:v>155413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8F-4844-A7A2-9177244525D9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8F-4844-A7A2-9177244525D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8F-4844-A7A2-9177244525D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27880</c:v>
                </c:pt>
                <c:pt idx="1">
                  <c:v>20168</c:v>
                </c:pt>
                <c:pt idx="2">
                  <c:v>22233</c:v>
                </c:pt>
                <c:pt idx="3">
                  <c:v>13600</c:v>
                </c:pt>
                <c:pt idx="4">
                  <c:v>803</c:v>
                </c:pt>
                <c:pt idx="5">
                  <c:v>1849</c:v>
                </c:pt>
                <c:pt idx="12">
                  <c:v>86533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8F-4844-A7A2-917724452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18F-4844-A7A2-9177244525D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14749</c:v>
                      </c:pt>
                      <c:pt idx="1">
                        <c:v>12480</c:v>
                      </c:pt>
                      <c:pt idx="2">
                        <c:v>19044</c:v>
                      </c:pt>
                      <c:pt idx="3">
                        <c:v>12416</c:v>
                      </c:pt>
                      <c:pt idx="4">
                        <c:v>1729</c:v>
                      </c:pt>
                      <c:pt idx="5">
                        <c:v>2016</c:v>
                      </c:pt>
                      <c:pt idx="6">
                        <c:v>2205</c:v>
                      </c:pt>
                      <c:pt idx="7">
                        <c:v>2173</c:v>
                      </c:pt>
                      <c:pt idx="8">
                        <c:v>2693</c:v>
                      </c:pt>
                      <c:pt idx="9">
                        <c:v>12360</c:v>
                      </c:pt>
                      <c:pt idx="10">
                        <c:v>34739</c:v>
                      </c:pt>
                      <c:pt idx="11">
                        <c:v>31233</c:v>
                      </c:pt>
                      <c:pt idx="12">
                        <c:v>147837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18F-4844-A7A2-9177244525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8F-4844-A7A2-9177244525D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8F-4844-A7A2-9177244525D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8F-4844-A7A2-9177244525D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8F-4844-A7A2-9177244525D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8F-4844-A7A2-9177244525D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8F-4844-A7A2-9177244525D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8F-4844-A7A2-9177244525D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8F-4844-A7A2-9177244525D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8F-4844-A7A2-9177244525D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8F-4844-A7A2-9177244525D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8F-4844-A7A2-9177244525D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8F-4844-A7A2-9177244525D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8F-4844-A7A2-9177244525D9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3.6719706242349659E-3</c:v>
                </c:pt>
                <c:pt idx="1">
                  <c:v>-0.11968572675687472</c:v>
                </c:pt>
                <c:pt idx="2">
                  <c:v>0.24498824056445301</c:v>
                </c:pt>
                <c:pt idx="3">
                  <c:v>-2.0455200230481085E-2</c:v>
                </c:pt>
                <c:pt idx="4">
                  <c:v>-0.10178970917225949</c:v>
                </c:pt>
                <c:pt idx="5">
                  <c:v>-5.3792361484669149E-3</c:v>
                </c:pt>
                <c:pt idx="12">
                  <c:v>1.5848232628576042E-2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18F-4844-A7A2-917724452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5-40A8-8C52-A0B0DD36E5C4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1165585</c:v>
                </c:pt>
                <c:pt idx="1">
                  <c:v>1114324</c:v>
                </c:pt>
                <c:pt idx="2">
                  <c:v>1198797</c:v>
                </c:pt>
                <c:pt idx="3">
                  <c:v>1093882</c:v>
                </c:pt>
                <c:pt idx="4">
                  <c:v>1088673</c:v>
                </c:pt>
                <c:pt idx="5">
                  <c:v>1059592</c:v>
                </c:pt>
                <c:pt idx="6">
                  <c:v>1224963</c:v>
                </c:pt>
                <c:pt idx="7">
                  <c:v>1304294</c:v>
                </c:pt>
                <c:pt idx="8">
                  <c:v>1101231</c:v>
                </c:pt>
                <c:pt idx="9">
                  <c:v>1223794</c:v>
                </c:pt>
                <c:pt idx="10">
                  <c:v>1124270</c:v>
                </c:pt>
                <c:pt idx="11">
                  <c:v>1140612</c:v>
                </c:pt>
                <c:pt idx="12">
                  <c:v>13840017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5-40A8-8C52-A0B0DD36E5C4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85-40A8-8C52-A0B0DD36E5C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1119747</c:v>
                </c:pt>
                <c:pt idx="1">
                  <c:v>1060335</c:v>
                </c:pt>
                <c:pt idx="2">
                  <c:v>1094097</c:v>
                </c:pt>
                <c:pt idx="3">
                  <c:v>1104961</c:v>
                </c:pt>
                <c:pt idx="4">
                  <c:v>990589</c:v>
                </c:pt>
                <c:pt idx="5">
                  <c:v>1003656</c:v>
                </c:pt>
                <c:pt idx="6">
                  <c:v>1158197</c:v>
                </c:pt>
                <c:pt idx="7">
                  <c:v>1214780</c:v>
                </c:pt>
                <c:pt idx="8">
                  <c:v>1027929</c:v>
                </c:pt>
                <c:pt idx="9">
                  <c:v>1174493</c:v>
                </c:pt>
                <c:pt idx="10">
                  <c:v>1060178</c:v>
                </c:pt>
                <c:pt idx="11">
                  <c:v>1104771</c:v>
                </c:pt>
                <c:pt idx="12">
                  <c:v>13113733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85-40A8-8C52-A0B0DD36E5C4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85-40A8-8C52-A0B0DD36E5C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85-40A8-8C52-A0B0DD36E5C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1138018</c:v>
                </c:pt>
                <c:pt idx="1">
                  <c:v>1065722</c:v>
                </c:pt>
                <c:pt idx="2">
                  <c:v>1133120</c:v>
                </c:pt>
                <c:pt idx="3">
                  <c:v>1057375</c:v>
                </c:pt>
                <c:pt idx="4">
                  <c:v>1007222</c:v>
                </c:pt>
                <c:pt idx="5">
                  <c:v>1008339</c:v>
                </c:pt>
                <c:pt idx="12">
                  <c:v>6409796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85-40A8-8C52-A0B0DD36E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E85-40A8-8C52-A0B0DD36E5C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98412</c:v>
                      </c:pt>
                      <c:pt idx="1">
                        <c:v>103727</c:v>
                      </c:pt>
                      <c:pt idx="2">
                        <c:v>122878</c:v>
                      </c:pt>
                      <c:pt idx="3">
                        <c:v>154899</c:v>
                      </c:pt>
                      <c:pt idx="4">
                        <c:v>187306</c:v>
                      </c:pt>
                      <c:pt idx="5">
                        <c:v>274949</c:v>
                      </c:pt>
                      <c:pt idx="6">
                        <c:v>553215</c:v>
                      </c:pt>
                      <c:pt idx="7">
                        <c:v>796040</c:v>
                      </c:pt>
                      <c:pt idx="8">
                        <c:v>762012</c:v>
                      </c:pt>
                      <c:pt idx="9">
                        <c:v>953288</c:v>
                      </c:pt>
                      <c:pt idx="10">
                        <c:v>927095</c:v>
                      </c:pt>
                      <c:pt idx="11">
                        <c:v>829853</c:v>
                      </c:pt>
                      <c:pt idx="12">
                        <c:v>5763674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E85-40A8-8C52-A0B0DD36E5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85-40A8-8C52-A0B0DD36E5C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85-40A8-8C52-A0B0DD36E5C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85-40A8-8C52-A0B0DD36E5C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85-40A8-8C52-A0B0DD36E5C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85-40A8-8C52-A0B0DD36E5C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85-40A8-8C52-A0B0DD36E5C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85-40A8-8C52-A0B0DD36E5C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85-40A8-8C52-A0B0DD36E5C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85-40A8-8C52-A0B0DD36E5C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85-40A8-8C52-A0B0DD36E5C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85-40A8-8C52-A0B0DD36E5C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85-40A8-8C52-A0B0DD36E5C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85-40A8-8C52-A0B0DD36E5C4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1.6317078768686155E-2</c:v>
                </c:pt>
                <c:pt idx="1">
                  <c:v>5.0804698515092284E-3</c:v>
                </c:pt>
                <c:pt idx="2">
                  <c:v>3.5666855863785374E-2</c:v>
                </c:pt>
                <c:pt idx="3">
                  <c:v>-4.3065773362136794E-2</c:v>
                </c:pt>
                <c:pt idx="4">
                  <c:v>1.6791020291967662E-2</c:v>
                </c:pt>
                <c:pt idx="5">
                  <c:v>4.6659413185394794E-3</c:v>
                </c:pt>
                <c:pt idx="12">
                  <c:v>5.712976699195238E-3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85-40A8-8C52-A0B0DD36E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3C-45E7-AA7E-6816A05C0B6E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929395</c:v>
                </c:pt>
                <c:pt idx="1">
                  <c:v>874198</c:v>
                </c:pt>
                <c:pt idx="2">
                  <c:v>957437</c:v>
                </c:pt>
                <c:pt idx="3">
                  <c:v>891422</c:v>
                </c:pt>
                <c:pt idx="4">
                  <c:v>895119</c:v>
                </c:pt>
                <c:pt idx="5">
                  <c:v>863584</c:v>
                </c:pt>
                <c:pt idx="6">
                  <c:v>973406</c:v>
                </c:pt>
                <c:pt idx="7">
                  <c:v>1040296</c:v>
                </c:pt>
                <c:pt idx="8">
                  <c:v>886452</c:v>
                </c:pt>
                <c:pt idx="9">
                  <c:v>982291</c:v>
                </c:pt>
                <c:pt idx="10">
                  <c:v>893464</c:v>
                </c:pt>
                <c:pt idx="11">
                  <c:v>904301</c:v>
                </c:pt>
                <c:pt idx="12">
                  <c:v>11091365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C-45E7-AA7E-6816A05C0B6E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3C-45E7-AA7E-6816A05C0B6E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898550</c:v>
                </c:pt>
                <c:pt idx="1">
                  <c:v>816717</c:v>
                </c:pt>
                <c:pt idx="2">
                  <c:v>859311</c:v>
                </c:pt>
                <c:pt idx="3">
                  <c:v>875730</c:v>
                </c:pt>
                <c:pt idx="4">
                  <c:v>799033</c:v>
                </c:pt>
                <c:pt idx="5">
                  <c:v>797131</c:v>
                </c:pt>
                <c:pt idx="6">
                  <c:v>917798</c:v>
                </c:pt>
                <c:pt idx="7">
                  <c:v>931300</c:v>
                </c:pt>
                <c:pt idx="8">
                  <c:v>798077</c:v>
                </c:pt>
                <c:pt idx="9">
                  <c:v>931092</c:v>
                </c:pt>
                <c:pt idx="10">
                  <c:v>844793</c:v>
                </c:pt>
                <c:pt idx="11">
                  <c:v>878892</c:v>
                </c:pt>
                <c:pt idx="12">
                  <c:v>10348424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3C-45E7-AA7E-6816A05C0B6E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3C-45E7-AA7E-6816A05C0B6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3C-45E7-AA7E-6816A05C0B6E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888056</c:v>
                </c:pt>
                <c:pt idx="1">
                  <c:v>835465</c:v>
                </c:pt>
                <c:pt idx="2">
                  <c:v>900661</c:v>
                </c:pt>
                <c:pt idx="3">
                  <c:v>853595</c:v>
                </c:pt>
                <c:pt idx="4">
                  <c:v>834384</c:v>
                </c:pt>
                <c:pt idx="5">
                  <c:v>827492</c:v>
                </c:pt>
                <c:pt idx="12">
                  <c:v>5139653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3C-45E7-AA7E-6816A05C0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B3C-45E7-AA7E-6816A05C0B6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648112</c:v>
                      </c:pt>
                      <c:pt idx="1">
                        <c:v>765644</c:v>
                      </c:pt>
                      <c:pt idx="2">
                        <c:v>905647</c:v>
                      </c:pt>
                      <c:pt idx="3">
                        <c:v>937482</c:v>
                      </c:pt>
                      <c:pt idx="4">
                        <c:v>838796</c:v>
                      </c:pt>
                      <c:pt idx="5">
                        <c:v>867296</c:v>
                      </c:pt>
                      <c:pt idx="6">
                        <c:v>975415</c:v>
                      </c:pt>
                      <c:pt idx="7">
                        <c:v>1027589</c:v>
                      </c:pt>
                      <c:pt idx="8">
                        <c:v>842331</c:v>
                      </c:pt>
                      <c:pt idx="9">
                        <c:v>941161</c:v>
                      </c:pt>
                      <c:pt idx="10">
                        <c:v>871062</c:v>
                      </c:pt>
                      <c:pt idx="11">
                        <c:v>895820</c:v>
                      </c:pt>
                      <c:pt idx="12">
                        <c:v>10516355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B3C-45E7-AA7E-6816A05C0B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3C-45E7-AA7E-6816A05C0B6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3C-45E7-AA7E-6816A05C0B6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3C-45E7-AA7E-6816A05C0B6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3C-45E7-AA7E-6816A05C0B6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3C-45E7-AA7E-6816A05C0B6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3C-45E7-AA7E-6816A05C0B6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3C-45E7-AA7E-6816A05C0B6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3C-45E7-AA7E-6816A05C0B6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3C-45E7-AA7E-6816A05C0B6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3C-45E7-AA7E-6816A05C0B6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3C-45E7-AA7E-6816A05C0B6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3C-45E7-AA7E-6816A05C0B6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3C-45E7-AA7E-6816A05C0B6E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-1.1678815870012849E-2</c:v>
                </c:pt>
                <c:pt idx="1">
                  <c:v>2.2955319896610371E-2</c:v>
                </c:pt>
                <c:pt idx="2">
                  <c:v>4.8119947260072404E-2</c:v>
                </c:pt>
                <c:pt idx="3">
                  <c:v>-2.5276055405204834E-2</c:v>
                </c:pt>
                <c:pt idx="4">
                  <c:v>4.4242227792844702E-2</c:v>
                </c:pt>
                <c:pt idx="5">
                  <c:v>3.808784252525621E-2</c:v>
                </c:pt>
                <c:pt idx="12">
                  <c:v>1.846458278179286E-2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3C-45E7-AA7E-6816A05C0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6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45-42C2-B8F0-2C1E1751A1E6}"/>
              </c:ext>
            </c:extLst>
          </c:dPt>
          <c:val>
            <c:numRef>
              <c:f>'Pernocta evol mensu TF cat'!$G$53:$G$65</c:f>
              <c:numCache>
                <c:formatCode>#,##0</c:formatCode>
                <c:ptCount val="13"/>
                <c:pt idx="0">
                  <c:v>831553</c:v>
                </c:pt>
                <c:pt idx="1">
                  <c:v>778455</c:v>
                </c:pt>
                <c:pt idx="2">
                  <c:v>859658</c:v>
                </c:pt>
                <c:pt idx="3">
                  <c:v>799218</c:v>
                </c:pt>
                <c:pt idx="4">
                  <c:v>810790</c:v>
                </c:pt>
                <c:pt idx="5">
                  <c:v>777387</c:v>
                </c:pt>
                <c:pt idx="6">
                  <c:v>876426</c:v>
                </c:pt>
                <c:pt idx="7">
                  <c:v>938432</c:v>
                </c:pt>
                <c:pt idx="8">
                  <c:v>798194</c:v>
                </c:pt>
                <c:pt idx="9">
                  <c:v>889814</c:v>
                </c:pt>
                <c:pt idx="10">
                  <c:v>804914</c:v>
                </c:pt>
                <c:pt idx="11">
                  <c:v>813937</c:v>
                </c:pt>
                <c:pt idx="12">
                  <c:v>9978778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5-42C2-B8F0-2C1E1751A1E6}"/>
            </c:ext>
          </c:extLst>
        </c:ser>
        <c:ser>
          <c:idx val="0"/>
          <c:order val="2"/>
          <c:tx>
            <c:strRef>
              <c:f>'Pernocta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45-42C2-B8F0-2C1E1751A1E6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cat'!$I$53:$I$65</c:f>
              <c:numCache>
                <c:formatCode>#,##0</c:formatCode>
                <c:ptCount val="13"/>
                <c:pt idx="0">
                  <c:v>804545</c:v>
                </c:pt>
                <c:pt idx="1">
                  <c:v>725170</c:v>
                </c:pt>
                <c:pt idx="2">
                  <c:v>768755</c:v>
                </c:pt>
                <c:pt idx="3">
                  <c:v>785535</c:v>
                </c:pt>
                <c:pt idx="4">
                  <c:v>711352</c:v>
                </c:pt>
                <c:pt idx="5">
                  <c:v>704386</c:v>
                </c:pt>
                <c:pt idx="6">
                  <c:v>815566</c:v>
                </c:pt>
                <c:pt idx="7">
                  <c:v>827547</c:v>
                </c:pt>
                <c:pt idx="8">
                  <c:v>710628</c:v>
                </c:pt>
                <c:pt idx="9">
                  <c:v>820315</c:v>
                </c:pt>
                <c:pt idx="10">
                  <c:v>755529</c:v>
                </c:pt>
                <c:pt idx="11">
                  <c:v>785999</c:v>
                </c:pt>
                <c:pt idx="12">
                  <c:v>9215327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45-42C2-B8F0-2C1E1751A1E6}"/>
            </c:ext>
          </c:extLst>
        </c:ser>
        <c:ser>
          <c:idx val="1"/>
          <c:order val="3"/>
          <c:tx>
            <c:strRef>
              <c:f>'Pernocta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45-42C2-B8F0-2C1E1751A1E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45-42C2-B8F0-2C1E1751A1E6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cat'!$K$53:$K$65</c:f>
              <c:numCache>
                <c:formatCode>#,##0</c:formatCode>
                <c:ptCount val="13"/>
                <c:pt idx="0">
                  <c:v>795209</c:v>
                </c:pt>
                <c:pt idx="1">
                  <c:v>744501</c:v>
                </c:pt>
                <c:pt idx="2">
                  <c:v>807026</c:v>
                </c:pt>
                <c:pt idx="3">
                  <c:v>773577</c:v>
                </c:pt>
                <c:pt idx="4">
                  <c:v>751919</c:v>
                </c:pt>
                <c:pt idx="5">
                  <c:v>735468</c:v>
                </c:pt>
                <c:pt idx="12">
                  <c:v>4607700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45-42C2-B8F0-2C1E1751A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145-42C2-B8F0-2C1E1751A1E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578443</c:v>
                      </c:pt>
                      <c:pt idx="1">
                        <c:v>672985</c:v>
                      </c:pt>
                      <c:pt idx="2">
                        <c:v>799315</c:v>
                      </c:pt>
                      <c:pt idx="3">
                        <c:v>836000</c:v>
                      </c:pt>
                      <c:pt idx="4">
                        <c:v>758829</c:v>
                      </c:pt>
                      <c:pt idx="5">
                        <c:v>771983</c:v>
                      </c:pt>
                      <c:pt idx="6">
                        <c:v>856910</c:v>
                      </c:pt>
                      <c:pt idx="7">
                        <c:v>899262</c:v>
                      </c:pt>
                      <c:pt idx="8">
                        <c:v>740905</c:v>
                      </c:pt>
                      <c:pt idx="9">
                        <c:v>827535</c:v>
                      </c:pt>
                      <c:pt idx="10">
                        <c:v>766204</c:v>
                      </c:pt>
                      <c:pt idx="11">
                        <c:v>780462</c:v>
                      </c:pt>
                      <c:pt idx="12">
                        <c:v>9288833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145-42C2-B8F0-2C1E1751A1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45-42C2-B8F0-2C1E1751A1E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45-42C2-B8F0-2C1E1751A1E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45-42C2-B8F0-2C1E1751A1E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45-42C2-B8F0-2C1E1751A1E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45-42C2-B8F0-2C1E1751A1E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45-42C2-B8F0-2C1E1751A1E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45-42C2-B8F0-2C1E1751A1E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45-42C2-B8F0-2C1E1751A1E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45-42C2-B8F0-2C1E1751A1E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45-42C2-B8F0-2C1E1751A1E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45-42C2-B8F0-2C1E1751A1E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45-42C2-B8F0-2C1E1751A1E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45-42C2-B8F0-2C1E1751A1E6}"/>
              </c:ext>
            </c:extLst>
          </c:dPt>
          <c:cat>
            <c:strRef>
              <c:f>'Pernocta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cat'!$L$53:$L$65</c:f>
              <c:numCache>
                <c:formatCode>0.0%</c:formatCode>
                <c:ptCount val="13"/>
                <c:pt idx="0">
                  <c:v>-1.160407435258437E-2</c:v>
                </c:pt>
                <c:pt idx="1">
                  <c:v>2.6657197622626416E-2</c:v>
                </c:pt>
                <c:pt idx="2">
                  <c:v>4.978309084168564E-2</c:v>
                </c:pt>
                <c:pt idx="3">
                  <c:v>-1.5222746281196908E-2</c:v>
                </c:pt>
                <c:pt idx="4">
                  <c:v>5.702802550635977E-2</c:v>
                </c:pt>
                <c:pt idx="5">
                  <c:v>4.41263738915878E-2</c:v>
                </c:pt>
                <c:pt idx="12">
                  <c:v>2.3991814643636422E-2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145-42C2-B8F0-2C1E1751A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0-499A-93FB-8DB9DECB06E5}"/>
              </c:ext>
            </c:extLst>
          </c:dPt>
          <c:val>
            <c:numRef>
              <c:f>'Pernocta evol mensu TF cat'!$G$75:$G$87</c:f>
              <c:numCache>
                <c:formatCode>#,##0</c:formatCode>
                <c:ptCount val="13"/>
                <c:pt idx="0">
                  <c:v>97842</c:v>
                </c:pt>
                <c:pt idx="1">
                  <c:v>95743</c:v>
                </c:pt>
                <c:pt idx="2">
                  <c:v>97779</c:v>
                </c:pt>
                <c:pt idx="3">
                  <c:v>92204</c:v>
                </c:pt>
                <c:pt idx="4">
                  <c:v>84329</c:v>
                </c:pt>
                <c:pt idx="5">
                  <c:v>86197</c:v>
                </c:pt>
                <c:pt idx="6">
                  <c:v>96980</c:v>
                </c:pt>
                <c:pt idx="7">
                  <c:v>101864</c:v>
                </c:pt>
                <c:pt idx="8">
                  <c:v>88258</c:v>
                </c:pt>
                <c:pt idx="9">
                  <c:v>92477</c:v>
                </c:pt>
                <c:pt idx="10">
                  <c:v>88550</c:v>
                </c:pt>
                <c:pt idx="11">
                  <c:v>90364</c:v>
                </c:pt>
                <c:pt idx="12">
                  <c:v>1112587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0-499A-93FB-8DB9DECB06E5}"/>
            </c:ext>
          </c:extLst>
        </c:ser>
        <c:ser>
          <c:idx val="0"/>
          <c:order val="2"/>
          <c:tx>
            <c:strRef>
              <c:f>'Pernocta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40-499A-93FB-8DB9DECB06E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cat'!$I$75:$I$87</c:f>
              <c:numCache>
                <c:formatCode>#,##0</c:formatCode>
                <c:ptCount val="13"/>
                <c:pt idx="0">
                  <c:v>94005</c:v>
                </c:pt>
                <c:pt idx="1">
                  <c:v>91547</c:v>
                </c:pt>
                <c:pt idx="2">
                  <c:v>90556</c:v>
                </c:pt>
                <c:pt idx="3">
                  <c:v>90195</c:v>
                </c:pt>
                <c:pt idx="4">
                  <c:v>87681</c:v>
                </c:pt>
                <c:pt idx="5">
                  <c:v>92745</c:v>
                </c:pt>
                <c:pt idx="6">
                  <c:v>102232</c:v>
                </c:pt>
                <c:pt idx="7">
                  <c:v>103753</c:v>
                </c:pt>
                <c:pt idx="8">
                  <c:v>87449</c:v>
                </c:pt>
                <c:pt idx="9">
                  <c:v>110777</c:v>
                </c:pt>
                <c:pt idx="10">
                  <c:v>89264</c:v>
                </c:pt>
                <c:pt idx="11">
                  <c:v>92893</c:v>
                </c:pt>
                <c:pt idx="12">
                  <c:v>1133097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40-499A-93FB-8DB9DECB06E5}"/>
            </c:ext>
          </c:extLst>
        </c:ser>
        <c:ser>
          <c:idx val="1"/>
          <c:order val="3"/>
          <c:tx>
            <c:strRef>
              <c:f>'Pernocta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0-499A-93FB-8DB9DECB06E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40-499A-93FB-8DB9DECB06E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cat'!$K$75:$K$87</c:f>
              <c:numCache>
                <c:formatCode>#,##0</c:formatCode>
                <c:ptCount val="13"/>
                <c:pt idx="0">
                  <c:v>92847</c:v>
                </c:pt>
                <c:pt idx="1">
                  <c:v>90964</c:v>
                </c:pt>
                <c:pt idx="2">
                  <c:v>93635</c:v>
                </c:pt>
                <c:pt idx="3">
                  <c:v>80018</c:v>
                </c:pt>
                <c:pt idx="4">
                  <c:v>82465</c:v>
                </c:pt>
                <c:pt idx="5">
                  <c:v>92024</c:v>
                </c:pt>
                <c:pt idx="12">
                  <c:v>531953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40-499A-93FB-8DB9DECB0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040-499A-93FB-8DB9DECB06E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69669</c:v>
                      </c:pt>
                      <c:pt idx="1">
                        <c:v>92659</c:v>
                      </c:pt>
                      <c:pt idx="2">
                        <c:v>106332</c:v>
                      </c:pt>
                      <c:pt idx="3">
                        <c:v>101482</c:v>
                      </c:pt>
                      <c:pt idx="4">
                        <c:v>79967</c:v>
                      </c:pt>
                      <c:pt idx="5">
                        <c:v>95313</c:v>
                      </c:pt>
                      <c:pt idx="6">
                        <c:v>118505</c:v>
                      </c:pt>
                      <c:pt idx="7">
                        <c:v>128327</c:v>
                      </c:pt>
                      <c:pt idx="8">
                        <c:v>101426</c:v>
                      </c:pt>
                      <c:pt idx="9">
                        <c:v>113626</c:v>
                      </c:pt>
                      <c:pt idx="10">
                        <c:v>104858</c:v>
                      </c:pt>
                      <c:pt idx="11">
                        <c:v>115358</c:v>
                      </c:pt>
                      <c:pt idx="12">
                        <c:v>1227522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040-499A-93FB-8DB9DECB06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40-499A-93FB-8DB9DECB06E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40-499A-93FB-8DB9DECB06E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40-499A-93FB-8DB9DECB06E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40-499A-93FB-8DB9DECB06E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40-499A-93FB-8DB9DECB06E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40-499A-93FB-8DB9DECB06E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40-499A-93FB-8DB9DECB06E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40-499A-93FB-8DB9DECB06E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40-499A-93FB-8DB9DECB06E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40-499A-93FB-8DB9DECB06E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40-499A-93FB-8DB9DECB06E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40-499A-93FB-8DB9DECB06E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40-499A-93FB-8DB9DECB06E5}"/>
              </c:ext>
            </c:extLst>
          </c:dPt>
          <c:cat>
            <c:strRef>
              <c:f>'Pernocta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cat'!$L$75:$L$87</c:f>
              <c:numCache>
                <c:formatCode>0.0%</c:formatCode>
                <c:ptCount val="13"/>
                <c:pt idx="0">
                  <c:v>-1.2318493697143773E-2</c:v>
                </c:pt>
                <c:pt idx="1">
                  <c:v>-6.3683135438626914E-3</c:v>
                </c:pt>
                <c:pt idx="2">
                  <c:v>3.4001060117496262E-2</c:v>
                </c:pt>
                <c:pt idx="3">
                  <c:v>-0.11283330561561067</c:v>
                </c:pt>
                <c:pt idx="4">
                  <c:v>-5.9488372623487384E-2</c:v>
                </c:pt>
                <c:pt idx="5">
                  <c:v>-7.7740039894333979E-3</c:v>
                </c:pt>
                <c:pt idx="12">
                  <c:v>-2.7026186648229755E-2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040-499A-93FB-8DB9DECB0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61-4C2B-967E-687F2658331D}"/>
              </c:ext>
            </c:extLst>
          </c:dPt>
          <c:val>
            <c:numRef>
              <c:f>'Pernocta evol mensu TF cat'!$G$97:$G$109</c:f>
              <c:numCache>
                <c:formatCode>#,##0</c:formatCode>
                <c:ptCount val="13"/>
                <c:pt idx="0">
                  <c:v>236190</c:v>
                </c:pt>
                <c:pt idx="1">
                  <c:v>240126</c:v>
                </c:pt>
                <c:pt idx="2">
                  <c:v>241360</c:v>
                </c:pt>
                <c:pt idx="3">
                  <c:v>202460</c:v>
                </c:pt>
                <c:pt idx="4">
                  <c:v>193554</c:v>
                </c:pt>
                <c:pt idx="5">
                  <c:v>196008</c:v>
                </c:pt>
                <c:pt idx="6">
                  <c:v>251557</c:v>
                </c:pt>
                <c:pt idx="7">
                  <c:v>263998</c:v>
                </c:pt>
                <c:pt idx="8">
                  <c:v>214779</c:v>
                </c:pt>
                <c:pt idx="9">
                  <c:v>241503</c:v>
                </c:pt>
                <c:pt idx="10">
                  <c:v>230806</c:v>
                </c:pt>
                <c:pt idx="11">
                  <c:v>236311</c:v>
                </c:pt>
                <c:pt idx="12">
                  <c:v>2748652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1-4C2B-967E-687F2658331D}"/>
            </c:ext>
          </c:extLst>
        </c:ser>
        <c:ser>
          <c:idx val="0"/>
          <c:order val="2"/>
          <c:tx>
            <c:strRef>
              <c:f>'Pernocta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61-4C2B-967E-687F2658331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cat'!$I$97:$I$109</c:f>
              <c:numCache>
                <c:formatCode>#,##0</c:formatCode>
                <c:ptCount val="13"/>
                <c:pt idx="0">
                  <c:v>221197</c:v>
                </c:pt>
                <c:pt idx="1">
                  <c:v>243618</c:v>
                </c:pt>
                <c:pt idx="2">
                  <c:v>234786</c:v>
                </c:pt>
                <c:pt idx="3">
                  <c:v>229231</c:v>
                </c:pt>
                <c:pt idx="4">
                  <c:v>191556</c:v>
                </c:pt>
                <c:pt idx="5">
                  <c:v>206525</c:v>
                </c:pt>
                <c:pt idx="6">
                  <c:v>240399</c:v>
                </c:pt>
                <c:pt idx="7">
                  <c:v>283480</c:v>
                </c:pt>
                <c:pt idx="8">
                  <c:v>229852</c:v>
                </c:pt>
                <c:pt idx="9">
                  <c:v>243401</c:v>
                </c:pt>
                <c:pt idx="10">
                  <c:v>215385</c:v>
                </c:pt>
                <c:pt idx="11">
                  <c:v>225879</c:v>
                </c:pt>
                <c:pt idx="12">
                  <c:v>2765309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61-4C2B-967E-687F2658331D}"/>
            </c:ext>
          </c:extLst>
        </c:ser>
        <c:ser>
          <c:idx val="1"/>
          <c:order val="3"/>
          <c:tx>
            <c:strRef>
              <c:f>'Pernocta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61-4C2B-967E-687F2658331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61-4C2B-967E-687F2658331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cat'!$K$97:$K$109</c:f>
              <c:numCache>
                <c:formatCode>#,##0</c:formatCode>
                <c:ptCount val="13"/>
                <c:pt idx="0">
                  <c:v>249962</c:v>
                </c:pt>
                <c:pt idx="1">
                  <c:v>230257</c:v>
                </c:pt>
                <c:pt idx="2">
                  <c:v>232459</c:v>
                </c:pt>
                <c:pt idx="3">
                  <c:v>203780</c:v>
                </c:pt>
                <c:pt idx="4">
                  <c:v>172838</c:v>
                </c:pt>
                <c:pt idx="5">
                  <c:v>180847</c:v>
                </c:pt>
                <c:pt idx="12">
                  <c:v>1270143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61-4C2B-967E-687F26583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061-4C2B-967E-687F2658331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138246</c:v>
                      </c:pt>
                      <c:pt idx="1">
                        <c:v>146840</c:v>
                      </c:pt>
                      <c:pt idx="2">
                        <c:v>151401</c:v>
                      </c:pt>
                      <c:pt idx="3">
                        <c:v>179593</c:v>
                      </c:pt>
                      <c:pt idx="4">
                        <c:v>156911</c:v>
                      </c:pt>
                      <c:pt idx="5">
                        <c:v>162568</c:v>
                      </c:pt>
                      <c:pt idx="6">
                        <c:v>204541</c:v>
                      </c:pt>
                      <c:pt idx="7">
                        <c:v>213964</c:v>
                      </c:pt>
                      <c:pt idx="8">
                        <c:v>171399</c:v>
                      </c:pt>
                      <c:pt idx="9">
                        <c:v>183971</c:v>
                      </c:pt>
                      <c:pt idx="10">
                        <c:v>193096</c:v>
                      </c:pt>
                      <c:pt idx="11">
                        <c:v>213558</c:v>
                      </c:pt>
                      <c:pt idx="12">
                        <c:v>2116088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061-4C2B-967E-687F2658331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61-4C2B-967E-687F2658331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61-4C2B-967E-687F2658331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61-4C2B-967E-687F2658331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61-4C2B-967E-687F2658331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61-4C2B-967E-687F2658331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61-4C2B-967E-687F2658331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61-4C2B-967E-687F2658331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61-4C2B-967E-687F2658331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61-4C2B-967E-687F2658331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61-4C2B-967E-687F2658331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61-4C2B-967E-687F2658331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61-4C2B-967E-687F2658331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61-4C2B-967E-687F2658331D}"/>
              </c:ext>
            </c:extLst>
          </c:dPt>
          <c:cat>
            <c:strRef>
              <c:f>'Pernocta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cat'!$L$97:$L$109</c:f>
              <c:numCache>
                <c:formatCode>0.0%</c:formatCode>
                <c:ptCount val="13"/>
                <c:pt idx="0">
                  <c:v>0.13004245084698263</c:v>
                </c:pt>
                <c:pt idx="1">
                  <c:v>-5.4844059141771151E-2</c:v>
                </c:pt>
                <c:pt idx="2">
                  <c:v>-9.9111531351954163E-3</c:v>
                </c:pt>
                <c:pt idx="3">
                  <c:v>-0.1110277405761001</c:v>
                </c:pt>
                <c:pt idx="4">
                  <c:v>-9.7715550543966301E-2</c:v>
                </c:pt>
                <c:pt idx="5">
                  <c:v>-0.1243336157850139</c:v>
                </c:pt>
                <c:pt idx="12">
                  <c:v>-4.2783513312477872E-2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61-4C2B-967E-687F26583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8F-4E73-9D44-F00940167B7D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7.7213558917830358</c:v>
                </c:pt>
                <c:pt idx="1">
                  <c:v>7.2083939787951126</c:v>
                </c:pt>
                <c:pt idx="2">
                  <c:v>6.8141729239968853</c:v>
                </c:pt>
                <c:pt idx="3">
                  <c:v>6.8861707753128698</c:v>
                </c:pt>
                <c:pt idx="4">
                  <c:v>6.7384641095313844</c:v>
                </c:pt>
                <c:pt idx="5">
                  <c:v>6.746200617578709</c:v>
                </c:pt>
                <c:pt idx="6">
                  <c:v>7.3441230252705418</c:v>
                </c:pt>
                <c:pt idx="7">
                  <c:v>7.4361541399893953</c:v>
                </c:pt>
                <c:pt idx="8">
                  <c:v>7.4121032226799128</c:v>
                </c:pt>
                <c:pt idx="9">
                  <c:v>7.0798877672037257</c:v>
                </c:pt>
                <c:pt idx="10">
                  <c:v>7.1652454335716929</c:v>
                </c:pt>
                <c:pt idx="11">
                  <c:v>7.1532354158566109</c:v>
                </c:pt>
                <c:pt idx="12">
                  <c:v>7.1379699823974985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F-4E73-9D44-F00940167B7D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8F-4E73-9D44-F00940167B7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7.6668218635955929</c:v>
                </c:pt>
                <c:pt idx="1">
                  <c:v>7.1697545472986679</c:v>
                </c:pt>
                <c:pt idx="2">
                  <c:v>6.8829313403540562</c:v>
                </c:pt>
                <c:pt idx="3">
                  <c:v>6.6861570485474493</c:v>
                </c:pt>
                <c:pt idx="4">
                  <c:v>6.465479205284181</c:v>
                </c:pt>
                <c:pt idx="5">
                  <c:v>6.8746857726055355</c:v>
                </c:pt>
                <c:pt idx="6">
                  <c:v>7.4259582216636959</c:v>
                </c:pt>
                <c:pt idx="7">
                  <c:v>7.4029519665557544</c:v>
                </c:pt>
                <c:pt idx="8">
                  <c:v>7.1874099763666113</c:v>
                </c:pt>
                <c:pt idx="9">
                  <c:v>6.9187534976878444</c:v>
                </c:pt>
                <c:pt idx="10">
                  <c:v>6.9375204491617479</c:v>
                </c:pt>
                <c:pt idx="11">
                  <c:v>7.1174067941837764</c:v>
                </c:pt>
                <c:pt idx="12">
                  <c:v>7.0570831384801833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8F-4E73-9D44-F00940167B7D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8F-4E73-9D44-F00940167B7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8F-4E73-9D44-F00940167B7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7.5298609181256371</c:v>
                </c:pt>
                <c:pt idx="1">
                  <c:v>7.2247930634740927</c:v>
                </c:pt>
                <c:pt idx="2">
                  <c:v>6.9469683035987986</c:v>
                </c:pt>
                <c:pt idx="3">
                  <c:v>6.9524808332127872</c:v>
                </c:pt>
                <c:pt idx="4">
                  <c:v>6.6058173471060826</c:v>
                </c:pt>
                <c:pt idx="5">
                  <c:v>6.6058173471060826</c:v>
                </c:pt>
                <c:pt idx="12">
                  <c:v>7.0111646232281482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8F-4E73-9D44-F00940167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98F-4E73-9D44-F00940167B7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7.8675924721608022</c:v>
                      </c:pt>
                      <c:pt idx="1">
                        <c:v>6.9710077389092184</c:v>
                      </c:pt>
                      <c:pt idx="2">
                        <c:v>7.5340370483881314</c:v>
                      </c:pt>
                      <c:pt idx="3">
                        <c:v>6.7202182570716973</c:v>
                      </c:pt>
                      <c:pt idx="4">
                        <c:v>6.827112159401012</c:v>
                      </c:pt>
                      <c:pt idx="5">
                        <c:v>7.103049196835622</c:v>
                      </c:pt>
                      <c:pt idx="6">
                        <c:v>7.1580594869057226</c:v>
                      </c:pt>
                      <c:pt idx="7">
                        <c:v>7.5394597811433499</c:v>
                      </c:pt>
                      <c:pt idx="8">
                        <c:v>7.2205562876170806</c:v>
                      </c:pt>
                      <c:pt idx="9">
                        <c:v>7.0641728353204876</c:v>
                      </c:pt>
                      <c:pt idx="10">
                        <c:v>7.3048140088825431</c:v>
                      </c:pt>
                      <c:pt idx="11">
                        <c:v>7.202630758842778</c:v>
                      </c:pt>
                      <c:pt idx="12">
                        <c:v>7.1893787369856437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98F-4E73-9D44-F00940167B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8F-4E73-9D44-F00940167B7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8F-4E73-9D44-F00940167B7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8F-4E73-9D44-F00940167B7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8F-4E73-9D44-F00940167B7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8F-4E73-9D44-F00940167B7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8F-4E73-9D44-F00940167B7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8F-4E73-9D44-F00940167B7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8F-4E73-9D44-F00940167B7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8F-4E73-9D44-F00940167B7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8F-4E73-9D44-F00940167B7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8F-4E73-9D44-F00940167B7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8F-4E73-9D44-F00940167B7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8F-4E73-9D44-F00940167B7D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-0.13696094546995585</c:v>
                </c:pt>
                <c:pt idx="1">
                  <c:v>5.5038516175424768E-2</c:v>
                </c:pt>
                <c:pt idx="2">
                  <c:v>6.4036963244742395E-2</c:v>
                </c:pt>
                <c:pt idx="3">
                  <c:v>0.2663237846653379</c:v>
                </c:pt>
                <c:pt idx="4">
                  <c:v>0.14033814182190163</c:v>
                </c:pt>
                <c:pt idx="5">
                  <c:v>-0.26886842549945289</c:v>
                </c:pt>
                <c:pt idx="12">
                  <c:v>6.3673711758885254E-2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8F-4E73-9D44-F00940167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4A-42CA-BA77-5D29C2705ECF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5.79029316874737</c:v>
                </c:pt>
                <c:pt idx="1">
                  <c:v>5.333158653216298</c:v>
                </c:pt>
                <c:pt idx="2">
                  <c:v>4.5300551470588237</c:v>
                </c:pt>
                <c:pt idx="3">
                  <c:v>4.3234122593494133</c:v>
                </c:pt>
                <c:pt idx="4">
                  <c:v>3.8825780064648066</c:v>
                </c:pt>
                <c:pt idx="5">
                  <c:v>3.716340206185567</c:v>
                </c:pt>
                <c:pt idx="6">
                  <c:v>4.7819376528117363</c:v>
                </c:pt>
                <c:pt idx="7">
                  <c:v>4.8464105008432936</c:v>
                </c:pt>
                <c:pt idx="8">
                  <c:v>4.6623670798464731</c:v>
                </c:pt>
                <c:pt idx="9">
                  <c:v>4.7061082662765177</c:v>
                </c:pt>
                <c:pt idx="10">
                  <c:v>4.7238556010420547</c:v>
                </c:pt>
                <c:pt idx="11">
                  <c:v>4.7896975862387867</c:v>
                </c:pt>
                <c:pt idx="12">
                  <c:v>4.589472838712866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A-42CA-BA77-5D29C2705ECF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4A-42CA-BA77-5D29C2705EC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4.8628096806530143</c:v>
                </c:pt>
                <c:pt idx="1">
                  <c:v>4.3661538461538463</c:v>
                </c:pt>
                <c:pt idx="2">
                  <c:v>4.6010896775143575</c:v>
                </c:pt>
                <c:pt idx="3">
                  <c:v>4.1750996626801591</c:v>
                </c:pt>
                <c:pt idx="4">
                  <c:v>3.5009732675837011</c:v>
                </c:pt>
                <c:pt idx="5">
                  <c:v>4.0448776658380217</c:v>
                </c:pt>
                <c:pt idx="6">
                  <c:v>4.8371196636103484</c:v>
                </c:pt>
                <c:pt idx="7">
                  <c:v>4.6704998826566531</c:v>
                </c:pt>
                <c:pt idx="8">
                  <c:v>4.4832460011031436</c:v>
                </c:pt>
                <c:pt idx="9">
                  <c:v>4.3004438690586273</c:v>
                </c:pt>
                <c:pt idx="10">
                  <c:v>4.4000000000000004</c:v>
                </c:pt>
                <c:pt idx="11">
                  <c:v>5.0110413290113449</c:v>
                </c:pt>
                <c:pt idx="12">
                  <c:v>4.4186272853232405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4A-42CA-BA77-5D29C2705ECF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4A-42CA-BA77-5D29C2705EC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4A-42CA-BA77-5D29C2705EC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6.0992664273450909</c:v>
                </c:pt>
                <c:pt idx="1">
                  <c:v>5.0908163265306126</c:v>
                </c:pt>
                <c:pt idx="2">
                  <c:v>4.1461853558627748</c:v>
                </c:pt>
                <c:pt idx="3">
                  <c:v>4.2526923076923078</c:v>
                </c:pt>
                <c:pt idx="4">
                  <c:v>3.5881405091846599</c:v>
                </c:pt>
                <c:pt idx="5">
                  <c:v>3.7604539413147942</c:v>
                </c:pt>
                <c:pt idx="12">
                  <c:v>4.1778593101740045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4A-42CA-BA77-5D29C2705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84A-42CA-BA77-5D29C2705EC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4.966194354568783</c:v>
                      </c:pt>
                      <c:pt idx="1">
                        <c:v>3.9576526896264697</c:v>
                      </c:pt>
                      <c:pt idx="2">
                        <c:v>4.8065188089694892</c:v>
                      </c:pt>
                      <c:pt idx="3">
                        <c:v>3.9488382484361035</c:v>
                      </c:pt>
                      <c:pt idx="4">
                        <c:v>3.7467770772560458</c:v>
                      </c:pt>
                      <c:pt idx="5">
                        <c:v>3.8604025068408507</c:v>
                      </c:pt>
                      <c:pt idx="6">
                        <c:v>4.3538162147898936</c:v>
                      </c:pt>
                      <c:pt idx="7">
                        <c:v>4.9381933438985737</c:v>
                      </c:pt>
                      <c:pt idx="8">
                        <c:v>4.6020143445750037</c:v>
                      </c:pt>
                      <c:pt idx="9">
                        <c:v>4.7164167004458859</c:v>
                      </c:pt>
                      <c:pt idx="10">
                        <c:v>4.8944105589441058</c:v>
                      </c:pt>
                      <c:pt idx="11">
                        <c:v>5.3944401544401543</c:v>
                      </c:pt>
                      <c:pt idx="12">
                        <c:v>4.4591015019999327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84A-42CA-BA77-5D29C2705E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4A-42CA-BA77-5D29C2705EC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4A-42CA-BA77-5D29C2705EC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4A-42CA-BA77-5D29C2705EC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4A-42CA-BA77-5D29C2705EC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4A-42CA-BA77-5D29C2705EC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4A-42CA-BA77-5D29C2705EC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4A-42CA-BA77-5D29C2705EC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4A-42CA-BA77-5D29C2705EC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4A-42CA-BA77-5D29C2705EC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4A-42CA-BA77-5D29C2705EC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4A-42CA-BA77-5D29C2705EC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4A-42CA-BA77-5D29C2705EC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4A-42CA-BA77-5D29C2705ECF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1.2364567466920766</c:v>
                </c:pt>
                <c:pt idx="1">
                  <c:v>0.72466248037676628</c:v>
                </c:pt>
                <c:pt idx="2">
                  <c:v>-0.45490432165158268</c:v>
                </c:pt>
                <c:pt idx="3">
                  <c:v>7.7592645012148687E-2</c:v>
                </c:pt>
                <c:pt idx="4">
                  <c:v>8.7167241600958789E-2</c:v>
                </c:pt>
                <c:pt idx="5">
                  <c:v>-0.28442372452322751</c:v>
                </c:pt>
                <c:pt idx="12">
                  <c:v>6.0332621193817104E-2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84A-42CA-BA77-5D29C2705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7-4E71-97A9-36CAABAAB001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6.2379427656593958</c:v>
                </c:pt>
                <c:pt idx="1">
                  <c:v>5.2079124579124576</c:v>
                </c:pt>
                <c:pt idx="2">
                  <c:v>4.8511896178803173</c:v>
                </c:pt>
                <c:pt idx="3">
                  <c:v>4.7204922617937726</c:v>
                </c:pt>
                <c:pt idx="4">
                  <c:v>4.3936494127881689</c:v>
                </c:pt>
                <c:pt idx="5">
                  <c:v>4.3297200409696144</c:v>
                </c:pt>
                <c:pt idx="6">
                  <c:v>5.6020038003109347</c:v>
                </c:pt>
                <c:pt idx="7">
                  <c:v>5.660773347765951</c:v>
                </c:pt>
                <c:pt idx="8">
                  <c:v>5.4076610102212959</c:v>
                </c:pt>
                <c:pt idx="9">
                  <c:v>5.3289869608826477</c:v>
                </c:pt>
                <c:pt idx="10">
                  <c:v>5.1001681928611475</c:v>
                </c:pt>
                <c:pt idx="11">
                  <c:v>5.1982622432859396</c:v>
                </c:pt>
                <c:pt idx="12">
                  <c:v>5.1741442536745446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7-4E71-97A9-36CAABAAB001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47-4E71-97A9-36CAABAAB00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5.7360690137561203</c:v>
                </c:pt>
                <c:pt idx="1">
                  <c:v>5.0129468055164645</c:v>
                </c:pt>
                <c:pt idx="2">
                  <c:v>4.9315508021390375</c:v>
                </c:pt>
                <c:pt idx="3">
                  <c:v>4.9099209593894795</c:v>
                </c:pt>
                <c:pt idx="4">
                  <c:v>4.5354577510774456</c:v>
                </c:pt>
                <c:pt idx="5">
                  <c:v>5.1005733397037742</c:v>
                </c:pt>
                <c:pt idx="6">
                  <c:v>6.18493947858473</c:v>
                </c:pt>
                <c:pt idx="7">
                  <c:v>5.8837604074044139</c:v>
                </c:pt>
                <c:pt idx="8">
                  <c:v>5.6989339019189762</c:v>
                </c:pt>
                <c:pt idx="9">
                  <c:v>5.2749872296952152</c:v>
                </c:pt>
                <c:pt idx="10">
                  <c:v>4.9809590973201692</c:v>
                </c:pt>
                <c:pt idx="11">
                  <c:v>5.7738624176497622</c:v>
                </c:pt>
                <c:pt idx="12">
                  <c:v>5.3988651038045097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47-4E71-97A9-36CAABAAB001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47-4E71-97A9-36CAABAAB00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47-4E71-97A9-36CAABAAB00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7.2639888553517533</c:v>
                </c:pt>
                <c:pt idx="1">
                  <c:v>5.4559523809523807</c:v>
                </c:pt>
                <c:pt idx="2">
                  <c:v>4.6422497100889064</c:v>
                </c:pt>
                <c:pt idx="3">
                  <c:v>5.3495829471733085</c:v>
                </c:pt>
                <c:pt idx="4">
                  <c:v>4.7834114081014052</c:v>
                </c:pt>
                <c:pt idx="5">
                  <c:v>4.8080797370374295</c:v>
                </c:pt>
                <c:pt idx="12">
                  <c:v>5.2272297780959196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47-4E71-97A9-36CAABAAB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247-4E71-97A9-36CAABAAB00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6.3740490278951816</c:v>
                      </c:pt>
                      <c:pt idx="1">
                        <c:v>4.9751328777524675</c:v>
                      </c:pt>
                      <c:pt idx="2">
                        <c:v>5.8718330849478386</c:v>
                      </c:pt>
                      <c:pt idx="3">
                        <c:v>4.8981984863020998</c:v>
                      </c:pt>
                      <c:pt idx="4">
                        <c:v>4.7135969141755059</c:v>
                      </c:pt>
                      <c:pt idx="5">
                        <c:v>4.5667229729729728</c:v>
                      </c:pt>
                      <c:pt idx="6">
                        <c:v>5.3125453226976074</c:v>
                      </c:pt>
                      <c:pt idx="7">
                        <c:v>5.8033076186154391</c:v>
                      </c:pt>
                      <c:pt idx="8">
                        <c:v>5.4376607785971531</c:v>
                      </c:pt>
                      <c:pt idx="9">
                        <c:v>5.2120803724577307</c:v>
                      </c:pt>
                      <c:pt idx="10">
                        <c:v>5.5494057724957555</c:v>
                      </c:pt>
                      <c:pt idx="11">
                        <c:v>5.3994532921321605</c:v>
                      </c:pt>
                      <c:pt idx="12">
                        <c:v>5.2954226434213476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247-4E71-97A9-36CAABAAB00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47-4E71-97A9-36CAABAAB00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47-4E71-97A9-36CAABAAB00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47-4E71-97A9-36CAABAAB00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47-4E71-97A9-36CAABAAB00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47-4E71-97A9-36CAABAAB00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47-4E71-97A9-36CAABAAB00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47-4E71-97A9-36CAABAAB00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47-4E71-97A9-36CAABAAB00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47-4E71-97A9-36CAABAAB00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47-4E71-97A9-36CAABAAB00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47-4E71-97A9-36CAABAAB00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47-4E71-97A9-36CAABAAB00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47-4E71-97A9-36CAABAAB001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1.527919841595633</c:v>
                </c:pt>
                <c:pt idx="1">
                  <c:v>0.44300557543591612</c:v>
                </c:pt>
                <c:pt idx="2">
                  <c:v>-0.2893010920501311</c:v>
                </c:pt>
                <c:pt idx="3">
                  <c:v>0.43966198778382903</c:v>
                </c:pt>
                <c:pt idx="4">
                  <c:v>0.24795365702395955</c:v>
                </c:pt>
                <c:pt idx="5">
                  <c:v>-0.29249360266634472</c:v>
                </c:pt>
                <c:pt idx="12">
                  <c:v>0.24096849172873647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47-4E71-97A9-36CAABAAB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4E-4F48-BBB0-87CA8DB494C2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4.7410881801125706</c:v>
                </c:pt>
                <c:pt idx="1">
                  <c:v>5.5397431447414096</c:v>
                </c:pt>
                <c:pt idx="2">
                  <c:v>3.9655259822560205</c:v>
                </c:pt>
                <c:pt idx="3">
                  <c:v>3.7439455782312927</c:v>
                </c:pt>
                <c:pt idx="4">
                  <c:v>3.0944155626362568</c:v>
                </c:pt>
                <c:pt idx="5">
                  <c:v>2.7811035918792295</c:v>
                </c:pt>
                <c:pt idx="6">
                  <c:v>3.6030543829153214</c:v>
                </c:pt>
                <c:pt idx="7">
                  <c:v>3.5742602160638799</c:v>
                </c:pt>
                <c:pt idx="8">
                  <c:v>3.3710453920220083</c:v>
                </c:pt>
                <c:pt idx="9">
                  <c:v>3.6075309577963104</c:v>
                </c:pt>
                <c:pt idx="10">
                  <c:v>3.980811808118081</c:v>
                </c:pt>
                <c:pt idx="11">
                  <c:v>3.8249922287845819</c:v>
                </c:pt>
                <c:pt idx="12">
                  <c:v>3.6146607557804185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4E-4F48-BBB0-87CA8DB494C2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4E-4F48-BBB0-87CA8DB494C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3.4725315515961395</c:v>
                </c:pt>
                <c:pt idx="1">
                  <c:v>3.2008113590263694</c:v>
                </c:pt>
                <c:pt idx="2">
                  <c:v>3.8709829867674856</c:v>
                </c:pt>
                <c:pt idx="3">
                  <c:v>3.2301086575534526</c:v>
                </c:pt>
                <c:pt idx="4">
                  <c:v>2.4795615731785943</c:v>
                </c:pt>
                <c:pt idx="5">
                  <c:v>2.7665606016777553</c:v>
                </c:pt>
                <c:pt idx="6">
                  <c:v>3.4796624076896028</c:v>
                </c:pt>
                <c:pt idx="7">
                  <c:v>3.5330049261083745</c:v>
                </c:pt>
                <c:pt idx="8">
                  <c:v>3.3381978845896372</c:v>
                </c:pt>
                <c:pt idx="9">
                  <c:v>3.1420765027322406</c:v>
                </c:pt>
                <c:pt idx="10">
                  <c:v>3.5113268608414239</c:v>
                </c:pt>
                <c:pt idx="11">
                  <c:v>3.5225710014947684</c:v>
                </c:pt>
                <c:pt idx="12">
                  <c:v>3.2476749877630935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4E-4F48-BBB0-87CA8DB494C2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4E-4F48-BBB0-87CA8DB494C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4E-4F48-BBB0-87CA8DB494C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3.7104761904761903</c:v>
                </c:pt>
                <c:pt idx="1">
                  <c:v>4.2941558441558438</c:v>
                </c:pt>
                <c:pt idx="2">
                  <c:v>3.173237300985595</c:v>
                </c:pt>
                <c:pt idx="3">
                  <c:v>3.0703296703296705</c:v>
                </c:pt>
                <c:pt idx="4">
                  <c:v>2.5374833474627589</c:v>
                </c:pt>
                <c:pt idx="5">
                  <c:v>2.7852137005231468</c:v>
                </c:pt>
                <c:pt idx="12">
                  <c:v>2.9426712952040712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4E-4F48-BBB0-87CA8DB4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64E-4F48-BBB0-87CA8DB494C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3.3916331836445286</c:v>
                      </c:pt>
                      <c:pt idx="1">
                        <c:v>2.7234630439788163</c:v>
                      </c:pt>
                      <c:pt idx="2">
                        <c:v>3.3620092378752888</c:v>
                      </c:pt>
                      <c:pt idx="3">
                        <c:v>2.9039070749736009</c:v>
                      </c:pt>
                      <c:pt idx="4">
                        <c:v>2.6267898852442366</c:v>
                      </c:pt>
                      <c:pt idx="5">
                        <c:v>2.9055428690056053</c:v>
                      </c:pt>
                      <c:pt idx="6">
                        <c:v>2.9667500605278025</c:v>
                      </c:pt>
                      <c:pt idx="7">
                        <c:v>3.6775165319617926</c:v>
                      </c:pt>
                      <c:pt idx="8">
                        <c:v>3.3833937726647494</c:v>
                      </c:pt>
                      <c:pt idx="9">
                        <c:v>3.746944644140906</c:v>
                      </c:pt>
                      <c:pt idx="10">
                        <c:v>3.9559717830211629</c:v>
                      </c:pt>
                      <c:pt idx="11">
                        <c:v>5.3851410934744264</c:v>
                      </c:pt>
                      <c:pt idx="12">
                        <c:v>3.299873359428966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64E-4F48-BBB0-87CA8DB494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4E-4F48-BBB0-87CA8DB494C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4E-4F48-BBB0-87CA8DB494C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4E-4F48-BBB0-87CA8DB494C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4E-4F48-BBB0-87CA8DB494C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4E-4F48-BBB0-87CA8DB494C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4E-4F48-BBB0-87CA8DB494C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4E-4F48-BBB0-87CA8DB494C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4E-4F48-BBB0-87CA8DB494C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4E-4F48-BBB0-87CA8DB494C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4E-4F48-BBB0-87CA8DB494C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4E-4F48-BBB0-87CA8DB494C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4E-4F48-BBB0-87CA8DB494C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4E-4F48-BBB0-87CA8DB494C2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0.2379446388800508</c:v>
                </c:pt>
                <c:pt idx="1">
                  <c:v>1.0933444851294745</c:v>
                </c:pt>
                <c:pt idx="2">
                  <c:v>-0.69774568578189067</c:v>
                </c:pt>
                <c:pt idx="3">
                  <c:v>-0.15977898722378203</c:v>
                </c:pt>
                <c:pt idx="4">
                  <c:v>5.7921774284164673E-2</c:v>
                </c:pt>
                <c:pt idx="5">
                  <c:v>1.8653098845391458E-2</c:v>
                </c:pt>
                <c:pt idx="12">
                  <c:v>-2.6949796963693817E-2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4E-4F48-BBB0-87CA8DB4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76-424C-AB96-C494087CB6CD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143827</c:v>
                </c:pt>
                <c:pt idx="1">
                  <c:v>146954</c:v>
                </c:pt>
                <c:pt idx="2">
                  <c:v>165047</c:v>
                </c:pt>
                <c:pt idx="3">
                  <c:v>149814</c:v>
                </c:pt>
                <c:pt idx="4">
                  <c:v>146402</c:v>
                </c:pt>
                <c:pt idx="5">
                  <c:v>137665</c:v>
                </c:pt>
                <c:pt idx="6">
                  <c:v>147163</c:v>
                </c:pt>
                <c:pt idx="7">
                  <c:v>148125</c:v>
                </c:pt>
                <c:pt idx="8">
                  <c:v>132679</c:v>
                </c:pt>
                <c:pt idx="9">
                  <c:v>161919</c:v>
                </c:pt>
                <c:pt idx="10">
                  <c:v>148845</c:v>
                </c:pt>
                <c:pt idx="11">
                  <c:v>148641</c:v>
                </c:pt>
                <c:pt idx="12">
                  <c:v>1777081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6-424C-AB96-C494087CB6CD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76-424C-AB96-C494087CB6C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139068</c:v>
                </c:pt>
                <c:pt idx="1">
                  <c:v>142365</c:v>
                </c:pt>
                <c:pt idx="2">
                  <c:v>152167</c:v>
                </c:pt>
                <c:pt idx="3">
                  <c:v>152217</c:v>
                </c:pt>
                <c:pt idx="4">
                  <c:v>137800</c:v>
                </c:pt>
                <c:pt idx="5">
                  <c:v>130707</c:v>
                </c:pt>
                <c:pt idx="6">
                  <c:v>138843</c:v>
                </c:pt>
                <c:pt idx="7">
                  <c:v>138528</c:v>
                </c:pt>
                <c:pt idx="8">
                  <c:v>128514</c:v>
                </c:pt>
                <c:pt idx="9">
                  <c:v>158941</c:v>
                </c:pt>
                <c:pt idx="10">
                  <c:v>145783</c:v>
                </c:pt>
                <c:pt idx="11">
                  <c:v>145349</c:v>
                </c:pt>
                <c:pt idx="12">
                  <c:v>1710282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76-424C-AB96-C494087CB6CD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76-424C-AB96-C494087CB6C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76-424C-AB96-C494087CB6C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144727</c:v>
                </c:pt>
                <c:pt idx="1">
                  <c:v>142609</c:v>
                </c:pt>
                <c:pt idx="2">
                  <c:v>155298</c:v>
                </c:pt>
                <c:pt idx="3">
                  <c:v>141686</c:v>
                </c:pt>
                <c:pt idx="4">
                  <c:v>136960</c:v>
                </c:pt>
                <c:pt idx="5">
                  <c:v>128351</c:v>
                </c:pt>
                <c:pt idx="12">
                  <c:v>849631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76-424C-AB96-C494087C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076-424C-AB96-C494087CB6C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90986</c:v>
                      </c:pt>
                      <c:pt idx="1">
                        <c:v>121286</c:v>
                      </c:pt>
                      <c:pt idx="2">
                        <c:v>132142</c:v>
                      </c:pt>
                      <c:pt idx="3">
                        <c:v>148322</c:v>
                      </c:pt>
                      <c:pt idx="4">
                        <c:v>124592</c:v>
                      </c:pt>
                      <c:pt idx="5">
                        <c:v>122331</c:v>
                      </c:pt>
                      <c:pt idx="6">
                        <c:v>134525</c:v>
                      </c:pt>
                      <c:pt idx="7">
                        <c:v>131231</c:v>
                      </c:pt>
                      <c:pt idx="8">
                        <c:v>120736</c:v>
                      </c:pt>
                      <c:pt idx="9">
                        <c:v>146938</c:v>
                      </c:pt>
                      <c:pt idx="10">
                        <c:v>135678</c:v>
                      </c:pt>
                      <c:pt idx="11">
                        <c:v>141074</c:v>
                      </c:pt>
                      <c:pt idx="12">
                        <c:v>1549841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076-424C-AB96-C494087CB6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76-424C-AB96-C494087CB6C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76-424C-AB96-C494087CB6C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76-424C-AB96-C494087CB6C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76-424C-AB96-C494087CB6C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76-424C-AB96-C494087CB6C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76-424C-AB96-C494087CB6C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76-424C-AB96-C494087CB6C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76-424C-AB96-C494087CB6C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76-424C-AB96-C494087CB6C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76-424C-AB96-C494087CB6C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76-424C-AB96-C494087CB6C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76-424C-AB96-C494087CB6C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76-424C-AB96-C494087CB6CD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4.0692323180027135E-2</c:v>
                </c:pt>
                <c:pt idx="1">
                  <c:v>1.7139044006602155E-3</c:v>
                </c:pt>
                <c:pt idx="2">
                  <c:v>2.0576077598953857E-2</c:v>
                </c:pt>
                <c:pt idx="3">
                  <c:v>-6.9184125294809329E-2</c:v>
                </c:pt>
                <c:pt idx="4">
                  <c:v>-6.0957910014514116E-3</c:v>
                </c:pt>
                <c:pt idx="5">
                  <c:v>-1.8025048390675313E-2</c:v>
                </c:pt>
                <c:pt idx="12">
                  <c:v>-5.4932320758869224E-3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76-424C-AB96-C494087C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92-4E34-9473-AEC28ACA74C7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7.8170718988785142</c:v>
                </c:pt>
                <c:pt idx="1">
                  <c:v>7.3057963716537149</c:v>
                </c:pt>
                <c:pt idx="2">
                  <c:v>6.9647433761292241</c:v>
                </c:pt>
                <c:pt idx="3">
                  <c:v>7.0407772304324032</c:v>
                </c:pt>
                <c:pt idx="4">
                  <c:v>7.0341730304230818</c:v>
                </c:pt>
                <c:pt idx="5">
                  <c:v>7.1731740093705731</c:v>
                </c:pt>
                <c:pt idx="6">
                  <c:v>7.6859264896747144</c:v>
                </c:pt>
                <c:pt idx="7">
                  <c:v>7.9129991561181434</c:v>
                </c:pt>
                <c:pt idx="8">
                  <c:v>7.7414813195758185</c:v>
                </c:pt>
                <c:pt idx="9">
                  <c:v>7.2402126989420639</c:v>
                </c:pt>
                <c:pt idx="10">
                  <c:v>7.2974638046289764</c:v>
                </c:pt>
                <c:pt idx="11">
                  <c:v>7.3251727316150994</c:v>
                </c:pt>
                <c:pt idx="12">
                  <c:v>7.3700748587149372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2-4E34-9473-AEC28ACA74C7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92-4E34-9473-AEC28ACA74C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7.8076192941582532</c:v>
                </c:pt>
                <c:pt idx="1">
                  <c:v>7.2785586344958384</c:v>
                </c:pt>
                <c:pt idx="2">
                  <c:v>6.9847667365460318</c:v>
                </c:pt>
                <c:pt idx="3">
                  <c:v>6.9013382210922565</c:v>
                </c:pt>
                <c:pt idx="4">
                  <c:v>6.7970391872278668</c:v>
                </c:pt>
                <c:pt idx="5">
                  <c:v>7.2056278546673092</c:v>
                </c:pt>
                <c:pt idx="6">
                  <c:v>7.7452302240660318</c:v>
                </c:pt>
                <c:pt idx="7">
                  <c:v>7.9072389697389696</c:v>
                </c:pt>
                <c:pt idx="8">
                  <c:v>7.4926000280125127</c:v>
                </c:pt>
                <c:pt idx="9">
                  <c:v>7.0968975909299674</c:v>
                </c:pt>
                <c:pt idx="10">
                  <c:v>7.0599726991487346</c:v>
                </c:pt>
                <c:pt idx="11">
                  <c:v>7.2604696282740164</c:v>
                </c:pt>
                <c:pt idx="12">
                  <c:v>7.2853336467319423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92-4E34-9473-AEC28ACA74C7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92-4E34-9473-AEC28ACA74C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92-4E34-9473-AEC28ACA74C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7.5931927007400137</c:v>
                </c:pt>
                <c:pt idx="1">
                  <c:v>7.2981158271918325</c:v>
                </c:pt>
                <c:pt idx="2">
                  <c:v>7.0878568944867286</c:v>
                </c:pt>
                <c:pt idx="3">
                  <c:v>7.1506500289372275</c:v>
                </c:pt>
                <c:pt idx="4">
                  <c:v>6.9476635514018694</c:v>
                </c:pt>
                <c:pt idx="5">
                  <c:v>7.2829740321462237</c:v>
                </c:pt>
                <c:pt idx="12">
                  <c:v>7.2265760077021675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92-4E34-9473-AEC28ACA7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F92-4E34-9473-AEC28ACA74C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8.5618707372523541</c:v>
                      </c:pt>
                      <c:pt idx="1">
                        <c:v>7.4285973837209305</c:v>
                      </c:pt>
                      <c:pt idx="2">
                        <c:v>7.5388716890264877</c:v>
                      </c:pt>
                      <c:pt idx="3">
                        <c:v>7.1078660696384413</c:v>
                      </c:pt>
                      <c:pt idx="4">
                        <c:v>6.5101687140017326</c:v>
                      </c:pt>
                      <c:pt idx="5">
                        <c:v>7.3272741487822994</c:v>
                      </c:pt>
                      <c:pt idx="6">
                        <c:v>7.4283947092967928</c:v>
                      </c:pt>
                      <c:pt idx="7">
                        <c:v>7.9277582420543498</c:v>
                      </c:pt>
                      <c:pt idx="8">
                        <c:v>8.2263032272808072</c:v>
                      </c:pt>
                      <c:pt idx="9">
                        <c:v>7.2299927074883445</c:v>
                      </c:pt>
                      <c:pt idx="10">
                        <c:v>7.8109913679436014</c:v>
                      </c:pt>
                      <c:pt idx="11">
                        <c:v>7.6921547469176508</c:v>
                      </c:pt>
                      <c:pt idx="12">
                        <c:v>7.6367448035474954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F92-4E34-9473-AEC28ACA74C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92-4E34-9473-AEC28ACA74C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92-4E34-9473-AEC28ACA74C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92-4E34-9473-AEC28ACA74C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92-4E34-9473-AEC28ACA74C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92-4E34-9473-AEC28ACA74C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92-4E34-9473-AEC28ACA74C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92-4E34-9473-AEC28ACA74C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92-4E34-9473-AEC28ACA74C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92-4E34-9473-AEC28ACA74C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92-4E34-9473-AEC28ACA74C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92-4E34-9473-AEC28ACA74C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92-4E34-9473-AEC28ACA74C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92-4E34-9473-AEC28ACA74C7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-0.21442659341823944</c:v>
                </c:pt>
                <c:pt idx="1">
                  <c:v>1.9557192695994097E-2</c:v>
                </c:pt>
                <c:pt idx="2">
                  <c:v>0.10309015794069687</c:v>
                </c:pt>
                <c:pt idx="3">
                  <c:v>0.24931180784497098</c:v>
                </c:pt>
                <c:pt idx="4">
                  <c:v>0.1506243641740026</c:v>
                </c:pt>
                <c:pt idx="5">
                  <c:v>7.7346177478914591E-2</c:v>
                </c:pt>
                <c:pt idx="12">
                  <c:v>7.0260605114858876E-2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F92-4E34-9473-AEC28ACA7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F2-4988-A48D-EA56BACEB475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7.60976597659766</c:v>
                </c:pt>
                <c:pt idx="1">
                  <c:v>6.9493537721671172</c:v>
                </c:pt>
                <c:pt idx="2">
                  <c:v>6.6206231286721868</c:v>
                </c:pt>
                <c:pt idx="3">
                  <c:v>6.9147633956066512</c:v>
                </c:pt>
                <c:pt idx="4">
                  <c:v>6.8214660908135869</c:v>
                </c:pt>
                <c:pt idx="5">
                  <c:v>7.0249498911746988</c:v>
                </c:pt>
                <c:pt idx="6">
                  <c:v>7.667114060285245</c:v>
                </c:pt>
                <c:pt idx="7">
                  <c:v>7.9517282982445554</c:v>
                </c:pt>
                <c:pt idx="8">
                  <c:v>7.6924121541334243</c:v>
                </c:pt>
                <c:pt idx="9">
                  <c:v>7.150697512206464</c:v>
                </c:pt>
                <c:pt idx="10">
                  <c:v>6.8911191965441585</c:v>
                </c:pt>
                <c:pt idx="11">
                  <c:v>6.9987129987129988</c:v>
                </c:pt>
                <c:pt idx="12">
                  <c:v>7.1903104070579209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2-4988-A48D-EA56BACEB475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F2-4988-A48D-EA56BACEB47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7.5667628853707889</c:v>
                </c:pt>
                <c:pt idx="1">
                  <c:v>6.8764886066492341</c:v>
                </c:pt>
                <c:pt idx="2">
                  <c:v>6.6293650167100866</c:v>
                </c:pt>
                <c:pt idx="3">
                  <c:v>6.7629466254962507</c:v>
                </c:pt>
                <c:pt idx="4">
                  <c:v>6.6115860033208289</c:v>
                </c:pt>
                <c:pt idx="5">
                  <c:v>7.0392555520800748</c:v>
                </c:pt>
                <c:pt idx="6">
                  <c:v>7.5689277608929357</c:v>
                </c:pt>
                <c:pt idx="7">
                  <c:v>7.8270766159987719</c:v>
                </c:pt>
                <c:pt idx="8">
                  <c:v>7.3462821422005096</c:v>
                </c:pt>
                <c:pt idx="9">
                  <c:v>7.0028709972759433</c:v>
                </c:pt>
                <c:pt idx="10">
                  <c:v>6.8235035469308789</c:v>
                </c:pt>
                <c:pt idx="11">
                  <c:v>6.9019536036733946</c:v>
                </c:pt>
                <c:pt idx="12">
                  <c:v>7.0767037479913979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2-4988-A48D-EA56BACEB475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2-4988-A48D-EA56BACEB47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F2-4988-A48D-EA56BACEB47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7.579130073581771</c:v>
                </c:pt>
                <c:pt idx="1">
                  <c:v>7.0564032535771535</c:v>
                </c:pt>
                <c:pt idx="2">
                  <c:v>6.9419862716578633</c:v>
                </c:pt>
                <c:pt idx="3">
                  <c:v>7.2080390868779771</c:v>
                </c:pt>
                <c:pt idx="4">
                  <c:v>6.7689781530931823</c:v>
                </c:pt>
                <c:pt idx="5">
                  <c:v>7.1946501074755194</c:v>
                </c:pt>
                <c:pt idx="12">
                  <c:v>7.1133862629665874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F2-4988-A48D-EA56BACEB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DF2-4988-A48D-EA56BACEB47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12.054758800521512</c:v>
                      </c:pt>
                      <c:pt idx="1">
                        <c:v>8.64642082429501</c:v>
                      </c:pt>
                      <c:pt idx="2">
                        <c:v>7.5804020100502516</c:v>
                      </c:pt>
                      <c:pt idx="3">
                        <c:v>6.3611556982343496</c:v>
                      </c:pt>
                      <c:pt idx="4">
                        <c:v>5.8285302593659942</c:v>
                      </c:pt>
                      <c:pt idx="5">
                        <c:v>7.1674979218620116</c:v>
                      </c:pt>
                      <c:pt idx="6">
                        <c:v>6.4390243902439028</c:v>
                      </c:pt>
                      <c:pt idx="7">
                        <c:v>7.6581415858253825</c:v>
                      </c:pt>
                      <c:pt idx="8">
                        <c:v>8.373772169167804</c:v>
                      </c:pt>
                      <c:pt idx="9">
                        <c:v>7.2825462164617756</c:v>
                      </c:pt>
                      <c:pt idx="10">
                        <c:v>7.3904339068056153</c:v>
                      </c:pt>
                      <c:pt idx="11">
                        <c:v>7.7567766969067655</c:v>
                      </c:pt>
                      <c:pt idx="12">
                        <c:v>7.5633470151940667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DF2-4988-A48D-EA56BACEB4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2-4988-A48D-EA56BACEB47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2-4988-A48D-EA56BACEB47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2-4988-A48D-EA56BACEB47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2-4988-A48D-EA56BACEB47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2-4988-A48D-EA56BACEB47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2-4988-A48D-EA56BACEB47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2-4988-A48D-EA56BACEB47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2-4988-A48D-EA56BACEB47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2-4988-A48D-EA56BACEB47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F2-4988-A48D-EA56BACEB47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F2-4988-A48D-EA56BACEB47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F2-4988-A48D-EA56BACEB47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F2-4988-A48D-EA56BACEB475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1.236718821098215E-2</c:v>
                </c:pt>
                <c:pt idx="1">
                  <c:v>0.17991464692791936</c:v>
                </c:pt>
                <c:pt idx="2">
                  <c:v>0.31262125494777671</c:v>
                </c:pt>
                <c:pt idx="3">
                  <c:v>0.44509246138172642</c:v>
                </c:pt>
                <c:pt idx="4">
                  <c:v>0.15739214977235338</c:v>
                </c:pt>
                <c:pt idx="5">
                  <c:v>0.15539455539544456</c:v>
                </c:pt>
                <c:pt idx="12">
                  <c:v>0.21555312739287213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F2-4988-A48D-EA56BACEB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AF-45C1-84CE-8446A9273636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8.500168520390968</c:v>
                </c:pt>
                <c:pt idx="1">
                  <c:v>8.0699797821691774</c:v>
                </c:pt>
                <c:pt idx="2">
                  <c:v>7.5169631774927597</c:v>
                </c:pt>
                <c:pt idx="3">
                  <c:v>7.532258064516129</c:v>
                </c:pt>
                <c:pt idx="4">
                  <c:v>8.1437805228382647</c:v>
                </c:pt>
                <c:pt idx="5">
                  <c:v>7.7936310679611651</c:v>
                </c:pt>
                <c:pt idx="6">
                  <c:v>7.9531952531878822</c:v>
                </c:pt>
                <c:pt idx="7">
                  <c:v>7.9603726362625142</c:v>
                </c:pt>
                <c:pt idx="8">
                  <c:v>8.7306782635233073</c:v>
                </c:pt>
                <c:pt idx="9">
                  <c:v>7.8874788986553348</c:v>
                </c:pt>
                <c:pt idx="10">
                  <c:v>8.2227976420031954</c:v>
                </c:pt>
                <c:pt idx="11">
                  <c:v>8.906091039520021</c:v>
                </c:pt>
                <c:pt idx="12">
                  <c:v>8.0853251064247296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AF-45C1-84CE-8446A9273636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AF-45C1-84CE-8446A927363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8.7057742596649934</c:v>
                </c:pt>
                <c:pt idx="1">
                  <c:v>8.5564005069708493</c:v>
                </c:pt>
                <c:pt idx="2">
                  <c:v>7.6149170263205885</c:v>
                </c:pt>
                <c:pt idx="3">
                  <c:v>7.1865224946900943</c:v>
                </c:pt>
                <c:pt idx="4">
                  <c:v>7.8212103456934798</c:v>
                </c:pt>
                <c:pt idx="5">
                  <c:v>7.7771314863003216</c:v>
                </c:pt>
                <c:pt idx="6">
                  <c:v>7.5830200030079711</c:v>
                </c:pt>
                <c:pt idx="7">
                  <c:v>7.6740128558310374</c:v>
                </c:pt>
                <c:pt idx="8">
                  <c:v>8.9551799529095195</c:v>
                </c:pt>
                <c:pt idx="9">
                  <c:v>7.8375334096983584</c:v>
                </c:pt>
                <c:pt idx="10">
                  <c:v>7.7497968250528251</c:v>
                </c:pt>
                <c:pt idx="11">
                  <c:v>8.7232368835077647</c:v>
                </c:pt>
                <c:pt idx="12">
                  <c:v>7.9905775270815971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AF-45C1-84CE-8446A9273636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AF-45C1-84CE-8446A927363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AF-45C1-84CE-8446A927363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8.0230421260955609</c:v>
                </c:pt>
                <c:pt idx="1">
                  <c:v>8.2284676833696437</c:v>
                </c:pt>
                <c:pt idx="2">
                  <c:v>7.5276726158283758</c:v>
                </c:pt>
                <c:pt idx="3">
                  <c:v>7.3299507995079951</c:v>
                </c:pt>
                <c:pt idx="4">
                  <c:v>7.6090134961439588</c:v>
                </c:pt>
                <c:pt idx="5">
                  <c:v>8.0087014092499764</c:v>
                </c:pt>
                <c:pt idx="12">
                  <c:v>7.7781431478632053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AF-45C1-84CE-8446A9273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8AF-45C1-84CE-8446A927363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8.7446651949963208</c:v>
                      </c:pt>
                      <c:pt idx="1">
                        <c:v>7.4429400386847195</c:v>
                      </c:pt>
                      <c:pt idx="2">
                        <c:v>6.9755899104963381</c:v>
                      </c:pt>
                      <c:pt idx="3">
                        <c:v>9.1342925659472414</c:v>
                      </c:pt>
                      <c:pt idx="4">
                        <c:v>6.7332902809170161</c:v>
                      </c:pt>
                      <c:pt idx="5">
                        <c:v>7.7101420284056807</c:v>
                      </c:pt>
                      <c:pt idx="6">
                        <c:v>7.9656791907514455</c:v>
                      </c:pt>
                      <c:pt idx="7">
                        <c:v>8.2646411272567146</c:v>
                      </c:pt>
                      <c:pt idx="8">
                        <c:v>8.7193759750390019</c:v>
                      </c:pt>
                      <c:pt idx="9">
                        <c:v>7.7491429504271645</c:v>
                      </c:pt>
                      <c:pt idx="10">
                        <c:v>8.4391088279635937</c:v>
                      </c:pt>
                      <c:pt idx="11">
                        <c:v>8.6227938549481955</c:v>
                      </c:pt>
                      <c:pt idx="12">
                        <c:v>8.1951860588263603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8AF-45C1-84CE-8446A9273636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D8AF-45C1-84CE-8446A9273636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8.8933895716675142</c:v>
                      </c:pt>
                      <c:pt idx="1">
                        <c:v>8.2758501758984622</c:v>
                      </c:pt>
                      <c:pt idx="2">
                        <c:v>7.9383984792681481</c:v>
                      </c:pt>
                      <c:pt idx="3">
                        <c:v>7.1516565286718246</c:v>
                      </c:pt>
                      <c:pt idx="4">
                        <c:v>8.2689469202384327</c:v>
                      </c:pt>
                      <c:pt idx="5">
                        <c:v>8.4836212457888323</c:v>
                      </c:pt>
                      <c:pt idx="6">
                        <c:v>8.5141317016317011</c:v>
                      </c:pt>
                      <c:pt idx="7">
                        <c:v>8.2914852615801866</c:v>
                      </c:pt>
                      <c:pt idx="8">
                        <c:v>8.3840673575129525</c:v>
                      </c:pt>
                      <c:pt idx="9">
                        <c:v>7.8560346382825186</c:v>
                      </c:pt>
                      <c:pt idx="10">
                        <c:v>8.2793894843162565</c:v>
                      </c:pt>
                      <c:pt idx="11">
                        <c:v>8.3164210013399931</c:v>
                      </c:pt>
                      <c:pt idx="12">
                        <c:v>8.1954305684127497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D8AF-45C1-84CE-8446A92736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AF-45C1-84CE-8446A927363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AF-45C1-84CE-8446A927363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AF-45C1-84CE-8446A927363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AF-45C1-84CE-8446A927363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AF-45C1-84CE-8446A927363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AF-45C1-84CE-8446A927363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AF-45C1-84CE-8446A927363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AF-45C1-84CE-8446A927363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AF-45C1-84CE-8446A927363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AF-45C1-84CE-8446A927363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AF-45C1-84CE-8446A927363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AF-45C1-84CE-8446A927363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AF-45C1-84CE-8446A9273636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-0.68273213356943252</c:v>
                </c:pt>
                <c:pt idx="1">
                  <c:v>-0.32793282360120557</c:v>
                </c:pt>
                <c:pt idx="2">
                  <c:v>-8.7244410492212765E-2</c:v>
                </c:pt>
                <c:pt idx="3">
                  <c:v>0.14342830481790081</c:v>
                </c:pt>
                <c:pt idx="4">
                  <c:v>-0.212196849549521</c:v>
                </c:pt>
                <c:pt idx="5">
                  <c:v>0.23156992294965484</c:v>
                </c:pt>
                <c:pt idx="12">
                  <c:v>-0.14412782170977589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AF-45C1-84CE-8446A9273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28-43BB-8466-E58C2B18752C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10.558616758502755</c:v>
                </c:pt>
                <c:pt idx="1">
                  <c:v>8.7094584169109712</c:v>
                </c:pt>
                <c:pt idx="2">
                  <c:v>8.9442278352263092</c:v>
                </c:pt>
                <c:pt idx="3">
                  <c:v>6.7105347422350308</c:v>
                </c:pt>
                <c:pt idx="4">
                  <c:v>7.2181259600614442</c:v>
                </c:pt>
                <c:pt idx="5">
                  <c:v>6.9729327781082686</c:v>
                </c:pt>
                <c:pt idx="6">
                  <c:v>7.5435435435435432</c:v>
                </c:pt>
                <c:pt idx="7">
                  <c:v>7.8926524231370507</c:v>
                </c:pt>
                <c:pt idx="8">
                  <c:v>7.5521653543307083</c:v>
                </c:pt>
                <c:pt idx="9">
                  <c:v>7.2006835010442378</c:v>
                </c:pt>
                <c:pt idx="10">
                  <c:v>7.9238095238095241</c:v>
                </c:pt>
                <c:pt idx="11">
                  <c:v>7.5944272445820431</c:v>
                </c:pt>
                <c:pt idx="12">
                  <c:v>7.9727482838317982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8-43BB-8466-E58C2B18752C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28-43BB-8466-E58C2B18752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8.731490384615384</c:v>
                </c:pt>
                <c:pt idx="1">
                  <c:v>7.9267681289167413</c:v>
                </c:pt>
                <c:pt idx="2">
                  <c:v>7.5020892896415221</c:v>
                </c:pt>
                <c:pt idx="3">
                  <c:v>6.8612430311790211</c:v>
                </c:pt>
                <c:pt idx="4">
                  <c:v>6.3727606798346352</c:v>
                </c:pt>
                <c:pt idx="5">
                  <c:v>7.0377002827521205</c:v>
                </c:pt>
                <c:pt idx="6">
                  <c:v>8.2450704225352105</c:v>
                </c:pt>
                <c:pt idx="7">
                  <c:v>8.3744758432087512</c:v>
                </c:pt>
                <c:pt idx="8">
                  <c:v>7.5684622329220588</c:v>
                </c:pt>
                <c:pt idx="9">
                  <c:v>7.2611306688755439</c:v>
                </c:pt>
                <c:pt idx="10">
                  <c:v>7.5335292546086023</c:v>
                </c:pt>
                <c:pt idx="11">
                  <c:v>7.8605864811133204</c:v>
                </c:pt>
                <c:pt idx="12">
                  <c:v>7.6231122910294147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28-43BB-8466-E58C2B18752C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28-43BB-8466-E58C2B18752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28-43BB-8466-E58C2B18752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8.4106324472960594</c:v>
                </c:pt>
                <c:pt idx="1">
                  <c:v>7.5440556878549181</c:v>
                </c:pt>
                <c:pt idx="2">
                  <c:v>7.900682011935209</c:v>
                </c:pt>
                <c:pt idx="3">
                  <c:v>6.6253289982969497</c:v>
                </c:pt>
                <c:pt idx="4">
                  <c:v>6.6998616874135548</c:v>
                </c:pt>
                <c:pt idx="5">
                  <c:v>6.8803250430928342</c:v>
                </c:pt>
                <c:pt idx="12">
                  <c:v>7.2966174906964385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28-43BB-8466-E58C2B187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928-43BB-8466-E58C2B18752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9.2889710412815774</c:v>
                      </c:pt>
                      <c:pt idx="1">
                        <c:v>7.4467548834278512</c:v>
                      </c:pt>
                      <c:pt idx="2">
                        <c:v>8.0158730158730158</c:v>
                      </c:pt>
                      <c:pt idx="3">
                        <c:v>6.38161411010155</c:v>
                      </c:pt>
                      <c:pt idx="4">
                        <c:v>5.7004048582995948</c:v>
                      </c:pt>
                      <c:pt idx="5">
                        <c:v>6.6358066712049011</c:v>
                      </c:pt>
                      <c:pt idx="6">
                        <c:v>6.950538579907672</c:v>
                      </c:pt>
                      <c:pt idx="7">
                        <c:v>9.0039615166949627</c:v>
                      </c:pt>
                      <c:pt idx="8">
                        <c:v>8.4665534804753815</c:v>
                      </c:pt>
                      <c:pt idx="9">
                        <c:v>7.0161228406909792</c:v>
                      </c:pt>
                      <c:pt idx="10">
                        <c:v>9.0211907164480323</c:v>
                      </c:pt>
                      <c:pt idx="11">
                        <c:v>7.1618352850835096</c:v>
                      </c:pt>
                      <c:pt idx="12">
                        <c:v>7.5726670907249041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928-43BB-8466-E58C2B1875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28-43BB-8466-E58C2B18752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28-43BB-8466-E58C2B18752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28-43BB-8466-E58C2B18752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28-43BB-8466-E58C2B18752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28-43BB-8466-E58C2B18752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28-43BB-8466-E58C2B18752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28-43BB-8466-E58C2B18752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28-43BB-8466-E58C2B18752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28-43BB-8466-E58C2B18752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28-43BB-8466-E58C2B18752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28-43BB-8466-E58C2B18752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28-43BB-8466-E58C2B18752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28-43BB-8466-E58C2B18752C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-0.32085793731932455</c:v>
                </c:pt>
                <c:pt idx="1">
                  <c:v>-0.38271244106182323</c:v>
                </c:pt>
                <c:pt idx="2">
                  <c:v>0.39859272229368692</c:v>
                </c:pt>
                <c:pt idx="3">
                  <c:v>-0.23591403288207147</c:v>
                </c:pt>
                <c:pt idx="4">
                  <c:v>0.32710100757891958</c:v>
                </c:pt>
                <c:pt idx="5">
                  <c:v>-0.15737523965928624</c:v>
                </c:pt>
                <c:pt idx="12">
                  <c:v>-0.1300096838686482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28-43BB-8466-E58C2B187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5B-4D43-93D8-7E625EB42381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8.5031357792411413</c:v>
                </c:pt>
                <c:pt idx="1">
                  <c:v>7.8615651670765221</c:v>
                </c:pt>
                <c:pt idx="2">
                  <c:v>7.2860209283606121</c:v>
                </c:pt>
                <c:pt idx="3">
                  <c:v>7.6862615587846763</c:v>
                </c:pt>
                <c:pt idx="4">
                  <c:v>7.3568722011712024</c:v>
                </c:pt>
                <c:pt idx="5">
                  <c:v>7.5051059001512863</c:v>
                </c:pt>
                <c:pt idx="6">
                  <c:v>7.6679137049507418</c:v>
                </c:pt>
                <c:pt idx="7">
                  <c:v>7.7958266452648477</c:v>
                </c:pt>
                <c:pt idx="8">
                  <c:v>7.7792072322670371</c:v>
                </c:pt>
                <c:pt idx="9">
                  <c:v>7.5672961028525512</c:v>
                </c:pt>
                <c:pt idx="10">
                  <c:v>7.8614325068870521</c:v>
                </c:pt>
                <c:pt idx="11">
                  <c:v>7.9899736147757254</c:v>
                </c:pt>
                <c:pt idx="12">
                  <c:v>7.7391729994982681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5B-4D43-93D8-7E625EB42381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5B-4D43-93D8-7E625EB4238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8.2951160928742986</c:v>
                </c:pt>
                <c:pt idx="1">
                  <c:v>7.6123822341857332</c:v>
                </c:pt>
                <c:pt idx="2">
                  <c:v>8.0018540590650247</c:v>
                </c:pt>
                <c:pt idx="3">
                  <c:v>6.9021496370742605</c:v>
                </c:pt>
                <c:pt idx="4">
                  <c:v>7.5337099125364428</c:v>
                </c:pt>
                <c:pt idx="5">
                  <c:v>7.7257777777777781</c:v>
                </c:pt>
                <c:pt idx="6">
                  <c:v>7.925410089755494</c:v>
                </c:pt>
                <c:pt idx="7">
                  <c:v>7.6320681642137878</c:v>
                </c:pt>
                <c:pt idx="8">
                  <c:v>7.911390068303489</c:v>
                </c:pt>
                <c:pt idx="9">
                  <c:v>7.6181086519114691</c:v>
                </c:pt>
                <c:pt idx="10">
                  <c:v>7.3831143986736389</c:v>
                </c:pt>
                <c:pt idx="11">
                  <c:v>8.3092679226197994</c:v>
                </c:pt>
                <c:pt idx="12">
                  <c:v>7.7368745425831058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5B-4D43-93D8-7E625EB42381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5B-4D43-93D8-7E625EB4238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5B-4D43-93D8-7E625EB4238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8.049394221808015</c:v>
                </c:pt>
                <c:pt idx="1">
                  <c:v>7.4111802887799705</c:v>
                </c:pt>
                <c:pt idx="2">
                  <c:v>8.3801989887457182</c:v>
                </c:pt>
                <c:pt idx="3">
                  <c:v>6.8753544728022682</c:v>
                </c:pt>
                <c:pt idx="4">
                  <c:v>7.734653135917485</c:v>
                </c:pt>
                <c:pt idx="5">
                  <c:v>7.5907686365392042</c:v>
                </c:pt>
                <c:pt idx="12">
                  <c:v>7.6356073211314479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5B-4D43-93D8-7E625EB42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15B-4D43-93D8-7E625EB4238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12.473309608540925</c:v>
                      </c:pt>
                      <c:pt idx="1">
                        <c:v>14.453815261044177</c:v>
                      </c:pt>
                      <c:pt idx="2">
                        <c:v>12.250825082508252</c:v>
                      </c:pt>
                      <c:pt idx="3">
                        <c:v>8.6115288220551385</c:v>
                      </c:pt>
                      <c:pt idx="4">
                        <c:v>6.3733634311512413</c:v>
                      </c:pt>
                      <c:pt idx="5">
                        <c:v>7.7167957117331749</c:v>
                      </c:pt>
                      <c:pt idx="6">
                        <c:v>8.4972983404091078</c:v>
                      </c:pt>
                      <c:pt idx="7">
                        <c:v>7.9433344251555846</c:v>
                      </c:pt>
                      <c:pt idx="8">
                        <c:v>8.4934531059683316</c:v>
                      </c:pt>
                      <c:pt idx="9">
                        <c:v>6.4446714334354782</c:v>
                      </c:pt>
                      <c:pt idx="10">
                        <c:v>9.2018958378731757</c:v>
                      </c:pt>
                      <c:pt idx="11">
                        <c:v>7.4289384561485461</c:v>
                      </c:pt>
                      <c:pt idx="12">
                        <c:v>7.9855857244715089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15B-4D43-93D8-7E625EB423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5B-4D43-93D8-7E625EB4238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5B-4D43-93D8-7E625EB4238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5B-4D43-93D8-7E625EB4238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5B-4D43-93D8-7E625EB4238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5B-4D43-93D8-7E625EB4238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5B-4D43-93D8-7E625EB4238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5B-4D43-93D8-7E625EB4238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5B-4D43-93D8-7E625EB4238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5B-4D43-93D8-7E625EB4238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5B-4D43-93D8-7E625EB4238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5B-4D43-93D8-7E625EB4238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5B-4D43-93D8-7E625EB4238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5B-4D43-93D8-7E625EB42381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-0.24572187106628363</c:v>
                </c:pt>
                <c:pt idx="1">
                  <c:v>-0.20120194540576275</c:v>
                </c:pt>
                <c:pt idx="2">
                  <c:v>0.37834492968069355</c:v>
                </c:pt>
                <c:pt idx="3">
                  <c:v>-2.6795164271992356E-2</c:v>
                </c:pt>
                <c:pt idx="4">
                  <c:v>0.2009432233810422</c:v>
                </c:pt>
                <c:pt idx="5">
                  <c:v>-0.13500914123857388</c:v>
                </c:pt>
                <c:pt idx="12">
                  <c:v>-3.5098139211318546E-2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5B-4D43-93D8-7E625EB42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38-4049-95DF-74D29127F05E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7.9869806624545276</c:v>
                </c:pt>
                <c:pt idx="1">
                  <c:v>7.8487669443083456</c:v>
                </c:pt>
                <c:pt idx="2">
                  <c:v>7.9085292945396573</c:v>
                </c:pt>
                <c:pt idx="3">
                  <c:v>6.5747333425682228</c:v>
                </c:pt>
                <c:pt idx="4">
                  <c:v>7.8931557757819757</c:v>
                </c:pt>
                <c:pt idx="5">
                  <c:v>8.044391597304795</c:v>
                </c:pt>
                <c:pt idx="6">
                  <c:v>7.3956372968349013</c:v>
                </c:pt>
                <c:pt idx="7">
                  <c:v>8.6820465966194611</c:v>
                </c:pt>
                <c:pt idx="8">
                  <c:v>8.573217903849697</c:v>
                </c:pt>
                <c:pt idx="9">
                  <c:v>7.8618848318660701</c:v>
                </c:pt>
                <c:pt idx="10">
                  <c:v>7.8219711004075583</c:v>
                </c:pt>
                <c:pt idx="11">
                  <c:v>8.1171240819482033</c:v>
                </c:pt>
                <c:pt idx="12">
                  <c:v>7.8579848599122881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38-4049-95DF-74D29127F05E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38-4049-95DF-74D29127F05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8.3929670329670323</c:v>
                </c:pt>
                <c:pt idx="1">
                  <c:v>7.871962777873514</c:v>
                </c:pt>
                <c:pt idx="2">
                  <c:v>7.8719555873925504</c:v>
                </c:pt>
                <c:pt idx="3">
                  <c:v>6.9246402610888591</c:v>
                </c:pt>
                <c:pt idx="4">
                  <c:v>8.4181498141991007</c:v>
                </c:pt>
                <c:pt idx="5">
                  <c:v>9.1588509698011293</c:v>
                </c:pt>
                <c:pt idx="6">
                  <c:v>8.1549535603715171</c:v>
                </c:pt>
                <c:pt idx="7">
                  <c:v>8.875456204379562</c:v>
                </c:pt>
                <c:pt idx="8">
                  <c:v>8.6820303383897315</c:v>
                </c:pt>
                <c:pt idx="9">
                  <c:v>7.6035922483062865</c:v>
                </c:pt>
                <c:pt idx="10">
                  <c:v>7.6891334250343881</c:v>
                </c:pt>
                <c:pt idx="11">
                  <c:v>8.0090072824837097</c:v>
                </c:pt>
                <c:pt idx="12">
                  <c:v>8.0922544080604535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38-4049-95DF-74D29127F05E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38-4049-95DF-74D29127F05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38-4049-95DF-74D29127F05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7.6244549418604652</c:v>
                </c:pt>
                <c:pt idx="1">
                  <c:v>7.9315092066769921</c:v>
                </c:pt>
                <c:pt idx="2">
                  <c:v>8.0008046670689996</c:v>
                </c:pt>
                <c:pt idx="3">
                  <c:v>6.6202357071213642</c:v>
                </c:pt>
                <c:pt idx="4">
                  <c:v>8.3557466770914779</c:v>
                </c:pt>
                <c:pt idx="5">
                  <c:v>8.157814207650274</c:v>
                </c:pt>
                <c:pt idx="12">
                  <c:v>7.6782611256737257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38-4049-95DF-74D29127F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138-4049-95DF-74D29127F05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11.666666666666666</c:v>
                      </c:pt>
                      <c:pt idx="1">
                        <c:v>6.6411764705882357</c:v>
                      </c:pt>
                      <c:pt idx="2">
                        <c:v>8.4431137724550904</c:v>
                      </c:pt>
                      <c:pt idx="3">
                        <c:v>6.942982456140351</c:v>
                      </c:pt>
                      <c:pt idx="4">
                        <c:v>5.9918918918918918</c:v>
                      </c:pt>
                      <c:pt idx="5">
                        <c:v>7.3175675675675675</c:v>
                      </c:pt>
                      <c:pt idx="6">
                        <c:v>8.0938786714246493</c:v>
                      </c:pt>
                      <c:pt idx="7">
                        <c:v>7.8920375789311565</c:v>
                      </c:pt>
                      <c:pt idx="8">
                        <c:v>8.3872750236817168</c:v>
                      </c:pt>
                      <c:pt idx="9">
                        <c:v>7.706890830660325</c:v>
                      </c:pt>
                      <c:pt idx="10">
                        <c:v>7.5867244313786166</c:v>
                      </c:pt>
                      <c:pt idx="11">
                        <c:v>7.2337546733131566</c:v>
                      </c:pt>
                      <c:pt idx="12">
                        <c:v>7.7442599277978337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138-4049-95DF-74D29127F0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38-4049-95DF-74D29127F05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38-4049-95DF-74D29127F05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38-4049-95DF-74D29127F05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38-4049-95DF-74D29127F05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38-4049-95DF-74D29127F05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38-4049-95DF-74D29127F05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38-4049-95DF-74D29127F05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38-4049-95DF-74D29127F05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38-4049-95DF-74D29127F05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38-4049-95DF-74D29127F05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38-4049-95DF-74D29127F05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38-4049-95DF-74D29127F05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38-4049-95DF-74D29127F05E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-0.76851209110656704</c:v>
                </c:pt>
                <c:pt idx="1">
                  <c:v>5.9546428803478157E-2</c:v>
                </c:pt>
                <c:pt idx="2">
                  <c:v>0.12884907967644921</c:v>
                </c:pt>
                <c:pt idx="3">
                  <c:v>-0.30440455396749488</c:v>
                </c:pt>
                <c:pt idx="4">
                  <c:v>-6.2403137107622797E-2</c:v>
                </c:pt>
                <c:pt idx="5">
                  <c:v>-1.0010367621508554</c:v>
                </c:pt>
                <c:pt idx="12">
                  <c:v>-0.31982448818517462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138-4049-95DF-74D29127F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BB-4642-A673-FD95317369C9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8.5031357792411413</c:v>
                </c:pt>
                <c:pt idx="1">
                  <c:v>7.8615651670765221</c:v>
                </c:pt>
                <c:pt idx="2">
                  <c:v>7.2860209283606121</c:v>
                </c:pt>
                <c:pt idx="3">
                  <c:v>7.6862615587846763</c:v>
                </c:pt>
                <c:pt idx="4">
                  <c:v>7.3568722011712024</c:v>
                </c:pt>
                <c:pt idx="5">
                  <c:v>7.5051059001512863</c:v>
                </c:pt>
                <c:pt idx="6">
                  <c:v>7.6679137049507418</c:v>
                </c:pt>
                <c:pt idx="7">
                  <c:v>7.7958266452648477</c:v>
                </c:pt>
                <c:pt idx="8">
                  <c:v>7.7792072322670371</c:v>
                </c:pt>
                <c:pt idx="9">
                  <c:v>7.5672961028525512</c:v>
                </c:pt>
                <c:pt idx="10">
                  <c:v>7.8614325068870521</c:v>
                </c:pt>
                <c:pt idx="11">
                  <c:v>7.9899736147757254</c:v>
                </c:pt>
                <c:pt idx="12">
                  <c:v>7.7391729994982681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BB-4642-A673-FD95317369C9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BB-4642-A673-FD95317369C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8.2951160928742986</c:v>
                </c:pt>
                <c:pt idx="1">
                  <c:v>7.6123822341857332</c:v>
                </c:pt>
                <c:pt idx="2">
                  <c:v>8.0018540590650247</c:v>
                </c:pt>
                <c:pt idx="3">
                  <c:v>6.9021496370742605</c:v>
                </c:pt>
                <c:pt idx="4">
                  <c:v>7.5337099125364428</c:v>
                </c:pt>
                <c:pt idx="5">
                  <c:v>7.7257777777777781</c:v>
                </c:pt>
                <c:pt idx="6">
                  <c:v>7.925410089755494</c:v>
                </c:pt>
                <c:pt idx="7">
                  <c:v>7.6320681642137878</c:v>
                </c:pt>
                <c:pt idx="8">
                  <c:v>7.911390068303489</c:v>
                </c:pt>
                <c:pt idx="9">
                  <c:v>7.6181086519114691</c:v>
                </c:pt>
                <c:pt idx="10">
                  <c:v>7.3831143986736389</c:v>
                </c:pt>
                <c:pt idx="11">
                  <c:v>8.3092679226197994</c:v>
                </c:pt>
                <c:pt idx="12">
                  <c:v>7.7368745425831058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BB-4642-A673-FD95317369C9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BB-4642-A673-FD95317369C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BB-4642-A673-FD95317369C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8.049394221808015</c:v>
                </c:pt>
                <c:pt idx="1">
                  <c:v>7.4111802887799705</c:v>
                </c:pt>
                <c:pt idx="2">
                  <c:v>8.3801989887457182</c:v>
                </c:pt>
                <c:pt idx="3">
                  <c:v>6.8753544728022682</c:v>
                </c:pt>
                <c:pt idx="4">
                  <c:v>7.734653135917485</c:v>
                </c:pt>
                <c:pt idx="5">
                  <c:v>7.5907686365392042</c:v>
                </c:pt>
                <c:pt idx="12">
                  <c:v>7.6356073211314479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BB-4642-A673-FD9531736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ABB-4642-A673-FD95317369C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12.473309608540925</c:v>
                      </c:pt>
                      <c:pt idx="1">
                        <c:v>14.453815261044177</c:v>
                      </c:pt>
                      <c:pt idx="2">
                        <c:v>12.250825082508252</c:v>
                      </c:pt>
                      <c:pt idx="3">
                        <c:v>8.6115288220551385</c:v>
                      </c:pt>
                      <c:pt idx="4">
                        <c:v>6.3733634311512413</c:v>
                      </c:pt>
                      <c:pt idx="5">
                        <c:v>7.7167957117331749</c:v>
                      </c:pt>
                      <c:pt idx="6">
                        <c:v>8.4972983404091078</c:v>
                      </c:pt>
                      <c:pt idx="7">
                        <c:v>7.9433344251555846</c:v>
                      </c:pt>
                      <c:pt idx="8">
                        <c:v>8.4934531059683316</c:v>
                      </c:pt>
                      <c:pt idx="9">
                        <c:v>6.4446714334354782</c:v>
                      </c:pt>
                      <c:pt idx="10">
                        <c:v>9.2018958378731757</c:v>
                      </c:pt>
                      <c:pt idx="11">
                        <c:v>7.4289384561485461</c:v>
                      </c:pt>
                      <c:pt idx="12">
                        <c:v>7.9855857244715089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ABB-4642-A673-FD95317369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BB-4642-A673-FD95317369C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BB-4642-A673-FD95317369C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BB-4642-A673-FD95317369C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BB-4642-A673-FD95317369C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BB-4642-A673-FD95317369C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BB-4642-A673-FD95317369C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BB-4642-A673-FD95317369C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BB-4642-A673-FD95317369C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BB-4642-A673-FD95317369C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BB-4642-A673-FD95317369C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BB-4642-A673-FD95317369C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BB-4642-A673-FD95317369C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BB-4642-A673-FD95317369C9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-0.24572187106628363</c:v>
                </c:pt>
                <c:pt idx="1">
                  <c:v>-0.20120194540576275</c:v>
                </c:pt>
                <c:pt idx="2">
                  <c:v>0.37834492968069355</c:v>
                </c:pt>
                <c:pt idx="3">
                  <c:v>-2.6795164271992356E-2</c:v>
                </c:pt>
                <c:pt idx="4">
                  <c:v>0.2009432233810422</c:v>
                </c:pt>
                <c:pt idx="5">
                  <c:v>-0.13500914123857388</c:v>
                </c:pt>
                <c:pt idx="12">
                  <c:v>-3.5098139211318546E-2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ABB-4642-A673-FD9531736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D7-4BD3-8F8F-B70AFE3E4A18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7.7295487627365356</c:v>
                </c:pt>
                <c:pt idx="1">
                  <c:v>8.2838026205742956</c:v>
                </c:pt>
                <c:pt idx="2">
                  <c:v>7.2290683229813668</c:v>
                </c:pt>
                <c:pt idx="3">
                  <c:v>9.0169704588309241</c:v>
                </c:pt>
                <c:pt idx="4">
                  <c:v>8.4228295819935699</c:v>
                </c:pt>
                <c:pt idx="5">
                  <c:v>7.862222222222222</c:v>
                </c:pt>
                <c:pt idx="6">
                  <c:v>7.0123558484349262</c:v>
                </c:pt>
                <c:pt idx="7">
                  <c:v>8.0183486238532105</c:v>
                </c:pt>
                <c:pt idx="8">
                  <c:v>7.9058524173027989</c:v>
                </c:pt>
                <c:pt idx="9">
                  <c:v>6.6109550561797752</c:v>
                </c:pt>
                <c:pt idx="10">
                  <c:v>7.8490687219010917</c:v>
                </c:pt>
                <c:pt idx="11">
                  <c:v>7.0233521657250471</c:v>
                </c:pt>
                <c:pt idx="12">
                  <c:v>7.6486754966887416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D7-4BD3-8F8F-B70AFE3E4A18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D7-4BD3-8F8F-B70AFE3E4A1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8.4976798143851511</c:v>
                </c:pt>
                <c:pt idx="1">
                  <c:v>7.7154336381269051</c:v>
                </c:pt>
                <c:pt idx="2">
                  <c:v>7.481447963800905</c:v>
                </c:pt>
                <c:pt idx="3">
                  <c:v>8.0045578851412937</c:v>
                </c:pt>
                <c:pt idx="4">
                  <c:v>7.5561290322580641</c:v>
                </c:pt>
                <c:pt idx="5">
                  <c:v>8.5504587155963296</c:v>
                </c:pt>
                <c:pt idx="6">
                  <c:v>7.5721271393643033</c:v>
                </c:pt>
                <c:pt idx="7">
                  <c:v>8.7415143603133156</c:v>
                </c:pt>
                <c:pt idx="8">
                  <c:v>7.259765625</c:v>
                </c:pt>
                <c:pt idx="9">
                  <c:v>6.9224770642201836</c:v>
                </c:pt>
                <c:pt idx="10">
                  <c:v>6.960088081475365</c:v>
                </c:pt>
                <c:pt idx="11">
                  <c:v>8.2109464082098054</c:v>
                </c:pt>
                <c:pt idx="12">
                  <c:v>7.6718966712898755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D7-4BD3-8F8F-B70AFE3E4A18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D7-4BD3-8F8F-B70AFE3E4A1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D7-4BD3-8F8F-B70AFE3E4A1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8.0263000597728631</c:v>
                </c:pt>
                <c:pt idx="1">
                  <c:v>7.6793248945147683</c:v>
                </c:pt>
                <c:pt idx="2">
                  <c:v>7.0519638936325935</c:v>
                </c:pt>
                <c:pt idx="3">
                  <c:v>10.368632707774799</c:v>
                </c:pt>
                <c:pt idx="4">
                  <c:v>10.481296758104738</c:v>
                </c:pt>
                <c:pt idx="5">
                  <c:v>8.1963746223564957</c:v>
                </c:pt>
                <c:pt idx="12">
                  <c:v>7.973986690865094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D7-4BD3-8F8F-B70AFE3E4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7D7-4BD3-8F8F-B70AFE3E4A1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5.2</c:v>
                      </c:pt>
                      <c:pt idx="1">
                        <c:v>5.8205128205128203</c:v>
                      </c:pt>
                      <c:pt idx="2">
                        <c:v>6.04</c:v>
                      </c:pt>
                      <c:pt idx="3">
                        <c:v>4.3703703703703702</c:v>
                      </c:pt>
                      <c:pt idx="4">
                        <c:v>6.7142857142857144</c:v>
                      </c:pt>
                      <c:pt idx="5">
                        <c:v>7.0810810810810807</c:v>
                      </c:pt>
                      <c:pt idx="6">
                        <c:v>6.9072164948453612</c:v>
                      </c:pt>
                      <c:pt idx="7">
                        <c:v>8.3154362416107386</c:v>
                      </c:pt>
                      <c:pt idx="8">
                        <c:v>6.5935828877005349</c:v>
                      </c:pt>
                      <c:pt idx="9">
                        <c:v>6.4757085020242915</c:v>
                      </c:pt>
                      <c:pt idx="10">
                        <c:v>7.4768959435626101</c:v>
                      </c:pt>
                      <c:pt idx="11">
                        <c:v>9.2013390722142514</c:v>
                      </c:pt>
                      <c:pt idx="12">
                        <c:v>7.6376430356438245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7D7-4BD3-8F8F-B70AFE3E4A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D7-4BD3-8F8F-B70AFE3E4A1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D7-4BD3-8F8F-B70AFE3E4A1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D7-4BD3-8F8F-B70AFE3E4A1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D7-4BD3-8F8F-B70AFE3E4A1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D7-4BD3-8F8F-B70AFE3E4A1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D7-4BD3-8F8F-B70AFE3E4A1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D7-4BD3-8F8F-B70AFE3E4A1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D7-4BD3-8F8F-B70AFE3E4A1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D7-4BD3-8F8F-B70AFE3E4A1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D7-4BD3-8F8F-B70AFE3E4A1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D7-4BD3-8F8F-B70AFE3E4A1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D7-4BD3-8F8F-B70AFE3E4A1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D7-4BD3-8F8F-B70AFE3E4A18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-0.47137975461228798</c:v>
                </c:pt>
                <c:pt idx="1">
                  <c:v>-3.6108743612136784E-2</c:v>
                </c:pt>
                <c:pt idx="2">
                  <c:v>-0.42948407016831158</c:v>
                </c:pt>
                <c:pt idx="3">
                  <c:v>2.3640748226335049</c:v>
                </c:pt>
                <c:pt idx="4">
                  <c:v>2.9251677258466744</c:v>
                </c:pt>
                <c:pt idx="5">
                  <c:v>-0.35408409323983392</c:v>
                </c:pt>
                <c:pt idx="12">
                  <c:v>9.4234464771404625E-2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D7-4BD3-8F8F-B70AFE3E4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94-46C9-8275-69F556A328AB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7.6107711138310892</c:v>
                </c:pt>
                <c:pt idx="1">
                  <c:v>7.6285875070343279</c:v>
                </c:pt>
                <c:pt idx="2">
                  <c:v>6.346367305751766</c:v>
                </c:pt>
                <c:pt idx="3">
                  <c:v>9.0444115470022197</c:v>
                </c:pt>
                <c:pt idx="4">
                  <c:v>8.3803680981595097</c:v>
                </c:pt>
                <c:pt idx="5">
                  <c:v>6.9055793991416312</c:v>
                </c:pt>
                <c:pt idx="6">
                  <c:v>6.1578947368421053</c:v>
                </c:pt>
                <c:pt idx="7">
                  <c:v>7.8706467661691546</c:v>
                </c:pt>
                <c:pt idx="8">
                  <c:v>7.12</c:v>
                </c:pt>
                <c:pt idx="9">
                  <c:v>5.8646384479717817</c:v>
                </c:pt>
                <c:pt idx="10">
                  <c:v>7.7106042654028437</c:v>
                </c:pt>
                <c:pt idx="11">
                  <c:v>6.7212800875273526</c:v>
                </c:pt>
                <c:pt idx="12">
                  <c:v>7.1674042882309976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4-46C9-8275-69F556A328AB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94-46C9-8275-69F556A328A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8.9780219780219781</c:v>
                </c:pt>
                <c:pt idx="1">
                  <c:v>7.2591888466413179</c:v>
                </c:pt>
                <c:pt idx="2">
                  <c:v>6.9757812499999998</c:v>
                </c:pt>
                <c:pt idx="3">
                  <c:v>8.2544589774078485</c:v>
                </c:pt>
                <c:pt idx="4">
                  <c:v>8.2018348623853203</c:v>
                </c:pt>
                <c:pt idx="5">
                  <c:v>7.2901960784313724</c:v>
                </c:pt>
                <c:pt idx="6">
                  <c:v>7.253521126760563</c:v>
                </c:pt>
                <c:pt idx="7">
                  <c:v>7.692982456140351</c:v>
                </c:pt>
                <c:pt idx="8">
                  <c:v>8.1875</c:v>
                </c:pt>
                <c:pt idx="9">
                  <c:v>6.2498714652956302</c:v>
                </c:pt>
                <c:pt idx="10">
                  <c:v>7.4522740033688937</c:v>
                </c:pt>
                <c:pt idx="11">
                  <c:v>8.0598219254312742</c:v>
                </c:pt>
                <c:pt idx="12">
                  <c:v>7.6584536539693486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94-46C9-8275-69F556A328AB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94-46C9-8275-69F556A328A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94-46C9-8275-69F556A328A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8.428053204353084</c:v>
                </c:pt>
                <c:pt idx="1">
                  <c:v>7.6278366111951588</c:v>
                </c:pt>
                <c:pt idx="2">
                  <c:v>6.9608641202254224</c:v>
                </c:pt>
                <c:pt idx="3">
                  <c:v>8.667941363926067</c:v>
                </c:pt>
                <c:pt idx="4">
                  <c:v>7.3669724770642198</c:v>
                </c:pt>
                <c:pt idx="5">
                  <c:v>6.1633333333333331</c:v>
                </c:pt>
                <c:pt idx="12">
                  <c:v>7.7789464221503053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94-46C9-8275-69F556A32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B94-46C9-8275-69F556A328A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8.155555555555555</c:v>
                      </c:pt>
                      <c:pt idx="2">
                        <c:v>9.6</c:v>
                      </c:pt>
                      <c:pt idx="3">
                        <c:v>6.7874999999999996</c:v>
                      </c:pt>
                      <c:pt idx="4">
                        <c:v>3.9473684210526314</c:v>
                      </c:pt>
                      <c:pt idx="5">
                        <c:v>12.76923076923077</c:v>
                      </c:pt>
                      <c:pt idx="6">
                        <c:v>8.6</c:v>
                      </c:pt>
                      <c:pt idx="7">
                        <c:v>5.0606060606060606</c:v>
                      </c:pt>
                      <c:pt idx="8">
                        <c:v>9.0925925925925934</c:v>
                      </c:pt>
                      <c:pt idx="9">
                        <c:v>3.383111111111111</c:v>
                      </c:pt>
                      <c:pt idx="10">
                        <c:v>8.5948434622467769</c:v>
                      </c:pt>
                      <c:pt idx="11">
                        <c:v>10.549908144519289</c:v>
                      </c:pt>
                      <c:pt idx="12">
                        <c:v>8.0300091491308319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B94-46C9-8275-69F556A328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94-46C9-8275-69F556A328A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94-46C9-8275-69F556A328A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94-46C9-8275-69F556A328A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94-46C9-8275-69F556A328A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94-46C9-8275-69F556A328A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94-46C9-8275-69F556A328A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94-46C9-8275-69F556A328A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94-46C9-8275-69F556A328A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94-46C9-8275-69F556A328A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94-46C9-8275-69F556A328A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94-46C9-8275-69F556A328A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94-46C9-8275-69F556A328A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94-46C9-8275-69F556A328AB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-0.54996877366889407</c:v>
                </c:pt>
                <c:pt idx="1">
                  <c:v>0.36864776455384085</c:v>
                </c:pt>
                <c:pt idx="2">
                  <c:v>-1.4917129774577376E-2</c:v>
                </c:pt>
                <c:pt idx="3">
                  <c:v>0.41348238651821845</c:v>
                </c:pt>
                <c:pt idx="4">
                  <c:v>-0.83486238532110058</c:v>
                </c:pt>
                <c:pt idx="5">
                  <c:v>-1.1268627450980393</c:v>
                </c:pt>
                <c:pt idx="12">
                  <c:v>-6.76821703331143E-2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94-46C9-8275-69F556A32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77-496B-B80F-2D08758296ED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7.7213558917830358</c:v>
                </c:pt>
                <c:pt idx="1">
                  <c:v>7.2083939787951126</c:v>
                </c:pt>
                <c:pt idx="2">
                  <c:v>6.8141729239968853</c:v>
                </c:pt>
                <c:pt idx="3">
                  <c:v>6.8861707753128698</c:v>
                </c:pt>
                <c:pt idx="4">
                  <c:v>6.7384641095313844</c:v>
                </c:pt>
                <c:pt idx="5">
                  <c:v>6.746200617578709</c:v>
                </c:pt>
                <c:pt idx="6">
                  <c:v>7.3441230252705418</c:v>
                </c:pt>
                <c:pt idx="7">
                  <c:v>7.4361541399893953</c:v>
                </c:pt>
                <c:pt idx="8">
                  <c:v>7.4121032226799128</c:v>
                </c:pt>
                <c:pt idx="9">
                  <c:v>7.0798877672037257</c:v>
                </c:pt>
                <c:pt idx="10">
                  <c:v>7.1652454335716929</c:v>
                </c:pt>
                <c:pt idx="11">
                  <c:v>7.1532354158566109</c:v>
                </c:pt>
                <c:pt idx="12">
                  <c:v>7.1379699823974985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7-496B-B80F-2D08758296ED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77-496B-B80F-2D08758296ED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7.6668218635955929</c:v>
                </c:pt>
                <c:pt idx="1">
                  <c:v>7.1697545472986679</c:v>
                </c:pt>
                <c:pt idx="2">
                  <c:v>6.8829313403540562</c:v>
                </c:pt>
                <c:pt idx="3">
                  <c:v>6.6861570485474493</c:v>
                </c:pt>
                <c:pt idx="4">
                  <c:v>6.465479205284181</c:v>
                </c:pt>
                <c:pt idx="5">
                  <c:v>6.8746857726055355</c:v>
                </c:pt>
                <c:pt idx="6">
                  <c:v>7.4259582216636959</c:v>
                </c:pt>
                <c:pt idx="7">
                  <c:v>7.4029519665557544</c:v>
                </c:pt>
                <c:pt idx="8">
                  <c:v>7.1874099763666113</c:v>
                </c:pt>
                <c:pt idx="9">
                  <c:v>6.9187534976878444</c:v>
                </c:pt>
                <c:pt idx="10">
                  <c:v>6.9375204491617479</c:v>
                </c:pt>
                <c:pt idx="11">
                  <c:v>7.1174067941837764</c:v>
                </c:pt>
                <c:pt idx="12">
                  <c:v>7.0570831384801833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77-496B-B80F-2D08758296ED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77-496B-B80F-2D08758296E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77-496B-B80F-2D08758296ED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7.5298609181256371</c:v>
                </c:pt>
                <c:pt idx="1">
                  <c:v>7.2247930634740927</c:v>
                </c:pt>
                <c:pt idx="2">
                  <c:v>6.9469683035987986</c:v>
                </c:pt>
                <c:pt idx="3">
                  <c:v>6.9524808332127872</c:v>
                </c:pt>
                <c:pt idx="4">
                  <c:v>6.6058173471060826</c:v>
                </c:pt>
                <c:pt idx="5">
                  <c:v>6.8171087057932702</c:v>
                </c:pt>
                <c:pt idx="12">
                  <c:v>7.0111646232281482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77-496B-B80F-2D0875829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877-496B-B80F-2D08758296E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7.8675924721608022</c:v>
                      </c:pt>
                      <c:pt idx="1">
                        <c:v>6.9710077389092184</c:v>
                      </c:pt>
                      <c:pt idx="2">
                        <c:v>7.5340370483881314</c:v>
                      </c:pt>
                      <c:pt idx="3">
                        <c:v>6.7202182570716973</c:v>
                      </c:pt>
                      <c:pt idx="4">
                        <c:v>6.827112159401012</c:v>
                      </c:pt>
                      <c:pt idx="5">
                        <c:v>7.103049196835622</c:v>
                      </c:pt>
                      <c:pt idx="6">
                        <c:v>7.1580594869057226</c:v>
                      </c:pt>
                      <c:pt idx="7">
                        <c:v>7.5394597811433499</c:v>
                      </c:pt>
                      <c:pt idx="8">
                        <c:v>7.2205562876170806</c:v>
                      </c:pt>
                      <c:pt idx="9">
                        <c:v>7.0641728353204876</c:v>
                      </c:pt>
                      <c:pt idx="10">
                        <c:v>7.3048140088825431</c:v>
                      </c:pt>
                      <c:pt idx="11">
                        <c:v>7.202630758842778</c:v>
                      </c:pt>
                      <c:pt idx="12">
                        <c:v>7.1893787369856437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877-496B-B80F-2D08758296E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77-496B-B80F-2D08758296E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77-496B-B80F-2D08758296E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77-496B-B80F-2D08758296E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77-496B-B80F-2D08758296E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77-496B-B80F-2D08758296E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77-496B-B80F-2D08758296E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77-496B-B80F-2D08758296E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77-496B-B80F-2D08758296E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77-496B-B80F-2D08758296E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77-496B-B80F-2D08758296E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77-496B-B80F-2D08758296E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77-496B-B80F-2D08758296E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77-496B-B80F-2D08758296ED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-0.13696094546995585</c:v>
                </c:pt>
                <c:pt idx="1">
                  <c:v>5.5038516175424768E-2</c:v>
                </c:pt>
                <c:pt idx="2">
                  <c:v>6.4036963244742395E-2</c:v>
                </c:pt>
                <c:pt idx="3">
                  <c:v>0.2663237846653379</c:v>
                </c:pt>
                <c:pt idx="4">
                  <c:v>0.14033814182190163</c:v>
                </c:pt>
                <c:pt idx="5">
                  <c:v>-5.7577066812265265E-2</c:v>
                </c:pt>
                <c:pt idx="12">
                  <c:v>6.3673711758885254E-2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877-496B-B80F-2D0875829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84-4303-9336-A03D71DF9CFF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66660</c:v>
                </c:pt>
                <c:pt idx="1">
                  <c:v>66540</c:v>
                </c:pt>
                <c:pt idx="2">
                  <c:v>79823</c:v>
                </c:pt>
                <c:pt idx="3">
                  <c:v>77936</c:v>
                </c:pt>
                <c:pt idx="4">
                  <c:v>85670</c:v>
                </c:pt>
                <c:pt idx="5">
                  <c:v>81323</c:v>
                </c:pt>
                <c:pt idx="6">
                  <c:v>79721</c:v>
                </c:pt>
                <c:pt idx="7">
                  <c:v>82885</c:v>
                </c:pt>
                <c:pt idx="8">
                  <c:v>76583</c:v>
                </c:pt>
                <c:pt idx="9">
                  <c:v>86020</c:v>
                </c:pt>
                <c:pt idx="10">
                  <c:v>73383</c:v>
                </c:pt>
                <c:pt idx="11">
                  <c:v>73815</c:v>
                </c:pt>
                <c:pt idx="12">
                  <c:v>930359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4-4303-9336-A03D71DF9CFF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84-4303-9336-A03D71DF9CF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67208</c:v>
                </c:pt>
                <c:pt idx="1">
                  <c:v>66925</c:v>
                </c:pt>
                <c:pt idx="2">
                  <c:v>76002</c:v>
                </c:pt>
                <c:pt idx="3">
                  <c:v>79345</c:v>
                </c:pt>
                <c:pt idx="4">
                  <c:v>81305</c:v>
                </c:pt>
                <c:pt idx="5">
                  <c:v>76728</c:v>
                </c:pt>
                <c:pt idx="6">
                  <c:v>75347</c:v>
                </c:pt>
                <c:pt idx="7">
                  <c:v>78156</c:v>
                </c:pt>
                <c:pt idx="8">
                  <c:v>76146</c:v>
                </c:pt>
                <c:pt idx="9">
                  <c:v>88471</c:v>
                </c:pt>
                <c:pt idx="10">
                  <c:v>68228</c:v>
                </c:pt>
                <c:pt idx="11">
                  <c:v>70997</c:v>
                </c:pt>
                <c:pt idx="12">
                  <c:v>904858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4-4303-9336-A03D71DF9CFF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84-4303-9336-A03D71DF9CF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84-4303-9336-A03D71DF9CF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67408</c:v>
                </c:pt>
                <c:pt idx="1">
                  <c:v>67372</c:v>
                </c:pt>
                <c:pt idx="2">
                  <c:v>78378</c:v>
                </c:pt>
                <c:pt idx="3">
                  <c:v>73068</c:v>
                </c:pt>
                <c:pt idx="4">
                  <c:v>78867</c:v>
                </c:pt>
                <c:pt idx="5">
                  <c:v>75366</c:v>
                </c:pt>
                <c:pt idx="12">
                  <c:v>440459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84-4303-9336-A03D71DF9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C84-4303-9336-A03D71DF9CF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35085</c:v>
                      </c:pt>
                      <c:pt idx="1">
                        <c:v>55516</c:v>
                      </c:pt>
                      <c:pt idx="2">
                        <c:v>64544</c:v>
                      </c:pt>
                      <c:pt idx="3">
                        <c:v>70374</c:v>
                      </c:pt>
                      <c:pt idx="4">
                        <c:v>68746</c:v>
                      </c:pt>
                      <c:pt idx="5">
                        <c:v>67182</c:v>
                      </c:pt>
                      <c:pt idx="6">
                        <c:v>73077</c:v>
                      </c:pt>
                      <c:pt idx="7">
                        <c:v>72102</c:v>
                      </c:pt>
                      <c:pt idx="8">
                        <c:v>68680</c:v>
                      </c:pt>
                      <c:pt idx="9">
                        <c:v>77127</c:v>
                      </c:pt>
                      <c:pt idx="10">
                        <c:v>63039</c:v>
                      </c:pt>
                      <c:pt idx="11">
                        <c:v>68205</c:v>
                      </c:pt>
                      <c:pt idx="12">
                        <c:v>783677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C84-4303-9336-A03D71DF9CF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84-4303-9336-A03D71DF9CF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84-4303-9336-A03D71DF9CF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84-4303-9336-A03D71DF9CF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84-4303-9336-A03D71DF9CF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84-4303-9336-A03D71DF9CF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84-4303-9336-A03D71DF9CF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84-4303-9336-A03D71DF9CF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84-4303-9336-A03D71DF9CF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84-4303-9336-A03D71DF9CF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84-4303-9336-A03D71DF9CF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84-4303-9336-A03D71DF9CF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84-4303-9336-A03D71DF9CF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84-4303-9336-A03D71DF9CFF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2.9758362099749913E-3</c:v>
                </c:pt>
                <c:pt idx="1">
                  <c:v>6.6791184161374417E-3</c:v>
                </c:pt>
                <c:pt idx="2">
                  <c:v>3.1262335201705183E-2</c:v>
                </c:pt>
                <c:pt idx="3">
                  <c:v>-7.9110214884365759E-2</c:v>
                </c:pt>
                <c:pt idx="4">
                  <c:v>-2.9985855728429933E-2</c:v>
                </c:pt>
                <c:pt idx="5">
                  <c:v>-1.77510165780419E-2</c:v>
                </c:pt>
                <c:pt idx="12">
                  <c:v>-1.5762670581636717E-2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84-4303-9336-A03D71DF9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6-444F-A633-CABB9FCEE594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7.5594371466916099</c:v>
                </c:pt>
                <c:pt idx="1">
                  <c:v>7.03976485746497</c:v>
                </c:pt>
                <c:pt idx="2">
                  <c:v>6.7417069787419814</c:v>
                </c:pt>
                <c:pt idx="3">
                  <c:v>6.8085421647177435</c:v>
                </c:pt>
                <c:pt idx="4">
                  <c:v>6.7435530409757645</c:v>
                </c:pt>
                <c:pt idx="5">
                  <c:v>6.6819662491005181</c:v>
                </c:pt>
                <c:pt idx="6">
                  <c:v>7.2822665110572462</c:v>
                </c:pt>
                <c:pt idx="7">
                  <c:v>7.2521785201399833</c:v>
                </c:pt>
                <c:pt idx="8">
                  <c:v>7.3222976656589189</c:v>
                </c:pt>
                <c:pt idx="9">
                  <c:v>7.0022098187235802</c:v>
                </c:pt>
                <c:pt idx="10">
                  <c:v>7.11226447386227</c:v>
                </c:pt>
                <c:pt idx="11">
                  <c:v>7.0764060066827863</c:v>
                </c:pt>
                <c:pt idx="12">
                  <c:v>7.046968715055403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06-444F-A633-CABB9FCEE594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06-444F-A633-CABB9FCEE594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7.4354964169273288</c:v>
                </c:pt>
                <c:pt idx="1">
                  <c:v>7.04029963967381</c:v>
                </c:pt>
                <c:pt idx="2">
                  <c:v>6.809929864880929</c:v>
                </c:pt>
                <c:pt idx="3">
                  <c:v>6.5873583018030555</c:v>
                </c:pt>
                <c:pt idx="4">
                  <c:v>6.4685410358952771</c:v>
                </c:pt>
                <c:pt idx="5">
                  <c:v>6.8951793576513536</c:v>
                </c:pt>
                <c:pt idx="6">
                  <c:v>7.330186569548272</c:v>
                </c:pt>
                <c:pt idx="7">
                  <c:v>7.4509960796863748</c:v>
                </c:pt>
                <c:pt idx="8">
                  <c:v>7.1249241152733633</c:v>
                </c:pt>
                <c:pt idx="9">
                  <c:v>6.9299850398565015</c:v>
                </c:pt>
                <c:pt idx="10">
                  <c:v>6.8933432338925513</c:v>
                </c:pt>
                <c:pt idx="11">
                  <c:v>7.0755705832628912</c:v>
                </c:pt>
                <c:pt idx="12">
                  <c:v>6.9995326170402015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06-444F-A633-CABB9FCEE594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06-444F-A633-CABB9FCEE59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06-444F-A633-CABB9FCEE594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7.394120046959693</c:v>
                </c:pt>
                <c:pt idx="1">
                  <c:v>6.9786080622796902</c:v>
                </c:pt>
                <c:pt idx="2">
                  <c:v>6.7792271331366294</c:v>
                </c:pt>
                <c:pt idx="3">
                  <c:v>6.8246106367328663</c:v>
                </c:pt>
                <c:pt idx="4">
                  <c:v>6.6045355602168838</c:v>
                </c:pt>
                <c:pt idx="5">
                  <c:v>6.7562501020591457</c:v>
                </c:pt>
                <c:pt idx="12">
                  <c:v>6.884392002850384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06-444F-A633-CABB9FCEE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A06-444F-A633-CABB9FCEE59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7.5182646018212402</c:v>
                      </c:pt>
                      <c:pt idx="1">
                        <c:v>6.7363253239954597</c:v>
                      </c:pt>
                      <c:pt idx="2">
                        <c:v>7.340603850050659</c:v>
                      </c:pt>
                      <c:pt idx="3">
                        <c:v>6.6255954316084074</c:v>
                      </c:pt>
                      <c:pt idx="4">
                        <c:v>6.7026465511730491</c:v>
                      </c:pt>
                      <c:pt idx="5">
                        <c:v>7.0056785596006428</c:v>
                      </c:pt>
                      <c:pt idx="6">
                        <c:v>7.0349361355325888</c:v>
                      </c:pt>
                      <c:pt idx="7">
                        <c:v>7.4451101998232163</c:v>
                      </c:pt>
                      <c:pt idx="8">
                        <c:v>7.1996563985093509</c:v>
                      </c:pt>
                      <c:pt idx="9">
                        <c:v>6.9613529785943582</c:v>
                      </c:pt>
                      <c:pt idx="10">
                        <c:v>7.1690575541344659</c:v>
                      </c:pt>
                      <c:pt idx="11">
                        <c:v>7.0770494781997302</c:v>
                      </c:pt>
                      <c:pt idx="12">
                        <c:v>7.0549781333920114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A06-444F-A633-CABB9FCEE5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06-444F-A633-CABB9FCEE59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06-444F-A633-CABB9FCEE59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06-444F-A633-CABB9FCEE59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06-444F-A633-CABB9FCEE59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06-444F-A633-CABB9FCEE59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06-444F-A633-CABB9FCEE59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06-444F-A633-CABB9FCEE59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06-444F-A633-CABB9FCEE59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06-444F-A633-CABB9FCEE59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06-444F-A633-CABB9FCEE59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06-444F-A633-CABB9FCEE59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06-444F-A633-CABB9FCEE59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06-444F-A633-CABB9FCEE594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-4.1376369967635718E-2</c:v>
                </c:pt>
                <c:pt idx="1">
                  <c:v>-6.169157739411979E-2</c:v>
                </c:pt>
                <c:pt idx="2">
                  <c:v>-3.0702731744299605E-2</c:v>
                </c:pt>
                <c:pt idx="3">
                  <c:v>0.23725233492981079</c:v>
                </c:pt>
                <c:pt idx="4">
                  <c:v>0.13599452432160675</c:v>
                </c:pt>
                <c:pt idx="5">
                  <c:v>-0.13892925559220792</c:v>
                </c:pt>
                <c:pt idx="12">
                  <c:v>1.9480445276085945E-2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06-444F-A633-CABB9FCEE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D-41A0-BEEA-D44C7847D9D7}"/>
              </c:ext>
            </c:extLst>
          </c:dPt>
          <c:val>
            <c:numRef>
              <c:f>'EM evol mensu TF cat '!$G$53:$G$65</c:f>
              <c:numCache>
                <c:formatCode>0.00</c:formatCode>
                <c:ptCount val="13"/>
                <c:pt idx="0">
                  <c:v>7.4781291030414216</c:v>
                </c:pt>
                <c:pt idx="1">
                  <c:v>6.9611814572379007</c:v>
                </c:pt>
                <c:pt idx="2">
                  <c:v>6.7553435594392406</c:v>
                </c:pt>
                <c:pt idx="3">
                  <c:v>6.7760773906924294</c:v>
                </c:pt>
                <c:pt idx="4">
                  <c:v>6.767806612632616</c:v>
                </c:pt>
                <c:pt idx="5">
                  <c:v>6.6362790459442387</c:v>
                </c:pt>
                <c:pt idx="6">
                  <c:v>7.2890932982917214</c:v>
                </c:pt>
                <c:pt idx="7">
                  <c:v>7.2055160552219784</c:v>
                </c:pt>
                <c:pt idx="8">
                  <c:v>7.3029817835805195</c:v>
                </c:pt>
                <c:pt idx="9">
                  <c:v>6.9900626094880476</c:v>
                </c:pt>
                <c:pt idx="10">
                  <c:v>7.1157021870966597</c:v>
                </c:pt>
                <c:pt idx="11">
                  <c:v>7.0372640734560479</c:v>
                </c:pt>
                <c:pt idx="12">
                  <c:v>7.0222593473284354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D-41A0-BEEA-D44C7847D9D7}"/>
            </c:ext>
          </c:extLst>
        </c:ser>
        <c:ser>
          <c:idx val="0"/>
          <c:order val="2"/>
          <c:tx>
            <c:strRef>
              <c:f>'EM evol mensu TF cat 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D-41A0-BEEA-D44C7847D9D7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'!$I$53:$I$65</c:f>
              <c:numCache>
                <c:formatCode>0.00</c:formatCode>
                <c:ptCount val="13"/>
                <c:pt idx="0">
                  <c:v>7.411540906285409</c:v>
                </c:pt>
                <c:pt idx="1">
                  <c:v>6.9985620120250536</c:v>
                </c:pt>
                <c:pt idx="2">
                  <c:v>6.8290678771619691</c:v>
                </c:pt>
                <c:pt idx="3">
                  <c:v>6.5963673311724298</c:v>
                </c:pt>
                <c:pt idx="4">
                  <c:v>6.4623127447150628</c:v>
                </c:pt>
                <c:pt idx="5">
                  <c:v>6.8908824104871842</c:v>
                </c:pt>
                <c:pt idx="6">
                  <c:v>7.3476400263070172</c:v>
                </c:pt>
                <c:pt idx="7">
                  <c:v>7.4646587649510199</c:v>
                </c:pt>
                <c:pt idx="8">
                  <c:v>7.1344611214296467</c:v>
                </c:pt>
                <c:pt idx="9">
                  <c:v>6.9083811962069026</c:v>
                </c:pt>
                <c:pt idx="10">
                  <c:v>6.8623940706831252</c:v>
                </c:pt>
                <c:pt idx="11">
                  <c:v>7.054696405331419</c:v>
                </c:pt>
                <c:pt idx="12">
                  <c:v>6.9927404043883863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3D-41A0-BEEA-D44C7847D9D7}"/>
            </c:ext>
          </c:extLst>
        </c:ser>
        <c:ser>
          <c:idx val="1"/>
          <c:order val="3"/>
          <c:tx>
            <c:strRef>
              <c:f>'EM evol mensu TF cat 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D-41A0-BEEA-D44C7847D9D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3D-41A0-BEEA-D44C7847D9D7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'!$K$53:$K$65</c:f>
              <c:numCache>
                <c:formatCode>0.00</c:formatCode>
                <c:ptCount val="13"/>
                <c:pt idx="0">
                  <c:v>7.3591622939744763</c:v>
                </c:pt>
                <c:pt idx="1">
                  <c:v>6.9430937526228913</c:v>
                </c:pt>
                <c:pt idx="2">
                  <c:v>6.8182286694321705</c:v>
                </c:pt>
                <c:pt idx="3">
                  <c:v>6.8041462899764271</c:v>
                </c:pt>
                <c:pt idx="4">
                  <c:v>6.6155693785797869</c:v>
                </c:pt>
                <c:pt idx="5">
                  <c:v>6.7697094098912931</c:v>
                </c:pt>
                <c:pt idx="12">
                  <c:v>6.8808510828936695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3D-41A0-BEEA-D44C7847D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C3D-41A0-BEEA-D44C7847D9D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7.4674421006428959</c:v>
                      </c:pt>
                      <c:pt idx="1">
                        <c:v>6.6507065915604313</c:v>
                      </c:pt>
                      <c:pt idx="2">
                        <c:v>7.297614374012837</c:v>
                      </c:pt>
                      <c:pt idx="3">
                        <c:v>6.5945161392105511</c:v>
                      </c:pt>
                      <c:pt idx="4">
                        <c:v>6.6882519368571351</c:v>
                      </c:pt>
                      <c:pt idx="5">
                        <c:v>7.0047183079421824</c:v>
                      </c:pt>
                      <c:pt idx="6">
                        <c:v>6.9643698899562754</c:v>
                      </c:pt>
                      <c:pt idx="7">
                        <c:v>7.3769862429348407</c:v>
                      </c:pt>
                      <c:pt idx="8">
                        <c:v>7.1376755746517411</c:v>
                      </c:pt>
                      <c:pt idx="9">
                        <c:v>6.8989995831596502</c:v>
                      </c:pt>
                      <c:pt idx="10">
                        <c:v>7.1330528040515375</c:v>
                      </c:pt>
                      <c:pt idx="11">
                        <c:v>7.05457733747921</c:v>
                      </c:pt>
                      <c:pt idx="12">
                        <c:v>7.0085146420153253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C3D-41A0-BEEA-D44C7847D9D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'!$L$52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3D-41A0-BEEA-D44C7847D9D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3D-41A0-BEEA-D44C7847D9D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3D-41A0-BEEA-D44C7847D9D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3D-41A0-BEEA-D44C7847D9D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3D-41A0-BEEA-D44C7847D9D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3D-41A0-BEEA-D44C7847D9D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3D-41A0-BEEA-D44C7847D9D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3D-41A0-BEEA-D44C7847D9D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3D-41A0-BEEA-D44C7847D9D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3D-41A0-BEEA-D44C7847D9D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3D-41A0-BEEA-D44C7847D9D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3D-41A0-BEEA-D44C7847D9D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3D-41A0-BEEA-D44C7847D9D7}"/>
              </c:ext>
            </c:extLst>
          </c:dPt>
          <c:cat>
            <c:strRef>
              <c:f>'EM evol mensu TF cat 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'!$L$53:$L$65</c:f>
              <c:numCache>
                <c:formatCode>0.00</c:formatCode>
                <c:ptCount val="13"/>
                <c:pt idx="0">
                  <c:v>-5.237861231093266E-2</c:v>
                </c:pt>
                <c:pt idx="1">
                  <c:v>-5.5468259402162268E-2</c:v>
                </c:pt>
                <c:pt idx="2">
                  <c:v>-1.0839207729798517E-2</c:v>
                </c:pt>
                <c:pt idx="3">
                  <c:v>0.20777895880399733</c:v>
                </c:pt>
                <c:pt idx="4">
                  <c:v>0.1532566338647241</c:v>
                </c:pt>
                <c:pt idx="5">
                  <c:v>-0.12117300059589109</c:v>
                </c:pt>
                <c:pt idx="12">
                  <c:v>2.2783095744898674E-2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3D-41A0-BEEA-D44C7847D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D-41DA-9634-2278273B2F4F}"/>
              </c:ext>
            </c:extLst>
          </c:dPt>
          <c:val>
            <c:numRef>
              <c:f>'EM evol mensu TF cat '!$G$75:$G$87</c:f>
              <c:numCache>
                <c:formatCode>0.00</c:formatCode>
                <c:ptCount val="13"/>
                <c:pt idx="0">
                  <c:v>8.3291053034817395</c:v>
                </c:pt>
                <c:pt idx="1">
                  <c:v>7.751214378238342</c:v>
                </c:pt>
                <c:pt idx="2">
                  <c:v>6.624144705643249</c:v>
                </c:pt>
                <c:pt idx="3">
                  <c:v>7.1035439137134055</c:v>
                </c:pt>
                <c:pt idx="4">
                  <c:v>6.5189393939393936</c:v>
                </c:pt>
                <c:pt idx="5">
                  <c:v>7.124307794032565</c:v>
                </c:pt>
                <c:pt idx="6">
                  <c:v>7.2211466865227107</c:v>
                </c:pt>
                <c:pt idx="7">
                  <c:v>7.7122955784373106</c:v>
                </c:pt>
                <c:pt idx="8">
                  <c:v>7.5017424564385893</c:v>
                </c:pt>
                <c:pt idx="9">
                  <c:v>7.1212844601878951</c:v>
                </c:pt>
                <c:pt idx="10">
                  <c:v>7.0811675329868056</c:v>
                </c:pt>
                <c:pt idx="11">
                  <c:v>7.4496290189612528</c:v>
                </c:pt>
                <c:pt idx="12">
                  <c:v>7.2766139739305036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3D-41DA-9634-2278273B2F4F}"/>
            </c:ext>
          </c:extLst>
        </c:ser>
        <c:ser>
          <c:idx val="0"/>
          <c:order val="2"/>
          <c:tx>
            <c:strRef>
              <c:f>'EM evol mensu TF cat 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3D-41DA-9634-2278273B2F4F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'!$I$75:$I$87</c:f>
              <c:numCache>
                <c:formatCode>0.00</c:formatCode>
                <c:ptCount val="13"/>
                <c:pt idx="0">
                  <c:v>7.6470348979093794</c:v>
                </c:pt>
                <c:pt idx="1">
                  <c:v>7.3893776737428363</c:v>
                </c:pt>
                <c:pt idx="2">
                  <c:v>6.6516820919641546</c:v>
                </c:pt>
                <c:pt idx="3">
                  <c:v>6.5099242150848067</c:v>
                </c:pt>
                <c:pt idx="4">
                  <c:v>6.5195181797903192</c:v>
                </c:pt>
                <c:pt idx="5">
                  <c:v>6.9279898408904161</c:v>
                </c:pt>
                <c:pt idx="6">
                  <c:v>7.1938639082400959</c:v>
                </c:pt>
                <c:pt idx="7">
                  <c:v>7.3437853907134771</c:v>
                </c:pt>
                <c:pt idx="8">
                  <c:v>7.0483597968888532</c:v>
                </c:pt>
                <c:pt idx="9">
                  <c:v>7.0942683317323088</c:v>
                </c:pt>
                <c:pt idx="10">
                  <c:v>7.1669209152950621</c:v>
                </c:pt>
                <c:pt idx="11">
                  <c:v>7.2572656249999996</c:v>
                </c:pt>
                <c:pt idx="12">
                  <c:v>7.0552667135732205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3D-41DA-9634-2278273B2F4F}"/>
            </c:ext>
          </c:extLst>
        </c:ser>
        <c:ser>
          <c:idx val="1"/>
          <c:order val="3"/>
          <c:tx>
            <c:strRef>
              <c:f>'EM evol mensu TF cat 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3D-41DA-9634-2278273B2F4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3D-41DA-9634-2278273B2F4F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'!$K$75:$K$87</c:f>
              <c:numCache>
                <c:formatCode>0.00</c:formatCode>
                <c:ptCount val="13"/>
                <c:pt idx="0">
                  <c:v>7.7077038020919808</c:v>
                </c:pt>
                <c:pt idx="1">
                  <c:v>7.2835295059652498</c:v>
                </c:pt>
                <c:pt idx="2">
                  <c:v>6.4607051680121437</c:v>
                </c:pt>
                <c:pt idx="3">
                  <c:v>7.028988053408292</c:v>
                </c:pt>
                <c:pt idx="4">
                  <c:v>6.5056011360050485</c:v>
                </c:pt>
                <c:pt idx="5">
                  <c:v>6.6505745465057453</c:v>
                </c:pt>
                <c:pt idx="12">
                  <c:v>6.9152161195970097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3D-41DA-9634-2278273B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63D-41DA-9634-2278273B2F4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7.9685462655838961</c:v>
                      </c:pt>
                      <c:pt idx="1">
                        <c:v>7.431149250140348</c:v>
                      </c:pt>
                      <c:pt idx="2">
                        <c:v>7.6807281132620631</c:v>
                      </c:pt>
                      <c:pt idx="3">
                        <c:v>6.8932210297513921</c:v>
                      </c:pt>
                      <c:pt idx="4">
                        <c:v>6.8423889792076666</c:v>
                      </c:pt>
                      <c:pt idx="5">
                        <c:v>7.0134657836644587</c:v>
                      </c:pt>
                      <c:pt idx="6">
                        <c:v>7.5911216449939145</c:v>
                      </c:pt>
                      <c:pt idx="7">
                        <c:v>7.960238198622914</c:v>
                      </c:pt>
                      <c:pt idx="8">
                        <c:v>7.6872820979232985</c:v>
                      </c:pt>
                      <c:pt idx="9">
                        <c:v>7.4518625393494231</c:v>
                      </c:pt>
                      <c:pt idx="10">
                        <c:v>7.4436004827145599</c:v>
                      </c:pt>
                      <c:pt idx="11">
                        <c:v>7.232929964261082</c:v>
                      </c:pt>
                      <c:pt idx="12">
                        <c:v>7.4275981000211777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63D-41DA-9634-2278273B2F4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'!$L$74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3D-41DA-9634-2278273B2F4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3D-41DA-9634-2278273B2F4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3D-41DA-9634-2278273B2F4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3D-41DA-9634-2278273B2F4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3D-41DA-9634-2278273B2F4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3D-41DA-9634-2278273B2F4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3D-41DA-9634-2278273B2F4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3D-41DA-9634-2278273B2F4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3D-41DA-9634-2278273B2F4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3D-41DA-9634-2278273B2F4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3D-41DA-9634-2278273B2F4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3D-41DA-9634-2278273B2F4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3D-41DA-9634-2278273B2F4F}"/>
              </c:ext>
            </c:extLst>
          </c:dPt>
          <c:cat>
            <c:strRef>
              <c:f>'EM evol mensu TF cat 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'!$L$75:$L$87</c:f>
              <c:numCache>
                <c:formatCode>0.00</c:formatCode>
                <c:ptCount val="13"/>
                <c:pt idx="0">
                  <c:v>6.0668904182601402E-2</c:v>
                </c:pt>
                <c:pt idx="1">
                  <c:v>-0.10584816777758643</c:v>
                </c:pt>
                <c:pt idx="2">
                  <c:v>-0.19097692395201094</c:v>
                </c:pt>
                <c:pt idx="3">
                  <c:v>0.51906383832348535</c:v>
                </c:pt>
                <c:pt idx="4">
                  <c:v>-1.39170437852707E-2</c:v>
                </c:pt>
                <c:pt idx="5">
                  <c:v>-0.27741529438467083</c:v>
                </c:pt>
                <c:pt idx="12">
                  <c:v>-6.5431572460150633E-3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3D-41DA-9634-2278273B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00-4BB7-AAF9-BF6E07FEE031}"/>
              </c:ext>
            </c:extLst>
          </c:dPt>
          <c:val>
            <c:numRef>
              <c:f>'EM evol mensu TF cat '!$G$97:$G$109</c:f>
              <c:numCache>
                <c:formatCode>0.00</c:formatCode>
                <c:ptCount val="13"/>
                <c:pt idx="0">
                  <c:v>8.4320445539252429</c:v>
                </c:pt>
                <c:pt idx="1">
                  <c:v>7.8970631762423125</c:v>
                </c:pt>
                <c:pt idx="2">
                  <c:v>7.1176644057800056</c:v>
                </c:pt>
                <c:pt idx="3">
                  <c:v>7.2501342882721573</c:v>
                </c:pt>
                <c:pt idx="4">
                  <c:v>6.7150291423813488</c:v>
                </c:pt>
                <c:pt idx="5">
                  <c:v>7.0445658424381827</c:v>
                </c:pt>
                <c:pt idx="6">
                  <c:v>7.5937150964470073</c:v>
                </c:pt>
                <c:pt idx="7">
                  <c:v>8.262072418865209</c:v>
                </c:pt>
                <c:pt idx="8">
                  <c:v>7.8073064340239915</c:v>
                </c:pt>
                <c:pt idx="9">
                  <c:v>7.4144357116541819</c:v>
                </c:pt>
                <c:pt idx="10">
                  <c:v>7.3780008311223346</c:v>
                </c:pt>
                <c:pt idx="11">
                  <c:v>7.4633168051037488</c:v>
                </c:pt>
                <c:pt idx="12">
                  <c:v>7.5303677443569885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0-4BB7-AAF9-BF6E07FEE031}"/>
            </c:ext>
          </c:extLst>
        </c:ser>
        <c:ser>
          <c:idx val="0"/>
          <c:order val="2"/>
          <c:tx>
            <c:strRef>
              <c:f>'EM evol mensu TF cat 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00-4BB7-AAF9-BF6E07FEE031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'!$I$97:$I$109</c:f>
              <c:numCache>
                <c:formatCode>0.00</c:formatCode>
                <c:ptCount val="13"/>
                <c:pt idx="0">
                  <c:v>8.7759174766911325</c:v>
                </c:pt>
                <c:pt idx="1">
                  <c:v>7.6407602559277379</c:v>
                </c:pt>
                <c:pt idx="2">
                  <c:v>7.1640069569462668</c:v>
                </c:pt>
                <c:pt idx="3">
                  <c:v>7.0925433168316836</c:v>
                </c:pt>
                <c:pt idx="4">
                  <c:v>6.4527386646904263</c:v>
                </c:pt>
                <c:pt idx="5">
                  <c:v>6.7967155927071676</c:v>
                </c:pt>
                <c:pt idx="6">
                  <c:v>7.8158202744001564</c:v>
                </c:pt>
                <c:pt idx="7">
                  <c:v>7.2493862520458263</c:v>
                </c:pt>
                <c:pt idx="8">
                  <c:v>7.4131458427401151</c:v>
                </c:pt>
                <c:pt idx="9">
                  <c:v>6.8761229447991408</c:v>
                </c:pt>
                <c:pt idx="10">
                  <c:v>7.1164012423181129</c:v>
                </c:pt>
                <c:pt idx="11">
                  <c:v>7.2850093530284461</c:v>
                </c:pt>
                <c:pt idx="12">
                  <c:v>7.2811143994607574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00-4BB7-AAF9-BF6E07FEE031}"/>
            </c:ext>
          </c:extLst>
        </c:ser>
        <c:ser>
          <c:idx val="1"/>
          <c:order val="3"/>
          <c:tx>
            <c:strRef>
              <c:f>'EM evol mensu TF cat 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00-4BB7-AAF9-BF6E07FEE03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00-4BB7-AAF9-BF6E07FEE031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'!$K$97:$K$109</c:f>
              <c:numCache>
                <c:formatCode>0.00</c:formatCode>
                <c:ptCount val="13"/>
                <c:pt idx="0">
                  <c:v>8.055235087493152</c:v>
                </c:pt>
                <c:pt idx="1">
                  <c:v>8.2853081932999899</c:v>
                </c:pt>
                <c:pt idx="2">
                  <c:v>7.6835790308719512</c:v>
                </c:pt>
                <c:pt idx="3">
                  <c:v>7.5446131062569419</c:v>
                </c:pt>
                <c:pt idx="4">
                  <c:v>6.6120122417750578</c:v>
                </c:pt>
                <c:pt idx="5">
                  <c:v>7.1101631609986242</c:v>
                </c:pt>
                <c:pt idx="12">
                  <c:v>7.5756616028772346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00-4BB7-AAF9-BF6E07FEE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700-4BB7-AAF9-BF6E07FEE03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10.058643771827706</c:v>
                      </c:pt>
                      <c:pt idx="1">
                        <c:v>8.5183896043624543</c:v>
                      </c:pt>
                      <c:pt idx="2">
                        <c:v>8.9438208884688084</c:v>
                      </c:pt>
                      <c:pt idx="3">
                        <c:v>7.2615639657124369</c:v>
                      </c:pt>
                      <c:pt idx="4">
                        <c:v>7.5795092261617238</c:v>
                      </c:pt>
                      <c:pt idx="5">
                        <c:v>7.6719207173194901</c:v>
                      </c:pt>
                      <c:pt idx="6">
                        <c:v>7.8098892707140131</c:v>
                      </c:pt>
                      <c:pt idx="7">
                        <c:v>8.0280654359897952</c:v>
                      </c:pt>
                      <c:pt idx="8">
                        <c:v>7.3250566263515537</c:v>
                      </c:pt>
                      <c:pt idx="9">
                        <c:v>7.6415784008307375</c:v>
                      </c:pt>
                      <c:pt idx="10">
                        <c:v>7.9870946393117137</c:v>
                      </c:pt>
                      <c:pt idx="11">
                        <c:v>7.7818751594213458</c:v>
                      </c:pt>
                      <c:pt idx="12">
                        <c:v>7.9412164266762737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700-4BB7-AAF9-BF6E07FEE0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'!$L$96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00-4BB7-AAF9-BF6E07FEE03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00-4BB7-AAF9-BF6E07FEE03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00-4BB7-AAF9-BF6E07FEE03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00-4BB7-AAF9-BF6E07FEE03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00-4BB7-AAF9-BF6E07FEE03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00-4BB7-AAF9-BF6E07FEE03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00-4BB7-AAF9-BF6E07FEE03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00-4BB7-AAF9-BF6E07FEE03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00-4BB7-AAF9-BF6E07FEE03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00-4BB7-AAF9-BF6E07FEE03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00-4BB7-AAF9-BF6E07FEE03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00-4BB7-AAF9-BF6E07FEE03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00-4BB7-AAF9-BF6E07FEE031}"/>
              </c:ext>
            </c:extLst>
          </c:dPt>
          <c:cat>
            <c:strRef>
              <c:f>'EM evol mensu TF cat 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'!$L$97:$L$109</c:f>
              <c:numCache>
                <c:formatCode>0.00</c:formatCode>
                <c:ptCount val="13"/>
                <c:pt idx="0">
                  <c:v>-0.72068238919798056</c:v>
                </c:pt>
                <c:pt idx="1">
                  <c:v>0.64454793737225202</c:v>
                </c:pt>
                <c:pt idx="2">
                  <c:v>0.51957207392568439</c:v>
                </c:pt>
                <c:pt idx="3">
                  <c:v>0.45206978942525833</c:v>
                </c:pt>
                <c:pt idx="4">
                  <c:v>0.15927357708463141</c:v>
                </c:pt>
                <c:pt idx="5">
                  <c:v>0.31344756829145659</c:v>
                </c:pt>
                <c:pt idx="12">
                  <c:v>0.29509162910436793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00-4BB7-AAF9-BF6E07FEE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26-4FDC-899D-936FAC121C54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0.80680000000000007</c:v>
                </c:pt>
                <c:pt idx="1">
                  <c:v>0.82450000000000001</c:v>
                </c:pt>
                <c:pt idx="2">
                  <c:v>0.82980000000000009</c:v>
                </c:pt>
                <c:pt idx="3">
                  <c:v>0.79059999999999997</c:v>
                </c:pt>
                <c:pt idx="4">
                  <c:v>0.76329999999999998</c:v>
                </c:pt>
                <c:pt idx="5">
                  <c:v>0.76719999999999999</c:v>
                </c:pt>
                <c:pt idx="6">
                  <c:v>0.85230000000000006</c:v>
                </c:pt>
                <c:pt idx="7">
                  <c:v>0.90689999999999993</c:v>
                </c:pt>
                <c:pt idx="8">
                  <c:v>0.7923</c:v>
                </c:pt>
                <c:pt idx="9">
                  <c:v>0.8397</c:v>
                </c:pt>
                <c:pt idx="10">
                  <c:v>0.79709999999999992</c:v>
                </c:pt>
                <c:pt idx="11">
                  <c:v>0.78260000000000007</c:v>
                </c:pt>
                <c:pt idx="12">
                  <c:v>0.81303171930090867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26-4FDC-899D-936FAC121C54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26-4FDC-899D-936FAC121C54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0.78489999999999993</c:v>
                </c:pt>
                <c:pt idx="1">
                  <c:v>0.84650000000000003</c:v>
                </c:pt>
                <c:pt idx="2">
                  <c:v>0.78890000000000005</c:v>
                </c:pt>
                <c:pt idx="3">
                  <c:v>0.82330000000000003</c:v>
                </c:pt>
                <c:pt idx="4">
                  <c:v>0.73699999999999999</c:v>
                </c:pt>
                <c:pt idx="5">
                  <c:v>0.7611</c:v>
                </c:pt>
                <c:pt idx="6">
                  <c:v>0.84319999999999995</c:v>
                </c:pt>
                <c:pt idx="7">
                  <c:v>0.86560000000000004</c:v>
                </c:pt>
                <c:pt idx="8">
                  <c:v>0.75680000000000003</c:v>
                </c:pt>
                <c:pt idx="9">
                  <c:v>0.82230000000000003</c:v>
                </c:pt>
                <c:pt idx="10">
                  <c:v>0.76590000000000003</c:v>
                </c:pt>
                <c:pt idx="11">
                  <c:v>0.74730000000000008</c:v>
                </c:pt>
                <c:pt idx="12">
                  <c:v>0.79492109395832511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26-4FDC-899D-936FAC121C54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26-4FDC-899D-936FAC121C5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326-4FDC-899D-936FAC121C54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0.76819999999999988</c:v>
                </c:pt>
                <c:pt idx="1">
                  <c:v>0.81510000000000005</c:v>
                </c:pt>
                <c:pt idx="2">
                  <c:v>0.7823</c:v>
                </c:pt>
                <c:pt idx="3">
                  <c:v>0.75430000000000008</c:v>
                </c:pt>
                <c:pt idx="4">
                  <c:v>0.69550000000000001</c:v>
                </c:pt>
                <c:pt idx="5">
                  <c:v>0.71099999999999997</c:v>
                </c:pt>
                <c:pt idx="12">
                  <c:v>0.75359326113343095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26-4FDC-899D-936FAC12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326-4FDC-899D-936FAC121C5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0.59370000000000001</c:v>
                      </c:pt>
                      <c:pt idx="1">
                        <c:v>0.75780000000000003</c:v>
                      </c:pt>
                      <c:pt idx="2">
                        <c:v>0.78410000000000002</c:v>
                      </c:pt>
                      <c:pt idx="3">
                        <c:v>0.82299999999999995</c:v>
                      </c:pt>
                      <c:pt idx="4">
                        <c:v>0.72030000000000005</c:v>
                      </c:pt>
                      <c:pt idx="5">
                        <c:v>0.76419999999999999</c:v>
                      </c:pt>
                      <c:pt idx="6">
                        <c:v>0.86370000000000002</c:v>
                      </c:pt>
                      <c:pt idx="7">
                        <c:v>0.90879999999999994</c:v>
                      </c:pt>
                      <c:pt idx="8">
                        <c:v>0.76670000000000005</c:v>
                      </c:pt>
                      <c:pt idx="9">
                        <c:v>0.8234999999999999</c:v>
                      </c:pt>
                      <c:pt idx="10">
                        <c:v>0.79489999999999994</c:v>
                      </c:pt>
                      <c:pt idx="11">
                        <c:v>0.77950000000000008</c:v>
                      </c:pt>
                      <c:pt idx="12">
                        <c:v>0.78235558932652216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326-4FDC-899D-936FAC121C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26-4FDC-899D-936FAC121C5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26-4FDC-899D-936FAC121C5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26-4FDC-899D-936FAC121C5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26-4FDC-899D-936FAC121C5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26-4FDC-899D-936FAC121C5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26-4FDC-899D-936FAC121C5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26-4FDC-899D-936FAC121C5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26-4FDC-899D-936FAC121C5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26-4FDC-899D-936FAC121C5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26-4FDC-899D-936FAC121C5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26-4FDC-899D-936FAC121C5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26-4FDC-899D-936FAC121C5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26-4FDC-899D-936FAC121C54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-2.1276595744680882E-2</c:v>
                </c:pt>
                <c:pt idx="1">
                  <c:v>-3.7093916125221504E-2</c:v>
                </c:pt>
                <c:pt idx="2">
                  <c:v>-8.3660793509950926E-3</c:v>
                </c:pt>
                <c:pt idx="3">
                  <c:v>-8.3809061095590831E-2</c:v>
                </c:pt>
                <c:pt idx="4">
                  <c:v>-5.6309362279511554E-2</c:v>
                </c:pt>
                <c:pt idx="5">
                  <c:v>-6.5825778478518004E-2</c:v>
                </c:pt>
                <c:pt idx="12">
                  <c:v>-4.5719819389675065E-2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26-4FDC-899D-936FAC12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546570048309177"/>
          <c:y val="0.19562368325463131"/>
          <c:w val="0.87427463768115943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7-4A58-869E-942C64F3E1C1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mens'!$G$97:$G$109</c:f>
              <c:numCache>
                <c:formatCode>0.0%</c:formatCode>
                <c:ptCount val="13"/>
                <c:pt idx="0">
                  <c:v>0.68700000000000006</c:v>
                </c:pt>
                <c:pt idx="1">
                  <c:v>0.74659999999999993</c:v>
                </c:pt>
                <c:pt idx="2">
                  <c:v>0.70200000000000007</c:v>
                </c:pt>
                <c:pt idx="3">
                  <c:v>0.60750000000000004</c:v>
                </c:pt>
                <c:pt idx="4">
                  <c:v>0.55859999999999999</c:v>
                </c:pt>
                <c:pt idx="5">
                  <c:v>0.57379999999999998</c:v>
                </c:pt>
                <c:pt idx="6">
                  <c:v>0.71260000000000001</c:v>
                </c:pt>
                <c:pt idx="7">
                  <c:v>0.74790000000000001</c:v>
                </c:pt>
                <c:pt idx="8">
                  <c:v>0.62869999999999993</c:v>
                </c:pt>
                <c:pt idx="9">
                  <c:v>0.67059999999999997</c:v>
                </c:pt>
                <c:pt idx="10">
                  <c:v>0.6623</c:v>
                </c:pt>
                <c:pt idx="11">
                  <c:v>0.65620000000000001</c:v>
                </c:pt>
                <c:pt idx="12">
                  <c:v>0.66281666666666672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7-4A58-869E-942C64F3E1C1}"/>
            </c:ext>
          </c:extLst>
        </c:ser>
        <c:ser>
          <c:idx val="0"/>
          <c:order val="1"/>
          <c:tx>
            <c:strRef>
              <c:f>'tasa de ocupación evol mens'!$I$95:$J$95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7-4A58-869E-942C64F3E1C1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mens'!$I$97:$I$109</c:f>
              <c:numCache>
                <c:formatCode>0.0%</c:formatCode>
                <c:ptCount val="13"/>
                <c:pt idx="0">
                  <c:v>0.61350000000000005</c:v>
                </c:pt>
                <c:pt idx="1">
                  <c:v>0.74769999999999992</c:v>
                </c:pt>
                <c:pt idx="2">
                  <c:v>0.65079999999999993</c:v>
                </c:pt>
                <c:pt idx="3">
                  <c:v>0.65659999999999996</c:v>
                </c:pt>
                <c:pt idx="4">
                  <c:v>0.56069999999999998</c:v>
                </c:pt>
                <c:pt idx="5">
                  <c:v>0.59250000000000003</c:v>
                </c:pt>
                <c:pt idx="6">
                  <c:v>0.66739999999999999</c:v>
                </c:pt>
                <c:pt idx="7">
                  <c:v>0.78700000000000003</c:v>
                </c:pt>
                <c:pt idx="8">
                  <c:v>0.65939999999999999</c:v>
                </c:pt>
                <c:pt idx="9">
                  <c:v>0.67579999999999996</c:v>
                </c:pt>
                <c:pt idx="10">
                  <c:v>0.6179</c:v>
                </c:pt>
                <c:pt idx="11">
                  <c:v>0.62439999999999996</c:v>
                </c:pt>
                <c:pt idx="12">
                  <c:v>0.65447499999999992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37-4A58-869E-942C64F3E1C1}"/>
            </c:ext>
          </c:extLst>
        </c:ser>
        <c:ser>
          <c:idx val="1"/>
          <c:order val="2"/>
          <c:tx>
            <c:strRef>
              <c:f>'tasa de ocupación evol mens'!$K$95:$L$95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7-4A58-869E-942C64F3E1C1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mens'!$K$97:$K$109</c:f>
              <c:numCache>
                <c:formatCode>0.0%</c:formatCode>
                <c:ptCount val="13"/>
                <c:pt idx="0">
                  <c:v>0.68519999999999992</c:v>
                </c:pt>
                <c:pt idx="1">
                  <c:v>0.70369999999999999</c:v>
                </c:pt>
                <c:pt idx="2">
                  <c:v>0.64029999999999998</c:v>
                </c:pt>
                <c:pt idx="3">
                  <c:v>0.57999999999999996</c:v>
                </c:pt>
                <c:pt idx="4">
                  <c:v>0.4763</c:v>
                </c:pt>
                <c:pt idx="5">
                  <c:v>0.49329999999999996</c:v>
                </c:pt>
                <c:pt idx="12">
                  <c:v>0.59464625808300142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37-4A58-869E-942C64F3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37-4A58-869E-942C64F3E1C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37-4A58-869E-942C64F3E1C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37-4A58-869E-942C64F3E1C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37-4A58-869E-942C64F3E1C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37-4A58-869E-942C64F3E1C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37-4A58-869E-942C64F3E1C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37-4A58-869E-942C64F3E1C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37-4A58-869E-942C64F3E1C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37-4A58-869E-942C64F3E1C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37-4A58-869E-942C64F3E1C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37-4A58-869E-942C64F3E1C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37-4A58-869E-942C64F3E1C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37-4A58-869E-942C64F3E1C1}"/>
              </c:ext>
            </c:extLst>
          </c:dPt>
          <c:cat>
            <c:strRef>
              <c:f>'tasa de ocupación evol mens'!$B$97:$B$108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mens'!$L$97:$L$109</c:f>
              <c:numCache>
                <c:formatCode>0.0%</c:formatCode>
                <c:ptCount val="13"/>
                <c:pt idx="0">
                  <c:v>0.11687041564792144</c:v>
                </c:pt>
                <c:pt idx="1">
                  <c:v>-5.8847131202353742E-2</c:v>
                </c:pt>
                <c:pt idx="2">
                  <c:v>-1.6133988936693267E-2</c:v>
                </c:pt>
                <c:pt idx="3">
                  <c:v>-0.11666159000913801</c:v>
                </c:pt>
                <c:pt idx="4">
                  <c:v>-0.15052612805421794</c:v>
                </c:pt>
                <c:pt idx="5">
                  <c:v>-0.16742616033755287</c:v>
                </c:pt>
                <c:pt idx="12">
                  <c:v>-6.4961643051405504E-2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37-4A58-869E-942C64F3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39082125603864"/>
          <c:y val="0.15564305555555558"/>
          <c:w val="0.8970059178743961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17-499B-83F8-4BA51B17842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mens'!$G$75:$G$87</c:f>
              <c:numCache>
                <c:formatCode>0.0%</c:formatCode>
                <c:ptCount val="13"/>
                <c:pt idx="0">
                  <c:v>0.75419999999999998</c:v>
                </c:pt>
                <c:pt idx="1">
                  <c:v>0.78890000000000005</c:v>
                </c:pt>
                <c:pt idx="2">
                  <c:v>0.75370000000000004</c:v>
                </c:pt>
                <c:pt idx="3">
                  <c:v>0.74290000000000012</c:v>
                </c:pt>
                <c:pt idx="4">
                  <c:v>0.6875</c:v>
                </c:pt>
                <c:pt idx="5">
                  <c:v>0.76069999999999993</c:v>
                </c:pt>
                <c:pt idx="6">
                  <c:v>0.78110000000000002</c:v>
                </c:pt>
                <c:pt idx="7">
                  <c:v>0.82050000000000001</c:v>
                </c:pt>
                <c:pt idx="8">
                  <c:v>0.73459999999999992</c:v>
                </c:pt>
                <c:pt idx="9">
                  <c:v>0.7448999999999999</c:v>
                </c:pt>
                <c:pt idx="10">
                  <c:v>0.73699999999999999</c:v>
                </c:pt>
                <c:pt idx="11">
                  <c:v>0.7278</c:v>
                </c:pt>
                <c:pt idx="12">
                  <c:v>0.75284570339725088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7-499B-83F8-4BA51B178428}"/>
            </c:ext>
          </c:extLst>
        </c:ser>
        <c:ser>
          <c:idx val="0"/>
          <c:order val="1"/>
          <c:tx>
            <c:strRef>
              <c:f>'tasa de ocupación evol mens'!$I$73:$J$73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17-499B-83F8-4BA51B17842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mens'!$I$75:$I$87</c:f>
              <c:numCache>
                <c:formatCode>0.0%</c:formatCode>
                <c:ptCount val="13"/>
                <c:pt idx="0">
                  <c:v>0.75719999999999998</c:v>
                </c:pt>
                <c:pt idx="1">
                  <c:v>0.81640000000000001</c:v>
                </c:pt>
                <c:pt idx="2">
                  <c:v>0.72939999999999994</c:v>
                </c:pt>
                <c:pt idx="3">
                  <c:v>0.75069999999999992</c:v>
                </c:pt>
                <c:pt idx="4">
                  <c:v>0.70620000000000005</c:v>
                </c:pt>
                <c:pt idx="5">
                  <c:v>0.77190000000000003</c:v>
                </c:pt>
                <c:pt idx="6">
                  <c:v>0.8034</c:v>
                </c:pt>
                <c:pt idx="7">
                  <c:v>0.81530000000000002</c:v>
                </c:pt>
                <c:pt idx="8">
                  <c:v>0.71010000000000006</c:v>
                </c:pt>
                <c:pt idx="9">
                  <c:v>0.87049999999999994</c:v>
                </c:pt>
                <c:pt idx="10">
                  <c:v>0.7168000000000001</c:v>
                </c:pt>
                <c:pt idx="11">
                  <c:v>0.72189999999999999</c:v>
                </c:pt>
                <c:pt idx="12">
                  <c:v>0.76404134505617216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17-499B-83F8-4BA51B178428}"/>
            </c:ext>
          </c:extLst>
        </c:ser>
        <c:ser>
          <c:idx val="1"/>
          <c:order val="2"/>
          <c:tx>
            <c:strRef>
              <c:f>'tasa de ocupación evol mens'!$K$73:$L$73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17-499B-83F8-4BA51B17842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mens'!$K$75:$K$87</c:f>
              <c:numCache>
                <c:formatCode>0.0%</c:formatCode>
                <c:ptCount val="13"/>
                <c:pt idx="0">
                  <c:v>0.72150000000000003</c:v>
                </c:pt>
                <c:pt idx="1">
                  <c:v>0.78260000000000007</c:v>
                </c:pt>
                <c:pt idx="2">
                  <c:v>0.72770000000000001</c:v>
                </c:pt>
                <c:pt idx="3">
                  <c:v>0.64260000000000006</c:v>
                </c:pt>
                <c:pt idx="4">
                  <c:v>0.64080000000000004</c:v>
                </c:pt>
                <c:pt idx="5">
                  <c:v>0.73159999999999992</c:v>
                </c:pt>
                <c:pt idx="12">
                  <c:v>0.70682880874206577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17-499B-83F8-4BA51B178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17-499B-83F8-4BA51B17842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17-499B-83F8-4BA51B17842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17-499B-83F8-4BA51B17842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17-499B-83F8-4BA51B17842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17-499B-83F8-4BA51B17842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17-499B-83F8-4BA51B17842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17-499B-83F8-4BA51B17842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17-499B-83F8-4BA51B17842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17-499B-83F8-4BA51B17842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17-499B-83F8-4BA51B17842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17-499B-83F8-4BA51B17842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17-499B-83F8-4BA51B17842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17-499B-83F8-4BA51B178428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mens'!$L$75:$L$87</c:f>
              <c:numCache>
                <c:formatCode>0.0%</c:formatCode>
                <c:ptCount val="13"/>
                <c:pt idx="0">
                  <c:v>-4.7147385103011086E-2</c:v>
                </c:pt>
                <c:pt idx="1">
                  <c:v>-4.1401273885350198E-2</c:v>
                </c:pt>
                <c:pt idx="2">
                  <c:v>-2.330682752947566E-3</c:v>
                </c:pt>
                <c:pt idx="3">
                  <c:v>-0.1439989343279604</c:v>
                </c:pt>
                <c:pt idx="4">
                  <c:v>-9.2608326253186046E-2</c:v>
                </c:pt>
                <c:pt idx="5">
                  <c:v>-5.2208835341365556E-2</c:v>
                </c:pt>
                <c:pt idx="12">
                  <c:v>-6.2819536550709487E-2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17-499B-83F8-4BA51B178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BE-46E8-B084-3778ADB04F15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0.84430000000000005</c:v>
                </c:pt>
                <c:pt idx="1">
                  <c:v>0.84889999999999999</c:v>
                </c:pt>
                <c:pt idx="2">
                  <c:v>0.86970000000000003</c:v>
                </c:pt>
                <c:pt idx="3">
                  <c:v>0.84870000000000001</c:v>
                </c:pt>
                <c:pt idx="4">
                  <c:v>0.82900000000000007</c:v>
                </c:pt>
                <c:pt idx="5">
                  <c:v>0.83069999999999988</c:v>
                </c:pt>
                <c:pt idx="6">
                  <c:v>0.89780000000000004</c:v>
                </c:pt>
                <c:pt idx="7">
                  <c:v>0.95860000000000001</c:v>
                </c:pt>
                <c:pt idx="8">
                  <c:v>0.84549999999999992</c:v>
                </c:pt>
                <c:pt idx="9">
                  <c:v>0.8952</c:v>
                </c:pt>
                <c:pt idx="10">
                  <c:v>0.84140000000000004</c:v>
                </c:pt>
                <c:pt idx="11">
                  <c:v>0.82409999999999994</c:v>
                </c:pt>
                <c:pt idx="12">
                  <c:v>0.86141767239106248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BE-46E8-B084-3778ADB04F15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BE-46E8-B084-3778ADB04F15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0.84290000000000009</c:v>
                </c:pt>
                <c:pt idx="1">
                  <c:v>0.88129999999999997</c:v>
                </c:pt>
                <c:pt idx="2">
                  <c:v>0.83750000000000002</c:v>
                </c:pt>
                <c:pt idx="3">
                  <c:v>0.88200000000000001</c:v>
                </c:pt>
                <c:pt idx="4">
                  <c:v>0.79709999999999992</c:v>
                </c:pt>
                <c:pt idx="5">
                  <c:v>0.82169999999999999</c:v>
                </c:pt>
                <c:pt idx="6">
                  <c:v>0.90560000000000007</c:v>
                </c:pt>
                <c:pt idx="7">
                  <c:v>0.89269999999999994</c:v>
                </c:pt>
                <c:pt idx="8">
                  <c:v>0.79049999999999998</c:v>
                </c:pt>
                <c:pt idx="9">
                  <c:v>0.87170000000000003</c:v>
                </c:pt>
                <c:pt idx="10">
                  <c:v>0.81569999999999998</c:v>
                </c:pt>
                <c:pt idx="11">
                  <c:v>0.78709999999999991</c:v>
                </c:pt>
                <c:pt idx="12">
                  <c:v>0.84332725094485372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BE-46E8-B084-3778ADB04F15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BE-46E8-B084-3778ADB04F1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BE-46E8-B084-3778ADB04F15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0.79530000000000001</c:v>
                </c:pt>
                <c:pt idx="1">
                  <c:v>0.85219999999999996</c:v>
                </c:pt>
                <c:pt idx="2">
                  <c:v>0.82980000000000009</c:v>
                </c:pt>
                <c:pt idx="3">
                  <c:v>0.81269999999999998</c:v>
                </c:pt>
                <c:pt idx="4">
                  <c:v>0.76879999999999993</c:v>
                </c:pt>
                <c:pt idx="5">
                  <c:v>0.78689999999999993</c:v>
                </c:pt>
                <c:pt idx="12">
                  <c:v>0.80689343891686871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BE-46E8-B084-3778ADB04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DBE-46E8-B084-3778ADB04F1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0.60199999999999998</c:v>
                      </c:pt>
                      <c:pt idx="1">
                        <c:v>0.78110000000000002</c:v>
                      </c:pt>
                      <c:pt idx="2">
                        <c:v>0.82319999999999993</c:v>
                      </c:pt>
                      <c:pt idx="3">
                        <c:v>0.88049999999999995</c:v>
                      </c:pt>
                      <c:pt idx="4">
                        <c:v>0.77670000000000006</c:v>
                      </c:pt>
                      <c:pt idx="5">
                        <c:v>0.82209999999999994</c:v>
                      </c:pt>
                      <c:pt idx="6">
                        <c:v>0.91700000000000004</c:v>
                      </c:pt>
                      <c:pt idx="7">
                        <c:v>0.96599999999999997</c:v>
                      </c:pt>
                      <c:pt idx="8">
                        <c:v>0.81819999999999993</c:v>
                      </c:pt>
                      <c:pt idx="9">
                        <c:v>0.88470000000000004</c:v>
                      </c:pt>
                      <c:pt idx="10">
                        <c:v>0.8327</c:v>
                      </c:pt>
                      <c:pt idx="11">
                        <c:v>0.82420000000000004</c:v>
                      </c:pt>
                      <c:pt idx="12">
                        <c:v>0.82736563433026633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DBE-46E8-B084-3778ADB04F1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BE-46E8-B084-3778ADB04F1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BE-46E8-B084-3778ADB04F1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BE-46E8-B084-3778ADB04F1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BE-46E8-B084-3778ADB04F1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BE-46E8-B084-3778ADB04F1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BE-46E8-B084-3778ADB04F1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BE-46E8-B084-3778ADB04F1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BE-46E8-B084-3778ADB04F1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BE-46E8-B084-3778ADB04F1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BE-46E8-B084-3778ADB04F1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BE-46E8-B084-3778ADB04F1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BE-46E8-B084-3778ADB04F1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BE-46E8-B084-3778ADB04F15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-5.6471704828568114E-2</c:v>
                </c:pt>
                <c:pt idx="1">
                  <c:v>-3.3019403154430971E-2</c:v>
                </c:pt>
                <c:pt idx="2">
                  <c:v>-9.1940298507461327E-3</c:v>
                </c:pt>
                <c:pt idx="3">
                  <c:v>-7.8571428571428625E-2</c:v>
                </c:pt>
                <c:pt idx="4">
                  <c:v>-3.5503700915819891E-2</c:v>
                </c:pt>
                <c:pt idx="5">
                  <c:v>-4.2351223074114652E-2</c:v>
                </c:pt>
                <c:pt idx="12">
                  <c:v>-4.3173208180934619E-2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BE-46E8-B084-3778ADB04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5001701508510548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EC-41A0-85A1-C3DDDDFF6094}"/>
              </c:ext>
            </c:extLst>
          </c:dPt>
          <c:val>
            <c:numRef>
              <c:f>'tasa de ocupación evol mens'!$G$53:$G$65</c:f>
              <c:numCache>
                <c:formatCode>0.0%</c:formatCode>
                <c:ptCount val="13"/>
                <c:pt idx="0">
                  <c:v>0.85629999999999995</c:v>
                </c:pt>
                <c:pt idx="1">
                  <c:v>0.8569</c:v>
                </c:pt>
                <c:pt idx="2">
                  <c:v>0.88519999999999999</c:v>
                </c:pt>
                <c:pt idx="3">
                  <c:v>0.86290000000000011</c:v>
                </c:pt>
                <c:pt idx="4">
                  <c:v>0.84709999999999996</c:v>
                </c:pt>
                <c:pt idx="5">
                  <c:v>0.83930000000000005</c:v>
                </c:pt>
                <c:pt idx="6">
                  <c:v>0.91290000000000004</c:v>
                </c:pt>
                <c:pt idx="7">
                  <c:v>0.97640000000000005</c:v>
                </c:pt>
                <c:pt idx="8">
                  <c:v>0.8599</c:v>
                </c:pt>
                <c:pt idx="9">
                  <c:v>0.91430000000000011</c:v>
                </c:pt>
                <c:pt idx="10">
                  <c:v>0.85470000000000002</c:v>
                </c:pt>
                <c:pt idx="11">
                  <c:v>0.83640000000000003</c:v>
                </c:pt>
                <c:pt idx="12">
                  <c:v>0.87549505964667607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EC-41A0-85A1-C3DDDDFF6094}"/>
            </c:ext>
          </c:extLst>
        </c:ser>
        <c:ser>
          <c:idx val="0"/>
          <c:order val="2"/>
          <c:tx>
            <c:strRef>
              <c:f>'tasa de ocupación evol mens'!$I$51:$J$51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EC-41A0-85A1-C3DDDDFF6094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mens'!$I$53:$I$65</c:f>
              <c:numCache>
                <c:formatCode>0.0%</c:formatCode>
                <c:ptCount val="13"/>
                <c:pt idx="0">
                  <c:v>0.85420000000000007</c:v>
                </c:pt>
                <c:pt idx="1">
                  <c:v>0.89019999999999999</c:v>
                </c:pt>
                <c:pt idx="2">
                  <c:v>0.85239999999999994</c:v>
                </c:pt>
                <c:pt idx="3">
                  <c:v>0.9</c:v>
                </c:pt>
                <c:pt idx="4">
                  <c:v>0.81</c:v>
                </c:pt>
                <c:pt idx="5">
                  <c:v>0.82879999999999998</c:v>
                </c:pt>
                <c:pt idx="6">
                  <c:v>0.92030000000000001</c:v>
                </c:pt>
                <c:pt idx="7">
                  <c:v>0.90339999999999998</c:v>
                </c:pt>
                <c:pt idx="8">
                  <c:v>0.80159999999999998</c:v>
                </c:pt>
                <c:pt idx="9">
                  <c:v>0.87190000000000001</c:v>
                </c:pt>
                <c:pt idx="10">
                  <c:v>0.82920000000000005</c:v>
                </c:pt>
                <c:pt idx="11">
                  <c:v>0.79559999999999997</c:v>
                </c:pt>
                <c:pt idx="12">
                  <c:v>0.85422680339743096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C-41A0-85A1-C3DDDDFF6094}"/>
            </c:ext>
          </c:extLst>
        </c:ser>
        <c:ser>
          <c:idx val="1"/>
          <c:order val="3"/>
          <c:tx>
            <c:strRef>
              <c:f>'tasa de ocupación evol mens'!$K$51:$L$51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EC-41A0-85A1-C3DDDDFF609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EC-41A0-85A1-C3DDDDFF6094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mens'!$K$53:$K$65</c:f>
              <c:numCache>
                <c:formatCode>0.0%</c:formatCode>
                <c:ptCount val="13"/>
                <c:pt idx="0">
                  <c:v>0.80489999999999995</c:v>
                </c:pt>
                <c:pt idx="1">
                  <c:v>0.86159999999999992</c:v>
                </c:pt>
                <c:pt idx="2">
                  <c:v>0.84360000000000002</c:v>
                </c:pt>
                <c:pt idx="3">
                  <c:v>0.83550000000000002</c:v>
                </c:pt>
                <c:pt idx="4">
                  <c:v>0.78599999999999992</c:v>
                </c:pt>
                <c:pt idx="5">
                  <c:v>0.7944</c:v>
                </c:pt>
                <c:pt idx="12">
                  <c:v>0.82030033706070882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EC-41A0-85A1-C3DDDDFF6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0EC-41A0-85A1-C3DDDDFF609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mens'!$C$53:$C$65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0.622</c:v>
                      </c:pt>
                      <c:pt idx="1">
                        <c:v>0.8012999999999999</c:v>
                      </c:pt>
                      <c:pt idx="2">
                        <c:v>0.84599999999999997</c:v>
                      </c:pt>
                      <c:pt idx="3">
                        <c:v>0.91430000000000011</c:v>
                      </c:pt>
                      <c:pt idx="4">
                        <c:v>0.82069999999999999</c:v>
                      </c:pt>
                      <c:pt idx="5">
                        <c:v>0.85340000000000005</c:v>
                      </c:pt>
                      <c:pt idx="6">
                        <c:v>0.94340000000000002</c:v>
                      </c:pt>
                      <c:pt idx="7">
                        <c:v>0.99</c:v>
                      </c:pt>
                      <c:pt idx="8">
                        <c:v>0.84279999999999999</c:v>
                      </c:pt>
                      <c:pt idx="9">
                        <c:v>0.91099999999999992</c:v>
                      </c:pt>
                      <c:pt idx="10">
                        <c:v>0.85560000000000003</c:v>
                      </c:pt>
                      <c:pt idx="11">
                        <c:v>0.84340000000000004</c:v>
                      </c:pt>
                      <c:pt idx="12">
                        <c:v>0.8534849854599893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0EC-41A0-85A1-C3DDDDFF60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EC-41A0-85A1-C3DDDDFF609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EC-41A0-85A1-C3DDDDFF609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EC-41A0-85A1-C3DDDDFF609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EC-41A0-85A1-C3DDDDFF609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EC-41A0-85A1-C3DDDDFF609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EC-41A0-85A1-C3DDDDFF609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EC-41A0-85A1-C3DDDDFF609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EC-41A0-85A1-C3DDDDFF609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EC-41A0-85A1-C3DDDDFF609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EC-41A0-85A1-C3DDDDFF609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EC-41A0-85A1-C3DDDDFF609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EC-41A0-85A1-C3DDDDFF609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EC-41A0-85A1-C3DDDDFF6094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mens'!$L$53:$L$65</c:f>
              <c:numCache>
                <c:formatCode>0.0%</c:formatCode>
                <c:ptCount val="13"/>
                <c:pt idx="0">
                  <c:v>-5.7714820885038765E-2</c:v>
                </c:pt>
                <c:pt idx="1">
                  <c:v>-3.2127611772635456E-2</c:v>
                </c:pt>
                <c:pt idx="2">
                  <c:v>-1.0323791647113945E-2</c:v>
                </c:pt>
                <c:pt idx="3">
                  <c:v>-7.1666666666666656E-2</c:v>
                </c:pt>
                <c:pt idx="4">
                  <c:v>-2.9629629629629783E-2</c:v>
                </c:pt>
                <c:pt idx="5">
                  <c:v>-4.1505791505791478E-2</c:v>
                </c:pt>
                <c:pt idx="12">
                  <c:v>-4.1236542465504233E-2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EC-41A0-85A1-C3DDDDFF6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35884</c:v>
                </c:pt>
                <c:pt idx="1">
                  <c:v>20022</c:v>
                </c:pt>
                <c:pt idx="2">
                  <c:v>7135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5-4AF9-B4A7-F26F02AD5422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34925</c:v>
                </c:pt>
                <c:pt idx="1">
                  <c:v>17035</c:v>
                </c:pt>
                <c:pt idx="2">
                  <c:v>12636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05-4AF9-B4A7-F26F02AD5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05-4AF9-B4A7-F26F02AD542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05-4AF9-B4A7-F26F02AD542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05-4AF9-B4A7-F26F02AD542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5-4AF9-B4A7-F26F02AD5422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5-4AF9-B4A7-F26F02AD5422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05-4AF9-B4A7-F26F02AD5422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05-4AF9-B4A7-F26F02AD5422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5-4AF9-B4A7-F26F02AD542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5-4AF9-B4A7-F26F02AD542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0.54066815282680047</c:v>
                </c:pt>
                <c:pt idx="1">
                  <c:v>0.26371601956777507</c:v>
                </c:pt>
                <c:pt idx="2">
                  <c:v>0.19561582760542448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005-4AF9-B4A7-F26F02AD5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05-4AF9-B4A7-F26F02AD54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05-4AF9-B4A7-F26F02AD54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05-4AF9-B4A7-F26F02AD54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05-4AF9-B4A7-F26F02AD54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05-4AF9-B4A7-F26F02AD54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05-4AF9-B4A7-F26F02AD5422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05-4AF9-B4A7-F26F02AD5422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05-4AF9-B4A7-F26F02AD5422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05-4AF9-B4A7-F26F02AD5422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05-4AF9-B4A7-F26F02AD5422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05-4AF9-B4A7-F26F02AD542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05-4AF9-B4A7-F26F02AD542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-2.6725002786757379E-2</c:v>
                </c:pt>
                <c:pt idx="1">
                  <c:v>-0.14918589551493355</c:v>
                </c:pt>
                <c:pt idx="2">
                  <c:v>0.77098808689558518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05-4AF9-B4A7-F26F02AD54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96-4AE1-83B0-5E410A80E399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14835</c:v>
                </c:pt>
                <c:pt idx="1">
                  <c:v>15333</c:v>
                </c:pt>
                <c:pt idx="2">
                  <c:v>19336</c:v>
                </c:pt>
                <c:pt idx="3">
                  <c:v>15438</c:v>
                </c:pt>
                <c:pt idx="4">
                  <c:v>13924</c:v>
                </c:pt>
                <c:pt idx="5">
                  <c:v>12875</c:v>
                </c:pt>
                <c:pt idx="6">
                  <c:v>13567</c:v>
                </c:pt>
                <c:pt idx="7">
                  <c:v>14384</c:v>
                </c:pt>
                <c:pt idx="8">
                  <c:v>13107</c:v>
                </c:pt>
                <c:pt idx="9">
                  <c:v>17179</c:v>
                </c:pt>
                <c:pt idx="10">
                  <c:v>18151</c:v>
                </c:pt>
                <c:pt idx="11">
                  <c:v>15334</c:v>
                </c:pt>
                <c:pt idx="12">
                  <c:v>183463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96-4AE1-83B0-5E410A80E399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96-4AE1-83B0-5E410A80E39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14149</c:v>
                </c:pt>
                <c:pt idx="1">
                  <c:v>13413</c:v>
                </c:pt>
                <c:pt idx="2">
                  <c:v>16451</c:v>
                </c:pt>
                <c:pt idx="3">
                  <c:v>15537</c:v>
                </c:pt>
                <c:pt idx="4">
                  <c:v>11947</c:v>
                </c:pt>
                <c:pt idx="5">
                  <c:v>13066</c:v>
                </c:pt>
                <c:pt idx="6">
                  <c:v>13298</c:v>
                </c:pt>
                <c:pt idx="7">
                  <c:v>13068</c:v>
                </c:pt>
                <c:pt idx="8">
                  <c:v>11892</c:v>
                </c:pt>
                <c:pt idx="9">
                  <c:v>15714</c:v>
                </c:pt>
                <c:pt idx="10">
                  <c:v>18457</c:v>
                </c:pt>
                <c:pt idx="11">
                  <c:v>14619</c:v>
                </c:pt>
                <c:pt idx="12">
                  <c:v>171611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96-4AE1-83B0-5E410A80E399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96-4AE1-83B0-5E410A80E39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96-4AE1-83B0-5E410A80E39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14148</c:v>
                </c:pt>
                <c:pt idx="1">
                  <c:v>13770</c:v>
                </c:pt>
                <c:pt idx="2">
                  <c:v>16641</c:v>
                </c:pt>
                <c:pt idx="3">
                  <c:v>13008</c:v>
                </c:pt>
                <c:pt idx="4">
                  <c:v>12448</c:v>
                </c:pt>
                <c:pt idx="5">
                  <c:v>10573</c:v>
                </c:pt>
                <c:pt idx="12">
                  <c:v>80588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96-4AE1-83B0-5E410A80E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096-4AE1-83B0-5E410A80E39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9791</c:v>
                      </c:pt>
                      <c:pt idx="1">
                        <c:v>11389</c:v>
                      </c:pt>
                      <c:pt idx="2">
                        <c:v>15206</c:v>
                      </c:pt>
                      <c:pt idx="3">
                        <c:v>16678</c:v>
                      </c:pt>
                      <c:pt idx="4">
                        <c:v>12920</c:v>
                      </c:pt>
                      <c:pt idx="5">
                        <c:v>14646</c:v>
                      </c:pt>
                      <c:pt idx="6">
                        <c:v>13069</c:v>
                      </c:pt>
                      <c:pt idx="7">
                        <c:v>14298</c:v>
                      </c:pt>
                      <c:pt idx="8">
                        <c:v>12907</c:v>
                      </c:pt>
                      <c:pt idx="9">
                        <c:v>15170</c:v>
                      </c:pt>
                      <c:pt idx="10">
                        <c:v>18458</c:v>
                      </c:pt>
                      <c:pt idx="11">
                        <c:v>14767</c:v>
                      </c:pt>
                      <c:pt idx="12">
                        <c:v>169299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096-4AE1-83B0-5E410A80E399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E096-4AE1-83B0-5E410A80E399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13751</c:v>
                      </c:pt>
                      <c:pt idx="1">
                        <c:v>14497</c:v>
                      </c:pt>
                      <c:pt idx="2">
                        <c:v>16834</c:v>
                      </c:pt>
                      <c:pt idx="3">
                        <c:v>16933</c:v>
                      </c:pt>
                      <c:pt idx="4">
                        <c:v>14092</c:v>
                      </c:pt>
                      <c:pt idx="5">
                        <c:v>13951</c:v>
                      </c:pt>
                      <c:pt idx="6">
                        <c:v>13728</c:v>
                      </c:pt>
                      <c:pt idx="7">
                        <c:v>14011</c:v>
                      </c:pt>
                      <c:pt idx="8">
                        <c:v>13896</c:v>
                      </c:pt>
                      <c:pt idx="9">
                        <c:v>16629</c:v>
                      </c:pt>
                      <c:pt idx="10">
                        <c:v>17821</c:v>
                      </c:pt>
                      <c:pt idx="11">
                        <c:v>16418</c:v>
                      </c:pt>
                      <c:pt idx="12">
                        <c:v>182561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E096-4AE1-83B0-5E410A80E3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96-4AE1-83B0-5E410A80E39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96-4AE1-83B0-5E410A80E39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96-4AE1-83B0-5E410A80E39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96-4AE1-83B0-5E410A80E39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96-4AE1-83B0-5E410A80E39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96-4AE1-83B0-5E410A80E39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96-4AE1-83B0-5E410A80E39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96-4AE1-83B0-5E410A80E39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96-4AE1-83B0-5E410A80E39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96-4AE1-83B0-5E410A80E39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96-4AE1-83B0-5E410A80E39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96-4AE1-83B0-5E410A80E39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96-4AE1-83B0-5E410A80E399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-7.0676372888489603E-5</c:v>
                </c:pt>
                <c:pt idx="1">
                  <c:v>2.6615969581748944E-2</c:v>
                </c:pt>
                <c:pt idx="2">
                  <c:v>1.1549449881466112E-2</c:v>
                </c:pt>
                <c:pt idx="3">
                  <c:v>-0.16277273604943043</c:v>
                </c:pt>
                <c:pt idx="4">
                  <c:v>4.1935213861220344E-2</c:v>
                </c:pt>
                <c:pt idx="5">
                  <c:v>-0.19080055104852289</c:v>
                </c:pt>
                <c:pt idx="12">
                  <c:v>-4.7006373946052005E-2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96-4AE1-83B0-5E410A80E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9E-4031-BA42-97085D6EB1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9E-4031-BA42-97085D6EB1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9E-4031-BA42-97085D6EB1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9E-4031-BA42-97085D6EB1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9E-4031-BA42-97085D6EB133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E-4031-BA42-97085D6EB133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E-4031-BA42-97085D6EB133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E-4031-BA42-97085D6EB13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9E-4031-BA42-97085D6EB13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9E-4031-BA42-97085D6EB133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9E-4031-BA42-97085D6EB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34925</c:v>
                </c:pt>
                <c:pt idx="1">
                  <c:v>17035</c:v>
                </c:pt>
                <c:pt idx="2">
                  <c:v>12636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79E-4031-BA42-97085D6EB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A6-4916-AF77-8CC79D76B918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6-4916-AF77-8CC79D76B918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6-4916-AF77-8CC79D76B918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6-4916-AF77-8CC79D76B918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6-4916-AF77-8CC79D76B918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6-4916-AF77-8CC79D76B918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6-4916-AF77-8CC79D76B918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6-4916-AF77-8CC79D76B918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A6-4916-AF77-8CC79D76B918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A6-4916-AF77-8CC79D76B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39A6-4916-AF77-8CC79D76B918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6-4916-AF77-8CC79D76B918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A6-4916-AF77-8CC79D76B918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A6-4916-AF77-8CC79D76B918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A6-4916-AF77-8CC79D76B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39A6-4916-AF77-8CC79D76B918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39A6-4916-AF77-8CC79D76B918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A6-4916-AF77-8CC79D76B918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A6-4916-AF77-8CC79D76B918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A6-4916-AF77-8CC79D76B918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A6-4916-AF77-8CC79D76B918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A6-4916-AF77-8CC79D76B918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A6-4916-AF77-8CC79D76B918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A6-4916-AF77-8CC79D76B918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A6-4916-AF77-8CC79D76B918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A6-4916-AF77-8CC79D76B918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A6-4916-AF77-8CC79D76B918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A6-4916-AF77-8CC79D76B918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A6-4916-AF77-8CC79D76B918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A6-4916-AF77-8CC79D76B918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A6-4916-AF77-8CC79D76B918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A6-4916-AF77-8CC79D76B918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A6-4916-AF77-8CC79D76B9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39A6-4916-AF77-8CC79D76B918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A6-4916-AF77-8CC79D76B9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9A6-4916-AF77-8CC79D76B9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9A6-4916-AF77-8CC79D76B9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9A6-4916-AF77-8CC79D76B9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9A6-4916-AF77-8CC79D76B9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9A6-4916-AF77-8CC79D76B9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9A6-4916-AF77-8CC79D76B9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9A6-4916-AF77-8CC79D76B9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9A6-4916-AF77-8CC79D76B9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9A6-4916-AF77-8CC79D76B9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39A6-4916-AF77-8CC79D76B9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39A6-4916-AF77-8CC79D76B91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39A6-4916-AF77-8CC79D76B91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39A6-4916-AF77-8CC79D76B91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39A6-4916-AF77-8CC79D76B91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39A6-4916-AF77-8CC79D76B91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A6-4916-AF77-8CC79D76B918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A6-4916-AF77-8CC79D76B918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A6-4916-AF77-8CC79D76B918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A6-4916-AF77-8CC79D76B918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A6-4916-AF77-8CC79D76B918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9A6-4916-AF77-8CC79D76B918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9A6-4916-AF77-8CC79D76B918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9A6-4916-AF77-8CC79D76B918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9A6-4916-AF77-8CC79D76B918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9A6-4916-AF77-8CC79D76B918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9A6-4916-AF77-8CC79D76B918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9A6-4916-AF77-8CC79D76B918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A6-4916-AF77-8CC79D76B918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9A6-4916-AF77-8CC79D76B918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A6-4916-AF77-8CC79D76B918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9A6-4916-AF77-8CC79D76B9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39A6-4916-AF77-8CC79D76B918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9A6-4916-AF77-8CC79D76B918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A6-4916-AF77-8CC79D76B918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9A6-4916-AF77-8CC79D76B918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9A6-4916-AF77-8CC79D76B918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9A6-4916-AF77-8CC79D76B918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9A6-4916-AF77-8CC79D76B918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9A6-4916-AF77-8CC79D76B918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9A6-4916-AF77-8CC79D76B918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9A6-4916-AF77-8CC79D76B918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9A6-4916-AF77-8CC79D76B918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9A6-4916-AF77-8CC79D76B918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9A6-4916-AF77-8CC79D76B918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9A6-4916-AF77-8CC79D76B918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9A6-4916-AF77-8CC79D76B918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9A6-4916-AF77-8CC79D76B918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9A6-4916-AF77-8CC79D76B9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39A6-4916-AF77-8CC79D76B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94-46DF-9AD1-7E2A5E8169CB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94-46DF-9AD1-7E2A5E8169CB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4-46DF-9AD1-7E2A5E8169CB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4-46DF-9AD1-7E2A5E8169CB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5227</c:v>
                </c:pt>
                <c:pt idx="1">
                  <c:v>43475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94-46DF-9AD1-7E2A5E816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Adeje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54080</c:v>
                </c:pt>
                <c:pt idx="1">
                  <c:v>3207</c:v>
                </c:pt>
                <c:pt idx="2">
                  <c:v>50873</c:v>
                </c:pt>
                <c:pt idx="3">
                  <c:v>15159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B-4D6B-AC22-F4307FCDDC6E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48708</c:v>
                </c:pt>
                <c:pt idx="1">
                  <c:v>3980</c:v>
                </c:pt>
                <c:pt idx="2">
                  <c:v>44728</c:v>
                </c:pt>
                <c:pt idx="3">
                  <c:v>14333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B-4D6B-AC22-F4307FCDDC6E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48702</c:v>
                </c:pt>
                <c:pt idx="1">
                  <c:v>5227</c:v>
                </c:pt>
                <c:pt idx="2">
                  <c:v>43475</c:v>
                </c:pt>
                <c:pt idx="3">
                  <c:v>15894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8B-4D6B-AC22-F4307FCDD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-1.231830500123543E-4</c:v>
                </c:pt>
                <c:pt idx="1">
                  <c:v>0.31331658291457276</c:v>
                </c:pt>
                <c:pt idx="2">
                  <c:v>-2.8013772133786419E-2</c:v>
                </c:pt>
                <c:pt idx="3">
                  <c:v>0.10890950952347733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8B-4D6B-AC22-F4307FCDDC6E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0.75394761285528511</c:v>
                </c:pt>
                <c:pt idx="1">
                  <c:v>8.0918323115982418E-2</c:v>
                </c:pt>
                <c:pt idx="2">
                  <c:v>0.67302928973930276</c:v>
                </c:pt>
                <c:pt idx="3">
                  <c:v>0.24605238714471483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8B-4D6B-AC22-F4307FCDD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170-4D20-A59C-3C77FDBFD5BC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70-4D20-A59C-3C77FDBFD5BC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70-4D20-A59C-3C77FDBFD5BC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70-4D20-A59C-3C77FDBFD5BC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2962</c:v>
                </c:pt>
                <c:pt idx="1">
                  <c:v>22686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70-4D20-A59C-3C77FDBFD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Adeje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35487</c:v>
                </c:pt>
                <c:pt idx="1">
                  <c:v>2177</c:v>
                </c:pt>
                <c:pt idx="2">
                  <c:v>33310</c:v>
                </c:pt>
                <c:pt idx="3">
                  <c:v>7472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9-4F41-9F5C-ADF817D9C3CE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26878</c:v>
                </c:pt>
                <c:pt idx="1">
                  <c:v>2609</c:v>
                </c:pt>
                <c:pt idx="2">
                  <c:v>24269</c:v>
                </c:pt>
                <c:pt idx="3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F9-4F41-9F5C-ADF817D9C3CE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25648</c:v>
                </c:pt>
                <c:pt idx="1">
                  <c:v>2962</c:v>
                </c:pt>
                <c:pt idx="2">
                  <c:v>22686</c:v>
                </c:pt>
                <c:pt idx="3">
                  <c:v>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F9-4F41-9F5C-ADF817D9C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-4.5762333506957353E-2</c:v>
                </c:pt>
                <c:pt idx="1">
                  <c:v>0.13530088156381748</c:v>
                </c:pt>
                <c:pt idx="2">
                  <c:v>-6.5227244633070947E-2</c:v>
                </c:pt>
                <c:pt idx="3">
                  <c:v>3.009105041083715E-2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F9-4F41-9F5C-ADF817D9C3CE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0.73437365783822472</c:v>
                </c:pt>
                <c:pt idx="1">
                  <c:v>8.4810307802433788E-2</c:v>
                </c:pt>
                <c:pt idx="2">
                  <c:v>0.64956335003579102</c:v>
                </c:pt>
                <c:pt idx="3">
                  <c:v>0.26562634216177522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F9-4F41-9F5C-ADF817D9C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78-44FA-A896-0B35B9164090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78-44FA-A896-0B35B9164090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8-44FA-A896-0B35B9164090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8-44FA-A896-0B35B9164090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2265</c:v>
                </c:pt>
                <c:pt idx="1">
                  <c:v>20789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78-44FA-A896-0B35B9164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Adeje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18593</c:v>
                </c:pt>
                <c:pt idx="1">
                  <c:v>1030</c:v>
                </c:pt>
                <c:pt idx="2">
                  <c:v>17563</c:v>
                </c:pt>
                <c:pt idx="3">
                  <c:v>7687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4-457B-912A-7A38B52405F3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21830</c:v>
                </c:pt>
                <c:pt idx="1">
                  <c:v>1371</c:v>
                </c:pt>
                <c:pt idx="2">
                  <c:v>20459</c:v>
                </c:pt>
                <c:pt idx="3">
                  <c:v>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04-457B-912A-7A38B52405F3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23054</c:v>
                </c:pt>
                <c:pt idx="1">
                  <c:v>2265</c:v>
                </c:pt>
                <c:pt idx="2">
                  <c:v>20789</c:v>
                </c:pt>
                <c:pt idx="3">
                  <c:v>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04-457B-912A-7A38B5240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5.6069628950984773E-2</c:v>
                </c:pt>
                <c:pt idx="1">
                  <c:v>0.65207877461706776</c:v>
                </c:pt>
                <c:pt idx="2">
                  <c:v>1.6129820616843427E-2</c:v>
                </c:pt>
                <c:pt idx="3">
                  <c:v>0.24216256804955894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04-457B-912A-7A38B52405F3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0.77698763102018809</c:v>
                </c:pt>
                <c:pt idx="1">
                  <c:v>7.6337164234437663E-2</c:v>
                </c:pt>
                <c:pt idx="2">
                  <c:v>0.70065046678575038</c:v>
                </c:pt>
                <c:pt idx="3">
                  <c:v>0.22301236897981194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04-457B-912A-7A38B5240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B9-4F08-B463-5E00A815E0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B9-4F08-B463-5E00A815E0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B9-4F08-B463-5E00A815E0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9-4F08-B463-5E00A815E07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9-4F08-B463-5E00A815E07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B9-4F08-B463-5E00A815E07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7B9-4F08-B463-5E00A815E07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7B9-4F08-B463-5E00A815E07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7B9-4F08-B463-5E00A815E07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7B9-4F08-B463-5E00A815E07F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9-4F08-B463-5E00A815E07F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9-4F08-B463-5E00A815E07F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9-4F08-B463-5E00A815E07F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9-4F08-B463-5E00A815E07F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9-4F08-B463-5E00A815E07F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B9-4F08-B463-5E00A815E07F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B9-4F08-B463-5E00A815E07F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B9-4F08-B463-5E00A815E07F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B9-4F08-B463-5E00A815E07F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7B9-4F08-B463-5E00A815E07F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7B9-4F08-B463-5E00A815E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03-4648-AF62-9182BA6D85BB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03-4648-AF62-9182BA6D85BB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3-4648-AF62-9182BA6D85BB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3-4648-AF62-9182BA6D85BB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3-4648-AF62-9182BA6D85BB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03-4648-AF62-9182BA6D85BB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03-4648-AF62-9182BA6D85BB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03-4648-AF62-9182BA6D85BB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03-4648-AF62-9182BA6D85BB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03-4648-AF62-9182BA6D8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A503-4648-AF62-9182BA6D85BB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03-4648-AF62-9182BA6D85BB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03-4648-AF62-9182BA6D85BB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03-4648-AF62-9182BA6D85BB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03-4648-AF62-9182BA6D8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503-4648-AF62-9182BA6D85BB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A503-4648-AF62-9182BA6D85BB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03-4648-AF62-9182BA6D85BB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03-4648-AF62-9182BA6D85BB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03-4648-AF62-9182BA6D85BB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03-4648-AF62-9182BA6D85BB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03-4648-AF62-9182BA6D85BB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03-4648-AF62-9182BA6D85BB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03-4648-AF62-9182BA6D85BB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03-4648-AF62-9182BA6D85BB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03-4648-AF62-9182BA6D85BB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03-4648-AF62-9182BA6D85BB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03-4648-AF62-9182BA6D85BB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03-4648-AF62-9182BA6D85BB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03-4648-AF62-9182BA6D85BB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03-4648-AF62-9182BA6D85BB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03-4648-AF62-9182BA6D85BB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03-4648-AF62-9182BA6D85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A503-4648-AF62-9182BA6D85BB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503-4648-AF62-9182BA6D85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503-4648-AF62-9182BA6D85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503-4648-AF62-9182BA6D85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503-4648-AF62-9182BA6D85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503-4648-AF62-9182BA6D85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503-4648-AF62-9182BA6D85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503-4648-AF62-9182BA6D85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503-4648-AF62-9182BA6D85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503-4648-AF62-9182BA6D85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503-4648-AF62-9182BA6D85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A503-4648-AF62-9182BA6D85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A503-4648-AF62-9182BA6D85B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A503-4648-AF62-9182BA6D85B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A503-4648-AF62-9182BA6D85B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A503-4648-AF62-9182BA6D85B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A503-4648-AF62-9182BA6D85B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03-4648-AF62-9182BA6D85BB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503-4648-AF62-9182BA6D85BB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503-4648-AF62-9182BA6D85BB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503-4648-AF62-9182BA6D85BB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503-4648-AF62-9182BA6D85BB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503-4648-AF62-9182BA6D85BB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503-4648-AF62-9182BA6D85BB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503-4648-AF62-9182BA6D85BB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503-4648-AF62-9182BA6D85BB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503-4648-AF62-9182BA6D85BB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503-4648-AF62-9182BA6D85BB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503-4648-AF62-9182BA6D85BB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503-4648-AF62-9182BA6D85BB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503-4648-AF62-9182BA6D85BB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503-4648-AF62-9182BA6D85BB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503-4648-AF62-9182BA6D85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A503-4648-AF62-9182BA6D85BB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503-4648-AF62-9182BA6D85BB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503-4648-AF62-9182BA6D85BB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503-4648-AF62-9182BA6D85BB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503-4648-AF62-9182BA6D85BB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503-4648-AF62-9182BA6D85BB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503-4648-AF62-9182BA6D85BB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503-4648-AF62-9182BA6D85BB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503-4648-AF62-9182BA6D85BB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503-4648-AF62-9182BA6D85BB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503-4648-AF62-9182BA6D85BB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503-4648-AF62-9182BA6D85BB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503-4648-AF62-9182BA6D85BB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503-4648-AF62-9182BA6D85BB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503-4648-AF62-9182BA6D85BB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503-4648-AF62-9182BA6D85BB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503-4648-AF62-9182BA6D85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A503-4648-AF62-9182BA6D8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D7-46AF-A0EB-3F6C27C3D4C4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5263</c:v>
                </c:pt>
                <c:pt idx="1">
                  <c:v>6481</c:v>
                </c:pt>
                <c:pt idx="2">
                  <c:v>5899</c:v>
                </c:pt>
                <c:pt idx="3">
                  <c:v>6246</c:v>
                </c:pt>
                <c:pt idx="4">
                  <c:v>4557</c:v>
                </c:pt>
                <c:pt idx="5">
                  <c:v>3362</c:v>
                </c:pt>
                <c:pt idx="6">
                  <c:v>4329</c:v>
                </c:pt>
                <c:pt idx="7">
                  <c:v>5757</c:v>
                </c:pt>
                <c:pt idx="8">
                  <c:v>3048</c:v>
                </c:pt>
                <c:pt idx="9">
                  <c:v>5267</c:v>
                </c:pt>
                <c:pt idx="10">
                  <c:v>3570</c:v>
                </c:pt>
                <c:pt idx="11">
                  <c:v>4199</c:v>
                </c:pt>
                <c:pt idx="12">
                  <c:v>57978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7-46AF-A0EB-3F6C27C3D4C4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D7-46AF-A0EB-3F6C27C3D4C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4160</c:v>
                </c:pt>
                <c:pt idx="1">
                  <c:v>5585</c:v>
                </c:pt>
                <c:pt idx="2">
                  <c:v>4547</c:v>
                </c:pt>
                <c:pt idx="3">
                  <c:v>4843</c:v>
                </c:pt>
                <c:pt idx="4">
                  <c:v>4354</c:v>
                </c:pt>
                <c:pt idx="5">
                  <c:v>3183</c:v>
                </c:pt>
                <c:pt idx="6">
                  <c:v>3905</c:v>
                </c:pt>
                <c:pt idx="7">
                  <c:v>5485</c:v>
                </c:pt>
                <c:pt idx="8">
                  <c:v>3323</c:v>
                </c:pt>
                <c:pt idx="9">
                  <c:v>4829</c:v>
                </c:pt>
                <c:pt idx="10">
                  <c:v>3743</c:v>
                </c:pt>
                <c:pt idx="11">
                  <c:v>4024</c:v>
                </c:pt>
                <c:pt idx="12">
                  <c:v>51981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D7-46AF-A0EB-3F6C27C3D4C4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D7-46AF-A0EB-3F6C27C3D4C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D7-46AF-A0EB-3F6C27C3D4C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4364</c:v>
                </c:pt>
                <c:pt idx="1">
                  <c:v>5459</c:v>
                </c:pt>
                <c:pt idx="2">
                  <c:v>4692</c:v>
                </c:pt>
                <c:pt idx="3">
                  <c:v>6459</c:v>
                </c:pt>
                <c:pt idx="4">
                  <c:v>5061</c:v>
                </c:pt>
                <c:pt idx="5">
                  <c:v>4061</c:v>
                </c:pt>
                <c:pt idx="12">
                  <c:v>30096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D7-46AF-A0EB-3F6C27C3D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7D7-46AF-A0EB-3F6C27C3D4C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3814</c:v>
                      </c:pt>
                      <c:pt idx="1">
                        <c:v>6284</c:v>
                      </c:pt>
                      <c:pt idx="2">
                        <c:v>4959</c:v>
                      </c:pt>
                      <c:pt idx="3">
                        <c:v>6947</c:v>
                      </c:pt>
                      <c:pt idx="4">
                        <c:v>5457</c:v>
                      </c:pt>
                      <c:pt idx="5">
                        <c:v>4071</c:v>
                      </c:pt>
                      <c:pt idx="6">
                        <c:v>5091</c:v>
                      </c:pt>
                      <c:pt idx="7">
                        <c:v>6066</c:v>
                      </c:pt>
                      <c:pt idx="8">
                        <c:v>4266</c:v>
                      </c:pt>
                      <c:pt idx="9">
                        <c:v>6721</c:v>
                      </c:pt>
                      <c:pt idx="10">
                        <c:v>3923</c:v>
                      </c:pt>
                      <c:pt idx="11">
                        <c:v>5577</c:v>
                      </c:pt>
                      <c:pt idx="12">
                        <c:v>63176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7D7-46AF-A0EB-3F6C27C3D4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D7-46AF-A0EB-3F6C27C3D4C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D7-46AF-A0EB-3F6C27C3D4C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D7-46AF-A0EB-3F6C27C3D4C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D7-46AF-A0EB-3F6C27C3D4C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D7-46AF-A0EB-3F6C27C3D4C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D7-46AF-A0EB-3F6C27C3D4C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D7-46AF-A0EB-3F6C27C3D4C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D7-46AF-A0EB-3F6C27C3D4C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D7-46AF-A0EB-3F6C27C3D4C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D7-46AF-A0EB-3F6C27C3D4C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D7-46AF-A0EB-3F6C27C3D4C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D7-46AF-A0EB-3F6C27C3D4C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D7-46AF-A0EB-3F6C27C3D4C4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4.9038461538461586E-2</c:v>
                </c:pt>
                <c:pt idx="1">
                  <c:v>-2.2560429722470854E-2</c:v>
                </c:pt>
                <c:pt idx="2">
                  <c:v>3.1889157686386671E-2</c:v>
                </c:pt>
                <c:pt idx="3">
                  <c:v>0.33367747264092507</c:v>
                </c:pt>
                <c:pt idx="4">
                  <c:v>0.16237942122186499</c:v>
                </c:pt>
                <c:pt idx="5">
                  <c:v>0.27584040213634942</c:v>
                </c:pt>
                <c:pt idx="12">
                  <c:v>0.12837432513497293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D7-46AF-A0EB-3F6C27C3D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6-44F7-AA43-A3DB1CC9B62E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06-44F7-AA43-A3DB1CC9B62E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06-44F7-AA43-A3DB1CC9B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06-44F7-AA43-A3DB1CC9B62E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06-44F7-AA43-A3DB1CC9B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7F-4ECD-BBC7-CCF33EB93B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7F-4ECD-BBC7-CCF33EB93B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7F-4ECD-BBC7-CCF33EB93B5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7F-4ECD-BBC7-CCF33EB93B54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7F-4ECD-BBC7-CCF33EB93B5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57F-4ECD-BBC7-CCF33EB93B5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57F-4ECD-BBC7-CCF33EB93B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57F-4ECD-BBC7-CCF33EB93B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57F-4ECD-BBC7-CCF33EB93B5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57F-4ECD-BBC7-CCF33EB93B54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F-4ECD-BBC7-CCF33EB93B54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7F-4ECD-BBC7-CCF33EB93B54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7F-4ECD-BBC7-CCF33EB93B54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7F-4ECD-BBC7-CCF33EB93B54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7F-4ECD-BBC7-CCF33EB93B54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7F-4ECD-BBC7-CCF33EB93B54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7F-4ECD-BBC7-CCF33EB93B54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7F-4ECD-BBC7-CCF33EB93B54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7F-4ECD-BBC7-CCF33EB93B54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57F-4ECD-BBC7-CCF33EB93B54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57F-4ECD-BBC7-CCF33EB9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77-465D-8F78-66C746FA1043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7-465D-8F78-66C746FA1043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7-465D-8F78-66C746FA1043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7-465D-8F78-66C746FA1043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7-465D-8F78-66C746FA1043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7-465D-8F78-66C746FA1043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7-465D-8F78-66C746FA1043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77-465D-8F78-66C746FA1043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7-465D-8F78-66C746FA1043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77-465D-8F78-66C746FA1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A077-465D-8F78-66C746FA1043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7-465D-8F78-66C746FA1043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65D-8F78-66C746FA1043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77-465D-8F78-66C746FA1043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77-465D-8F78-66C746FA1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077-465D-8F78-66C746FA1043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A077-465D-8F78-66C746FA1043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77-465D-8F78-66C746FA1043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77-465D-8F78-66C746FA1043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77-465D-8F78-66C746FA1043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77-465D-8F78-66C746FA1043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77-465D-8F78-66C746FA1043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77-465D-8F78-66C746FA1043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77-465D-8F78-66C746FA1043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77-465D-8F78-66C746FA1043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77-465D-8F78-66C746FA1043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77-465D-8F78-66C746FA1043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77-465D-8F78-66C746FA1043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77-465D-8F78-66C746FA1043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77-465D-8F78-66C746FA1043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77-465D-8F78-66C746FA1043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77-465D-8F78-66C746FA1043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77-465D-8F78-66C746FA10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A077-465D-8F78-66C746FA1043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77-465D-8F78-66C746FA10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077-465D-8F78-66C746FA10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077-465D-8F78-66C746FA10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077-465D-8F78-66C746FA10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077-465D-8F78-66C746FA10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077-465D-8F78-66C746FA10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077-465D-8F78-66C746FA10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077-465D-8F78-66C746FA10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077-465D-8F78-66C746FA10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077-465D-8F78-66C746FA10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A077-465D-8F78-66C746FA10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A077-465D-8F78-66C746FA10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A077-465D-8F78-66C746FA10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A077-465D-8F78-66C746FA10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A077-465D-8F78-66C746FA104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A077-465D-8F78-66C746FA104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77-465D-8F78-66C746FA1043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077-465D-8F78-66C746FA1043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77-465D-8F78-66C746FA1043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77-465D-8F78-66C746FA1043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077-465D-8F78-66C746FA1043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077-465D-8F78-66C746FA1043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077-465D-8F78-66C746FA1043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077-465D-8F78-66C746FA1043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077-465D-8F78-66C746FA1043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077-465D-8F78-66C746FA1043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077-465D-8F78-66C746FA1043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077-465D-8F78-66C746FA1043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077-465D-8F78-66C746FA1043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077-465D-8F78-66C746FA1043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077-465D-8F78-66C746FA1043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077-465D-8F78-66C746FA10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A077-465D-8F78-66C746FA1043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077-465D-8F78-66C746FA1043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077-465D-8F78-66C746FA1043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077-465D-8F78-66C746FA1043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077-465D-8F78-66C746FA1043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077-465D-8F78-66C746FA1043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077-465D-8F78-66C746FA1043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077-465D-8F78-66C746FA1043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077-465D-8F78-66C746FA1043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077-465D-8F78-66C746FA1043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077-465D-8F78-66C746FA1043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077-465D-8F78-66C746FA1043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077-465D-8F78-66C746FA1043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077-465D-8F78-66C746FA1043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077-465D-8F78-66C746FA1043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077-465D-8F78-66C746FA1043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077-465D-8F78-66C746FA10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A077-465D-8F78-66C746FA1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9F-4BC0-ABB2-6BAFBB88DDB9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9F-4BC0-ABB2-6BAFBB88DDB9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9F-4BC0-ABB2-6BAFBB88D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9F-4BC0-ABB2-6BAFBB88DDB9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9F-4BC0-ABB2-6BAFBB88D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2C-46BE-9F15-7345D2B560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2C-46BE-9F15-7345D2B560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12C-46BE-9F15-7345D2B560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12C-46BE-9F15-7345D2B560AC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12C-46BE-9F15-7345D2B560A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12C-46BE-9F15-7345D2B560A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12C-46BE-9F15-7345D2B560A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12C-46BE-9F15-7345D2B560A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12C-46BE-9F15-7345D2B560A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12C-46BE-9F15-7345D2B560AC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2C-46BE-9F15-7345D2B560AC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2C-46BE-9F15-7345D2B560AC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2C-46BE-9F15-7345D2B560AC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2C-46BE-9F15-7345D2B560AC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2C-46BE-9F15-7345D2B560AC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2C-46BE-9F15-7345D2B560AC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2C-46BE-9F15-7345D2B560AC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2C-46BE-9F15-7345D2B560AC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2C-46BE-9F15-7345D2B560AC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12C-46BE-9F15-7345D2B560AC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2C-46BE-9F15-7345D2B56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0F-4C27-9802-79DEE8BF57F4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0F-4C27-9802-79DEE8BF57F4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F-4C27-9802-79DEE8BF57F4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F-4C27-9802-79DEE8BF57F4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F-4C27-9802-79DEE8BF57F4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F-4C27-9802-79DEE8BF57F4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F-4C27-9802-79DEE8BF57F4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0F-4C27-9802-79DEE8BF57F4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F-4C27-9802-79DEE8BF57F4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F-4C27-9802-79DEE8BF5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FC0F-4C27-9802-79DEE8BF57F4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F-4C27-9802-79DEE8BF57F4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F-4C27-9802-79DEE8BF57F4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0F-4C27-9802-79DEE8BF57F4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0F-4C27-9802-79DEE8BF5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C0F-4C27-9802-79DEE8BF57F4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FC0F-4C27-9802-79DEE8BF57F4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0F-4C27-9802-79DEE8BF57F4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0F-4C27-9802-79DEE8BF57F4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0F-4C27-9802-79DEE8BF57F4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0F-4C27-9802-79DEE8BF57F4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0F-4C27-9802-79DEE8BF57F4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0F-4C27-9802-79DEE8BF57F4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0F-4C27-9802-79DEE8BF57F4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0F-4C27-9802-79DEE8BF57F4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0F-4C27-9802-79DEE8BF57F4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0F-4C27-9802-79DEE8BF57F4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0F-4C27-9802-79DEE8BF57F4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0F-4C27-9802-79DEE8BF57F4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0F-4C27-9802-79DEE8BF57F4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0F-4C27-9802-79DEE8BF57F4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0F-4C27-9802-79DEE8BF57F4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0F-4C27-9802-79DEE8BF57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FC0F-4C27-9802-79DEE8BF57F4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0F-4C27-9802-79DEE8BF57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C0F-4C27-9802-79DEE8BF57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C0F-4C27-9802-79DEE8BF57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C0F-4C27-9802-79DEE8BF57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C0F-4C27-9802-79DEE8BF57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C0F-4C27-9802-79DEE8BF57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C0F-4C27-9802-79DEE8BF57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C0F-4C27-9802-79DEE8BF57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C0F-4C27-9802-79DEE8BF57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C0F-4C27-9802-79DEE8BF57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FC0F-4C27-9802-79DEE8BF57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FC0F-4C27-9802-79DEE8BF57F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FC0F-4C27-9802-79DEE8BF57F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FC0F-4C27-9802-79DEE8BF57F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FC0F-4C27-9802-79DEE8BF57F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FC0F-4C27-9802-79DEE8BF57F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0F-4C27-9802-79DEE8BF57F4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C0F-4C27-9802-79DEE8BF57F4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C0F-4C27-9802-79DEE8BF57F4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C0F-4C27-9802-79DEE8BF57F4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C0F-4C27-9802-79DEE8BF57F4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C0F-4C27-9802-79DEE8BF57F4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C0F-4C27-9802-79DEE8BF57F4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C0F-4C27-9802-79DEE8BF57F4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C0F-4C27-9802-79DEE8BF57F4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C0F-4C27-9802-79DEE8BF57F4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C0F-4C27-9802-79DEE8BF57F4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C0F-4C27-9802-79DEE8BF57F4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C0F-4C27-9802-79DEE8BF57F4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C0F-4C27-9802-79DEE8BF57F4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C0F-4C27-9802-79DEE8BF57F4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C0F-4C27-9802-79DEE8BF57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FC0F-4C27-9802-79DEE8BF57F4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C0F-4C27-9802-79DEE8BF57F4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C0F-4C27-9802-79DEE8BF57F4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C0F-4C27-9802-79DEE8BF57F4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C0F-4C27-9802-79DEE8BF57F4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C0F-4C27-9802-79DEE8BF57F4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C0F-4C27-9802-79DEE8BF57F4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C0F-4C27-9802-79DEE8BF57F4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C0F-4C27-9802-79DEE8BF57F4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C0F-4C27-9802-79DEE8BF57F4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C0F-4C27-9802-79DEE8BF57F4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C0F-4C27-9802-79DEE8BF57F4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C0F-4C27-9802-79DEE8BF57F4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C0F-4C27-9802-79DEE8BF57F4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C0F-4C27-9802-79DEE8BF57F4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C0F-4C27-9802-79DEE8BF57F4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C0F-4C27-9802-79DEE8BF57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FC0F-4C27-9802-79DEE8BF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6-43A1-80F7-574D9CEB9F67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6-43A1-80F7-574D9CEB9F67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16-43A1-80F7-574D9CEB9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16-43A1-80F7-574D9CEB9F67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16-43A1-80F7-574D9CEB9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147955</c:v>
                </c:pt>
                <c:pt idx="1">
                  <c:v>161848</c:v>
                </c:pt>
                <c:pt idx="2">
                  <c:v>181700</c:v>
                </c:pt>
                <c:pt idx="3">
                  <c:v>207257</c:v>
                </c:pt>
                <c:pt idx="4">
                  <c:v>247584</c:v>
                </c:pt>
                <c:pt idx="5">
                  <c:v>117997</c:v>
                </c:pt>
                <c:pt idx="6">
                  <c:v>222987</c:v>
                </c:pt>
                <c:pt idx="7">
                  <c:v>189817</c:v>
                </c:pt>
                <c:pt idx="8">
                  <c:v>163604</c:v>
                </c:pt>
                <c:pt idx="9">
                  <c:v>164726</c:v>
                </c:pt>
                <c:pt idx="10">
                  <c:v>180969</c:v>
                </c:pt>
                <c:pt idx="11">
                  <c:v>208783</c:v>
                </c:pt>
                <c:pt idx="12">
                  <c:v>212389</c:v>
                </c:pt>
                <c:pt idx="13">
                  <c:v>240821</c:v>
                </c:pt>
                <c:pt idx="14">
                  <c:v>261850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3-43D8-AECF-BAAA89599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-8.5839800306460434E-2</c:v>
                </c:pt>
                <c:pt idx="1">
                  <c:v>-0.1092570170610897</c:v>
                </c:pt>
                <c:pt idx="2">
                  <c:v>-0.12331067225714931</c:v>
                </c:pt>
                <c:pt idx="3">
                  <c:v>-0.1628820925423291</c:v>
                </c:pt>
                <c:pt idx="4">
                  <c:v>1.0982228361738011</c:v>
                </c:pt>
                <c:pt idx="5">
                  <c:v>-0.47083462264616327</c:v>
                </c:pt>
                <c:pt idx="6">
                  <c:v>0.17474725656816825</c:v>
                </c:pt>
                <c:pt idx="7">
                  <c:v>0.16022224395491547</c:v>
                </c:pt>
                <c:pt idx="8">
                  <c:v>-6.8113109041680886E-3</c:v>
                </c:pt>
                <c:pt idx="9">
                  <c:v>-8.9755704015604842E-2</c:v>
                </c:pt>
                <c:pt idx="10">
                  <c:v>-0.13321965868868635</c:v>
                </c:pt>
                <c:pt idx="11">
                  <c:v>-1.6978280419419067E-2</c:v>
                </c:pt>
                <c:pt idx="12">
                  <c:v>-0.11806279352714255</c:v>
                </c:pt>
                <c:pt idx="13">
                  <c:v>-8.0309337406912373E-2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3-43D8-AECF-BAAA89599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80536</c:v>
                </c:pt>
                <c:pt idx="1">
                  <c:v>101169</c:v>
                </c:pt>
                <c:pt idx="2">
                  <c:v>106339</c:v>
                </c:pt>
                <c:pt idx="3">
                  <c:v>120397</c:v>
                </c:pt>
                <c:pt idx="4">
                  <c:v>120918</c:v>
                </c:pt>
                <c:pt idx="5">
                  <c:v>49521</c:v>
                </c:pt>
                <c:pt idx="6">
                  <c:v>109920</c:v>
                </c:pt>
                <c:pt idx="7">
                  <c:v>100131</c:v>
                </c:pt>
                <c:pt idx="8">
                  <c:v>99475</c:v>
                </c:pt>
                <c:pt idx="9">
                  <c:v>87491</c:v>
                </c:pt>
                <c:pt idx="10">
                  <c:v>96210</c:v>
                </c:pt>
                <c:pt idx="11">
                  <c:v>106794</c:v>
                </c:pt>
                <c:pt idx="12">
                  <c:v>126190</c:v>
                </c:pt>
                <c:pt idx="13">
                  <c:v>149348</c:v>
                </c:pt>
                <c:pt idx="14">
                  <c:v>161329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8-443A-A922-C54FF3F4A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-0.2039458727475808</c:v>
                </c:pt>
                <c:pt idx="1">
                  <c:v>-4.8618098722011727E-2</c:v>
                </c:pt>
                <c:pt idx="2">
                  <c:v>-0.11676370673687886</c:v>
                </c:pt>
                <c:pt idx="3">
                  <c:v>-4.3087050728592979E-3</c:v>
                </c:pt>
                <c:pt idx="4">
                  <c:v>1.4417519840067849</c:v>
                </c:pt>
                <c:pt idx="5">
                  <c:v>-0.54948144104803487</c:v>
                </c:pt>
                <c:pt idx="6">
                  <c:v>9.7761931869251306E-2</c:v>
                </c:pt>
                <c:pt idx="7">
                  <c:v>6.5946217642622873E-3</c:v>
                </c:pt>
                <c:pt idx="8">
                  <c:v>0.13697408876341566</c:v>
                </c:pt>
                <c:pt idx="9">
                  <c:v>-9.0624675189689197E-2</c:v>
                </c:pt>
                <c:pt idx="10">
                  <c:v>-9.9106691387156554E-2</c:v>
                </c:pt>
                <c:pt idx="11">
                  <c:v>-0.15370473096124893</c:v>
                </c:pt>
                <c:pt idx="12">
                  <c:v>-0.15506066368481664</c:v>
                </c:pt>
                <c:pt idx="13">
                  <c:v>-7.4264391398942586E-2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E8-443A-A922-C54FF3F4A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67419</c:v>
                </c:pt>
                <c:pt idx="1">
                  <c:v>60679</c:v>
                </c:pt>
                <c:pt idx="2">
                  <c:v>75361</c:v>
                </c:pt>
                <c:pt idx="3">
                  <c:v>86860</c:v>
                </c:pt>
                <c:pt idx="4">
                  <c:v>126666</c:v>
                </c:pt>
                <c:pt idx="5">
                  <c:v>68476</c:v>
                </c:pt>
                <c:pt idx="6">
                  <c:v>113067</c:v>
                </c:pt>
                <c:pt idx="7">
                  <c:v>89686</c:v>
                </c:pt>
                <c:pt idx="8">
                  <c:v>64129</c:v>
                </c:pt>
                <c:pt idx="9">
                  <c:v>77235</c:v>
                </c:pt>
                <c:pt idx="10">
                  <c:v>84759</c:v>
                </c:pt>
                <c:pt idx="11">
                  <c:v>101989</c:v>
                </c:pt>
                <c:pt idx="12">
                  <c:v>86199</c:v>
                </c:pt>
                <c:pt idx="13">
                  <c:v>91473</c:v>
                </c:pt>
                <c:pt idx="14">
                  <c:v>100521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5-4289-8E77-AE0160771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0.11107631964930209</c:v>
                </c:pt>
                <c:pt idx="1">
                  <c:v>-0.19482225554331811</c:v>
                </c:pt>
                <c:pt idx="2">
                  <c:v>-0.13238544784711026</c:v>
                </c:pt>
                <c:pt idx="3">
                  <c:v>-0.31425954873446704</c:v>
                </c:pt>
                <c:pt idx="4">
                  <c:v>0.84978678661136753</c:v>
                </c:pt>
                <c:pt idx="5">
                  <c:v>-0.39437678544579757</c:v>
                </c:pt>
                <c:pt idx="6">
                  <c:v>0.26069843676828053</c:v>
                </c:pt>
                <c:pt idx="7">
                  <c:v>0.39852484835253943</c:v>
                </c:pt>
                <c:pt idx="8">
                  <c:v>-0.16968990742539003</c:v>
                </c:pt>
                <c:pt idx="9">
                  <c:v>-8.8769334229993224E-2</c:v>
                </c:pt>
                <c:pt idx="10">
                  <c:v>-0.16893978762415551</c:v>
                </c:pt>
                <c:pt idx="11">
                  <c:v>0.18318077935938937</c:v>
                </c:pt>
                <c:pt idx="12">
                  <c:v>-5.765635761372212E-2</c:v>
                </c:pt>
                <c:pt idx="13">
                  <c:v>-9.0011042468737923E-2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5-4289-8E77-AE0160771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DA-4942-A2A5-2CBE17D5061C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6378</c:v>
                </c:pt>
                <c:pt idx="1">
                  <c:v>6913</c:v>
                </c:pt>
                <c:pt idx="2">
                  <c:v>7454</c:v>
                </c:pt>
                <c:pt idx="3">
                  <c:v>7570</c:v>
                </c:pt>
                <c:pt idx="4">
                  <c:v>5806</c:v>
                </c:pt>
                <c:pt idx="5">
                  <c:v>5288</c:v>
                </c:pt>
                <c:pt idx="6">
                  <c:v>8019</c:v>
                </c:pt>
                <c:pt idx="7">
                  <c:v>6230</c:v>
                </c:pt>
                <c:pt idx="8">
                  <c:v>5752</c:v>
                </c:pt>
                <c:pt idx="9">
                  <c:v>7467</c:v>
                </c:pt>
                <c:pt idx="10">
                  <c:v>7260</c:v>
                </c:pt>
                <c:pt idx="11">
                  <c:v>7580</c:v>
                </c:pt>
                <c:pt idx="12">
                  <c:v>81717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DA-4942-A2A5-2CBE17D5061C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DA-4942-A2A5-2CBE17D5061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6245</c:v>
                </c:pt>
                <c:pt idx="1">
                  <c:v>6687</c:v>
                </c:pt>
                <c:pt idx="2">
                  <c:v>7551</c:v>
                </c:pt>
                <c:pt idx="3">
                  <c:v>7164</c:v>
                </c:pt>
                <c:pt idx="4">
                  <c:v>5488</c:v>
                </c:pt>
                <c:pt idx="5">
                  <c:v>4500</c:v>
                </c:pt>
                <c:pt idx="6">
                  <c:v>6462</c:v>
                </c:pt>
                <c:pt idx="7">
                  <c:v>5164</c:v>
                </c:pt>
                <c:pt idx="8">
                  <c:v>5417</c:v>
                </c:pt>
                <c:pt idx="9">
                  <c:v>7455</c:v>
                </c:pt>
                <c:pt idx="10">
                  <c:v>7841</c:v>
                </c:pt>
                <c:pt idx="11">
                  <c:v>7909</c:v>
                </c:pt>
                <c:pt idx="12">
                  <c:v>77883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DA-4942-A2A5-2CBE17D5061C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DA-4942-A2A5-2CBE17D5061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DA-4942-A2A5-2CBE17D5061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6438</c:v>
                </c:pt>
                <c:pt idx="1">
                  <c:v>7549</c:v>
                </c:pt>
                <c:pt idx="2">
                  <c:v>6131</c:v>
                </c:pt>
                <c:pt idx="3">
                  <c:v>7758</c:v>
                </c:pt>
                <c:pt idx="4">
                  <c:v>6011</c:v>
                </c:pt>
                <c:pt idx="5">
                  <c:v>5178</c:v>
                </c:pt>
                <c:pt idx="12">
                  <c:v>39065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DA-4942-A2A5-2CBE17D50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CDA-4942-A2A5-2CBE17D5061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6894</c:v>
                      </c:pt>
                      <c:pt idx="1">
                        <c:v>8112</c:v>
                      </c:pt>
                      <c:pt idx="2">
                        <c:v>7378</c:v>
                      </c:pt>
                      <c:pt idx="3">
                        <c:v>8738</c:v>
                      </c:pt>
                      <c:pt idx="4">
                        <c:v>5742</c:v>
                      </c:pt>
                      <c:pt idx="5">
                        <c:v>4830</c:v>
                      </c:pt>
                      <c:pt idx="6">
                        <c:v>7856</c:v>
                      </c:pt>
                      <c:pt idx="7">
                        <c:v>5565</c:v>
                      </c:pt>
                      <c:pt idx="8">
                        <c:v>5560</c:v>
                      </c:pt>
                      <c:pt idx="9">
                        <c:v>7815</c:v>
                      </c:pt>
                      <c:pt idx="10">
                        <c:v>6968</c:v>
                      </c:pt>
                      <c:pt idx="11">
                        <c:v>7335</c:v>
                      </c:pt>
                      <c:pt idx="12">
                        <c:v>82793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CDA-4942-A2A5-2CBE17D5061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DA-4942-A2A5-2CBE17D5061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DA-4942-A2A5-2CBE17D5061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DA-4942-A2A5-2CBE17D5061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DA-4942-A2A5-2CBE17D5061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DA-4942-A2A5-2CBE17D5061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DA-4942-A2A5-2CBE17D5061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DA-4942-A2A5-2CBE17D5061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DA-4942-A2A5-2CBE17D5061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DA-4942-A2A5-2CBE17D5061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DA-4942-A2A5-2CBE17D5061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DA-4942-A2A5-2CBE17D5061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DA-4942-A2A5-2CBE17D5061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DA-4942-A2A5-2CBE17D5061C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3.0904723779023202E-2</c:v>
                </c:pt>
                <c:pt idx="1">
                  <c:v>0.12890683415582482</c:v>
                </c:pt>
                <c:pt idx="2">
                  <c:v>-0.18805456230962792</c:v>
                </c:pt>
                <c:pt idx="3">
                  <c:v>8.2914572864321689E-2</c:v>
                </c:pt>
                <c:pt idx="4">
                  <c:v>9.5298833819241979E-2</c:v>
                </c:pt>
                <c:pt idx="5">
                  <c:v>0.15066666666666673</c:v>
                </c:pt>
                <c:pt idx="12">
                  <c:v>3.7996545768566481E-2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DA-4942-A2A5-2CBE17D50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image" Target="../media/image6.png"/><Relationship Id="rId5" Type="http://schemas.openxmlformats.org/officeDocument/2006/relationships/chart" Target="../charts/chart71.xml"/><Relationship Id="rId4" Type="http://schemas.openxmlformats.org/officeDocument/2006/relationships/image" Target="../media/image5.jpe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2.xml"/><Relationship Id="rId5" Type="http://schemas.openxmlformats.org/officeDocument/2006/relationships/chart" Target="../charts/chart73.xml"/><Relationship Id="rId4" Type="http://schemas.openxmlformats.org/officeDocument/2006/relationships/image" Target="../media/image6.pn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4.xml"/><Relationship Id="rId5" Type="http://schemas.openxmlformats.org/officeDocument/2006/relationships/chart" Target="../charts/chart75.xml"/><Relationship Id="rId4" Type="http://schemas.openxmlformats.org/officeDocument/2006/relationships/image" Target="../media/image6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5" Type="http://schemas.openxmlformats.org/officeDocument/2006/relationships/chart" Target="../charts/chart77.xml"/><Relationship Id="rId4" Type="http://schemas.openxmlformats.org/officeDocument/2006/relationships/image" Target="../media/image6.pn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8.xml"/><Relationship Id="rId6" Type="http://schemas.openxmlformats.org/officeDocument/2006/relationships/chart" Target="../charts/chart80.xml"/><Relationship Id="rId5" Type="http://schemas.openxmlformats.org/officeDocument/2006/relationships/image" Target="../media/image6.png"/><Relationship Id="rId4" Type="http://schemas.openxmlformats.org/officeDocument/2006/relationships/chart" Target="../charts/chart79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1.xml"/><Relationship Id="rId6" Type="http://schemas.openxmlformats.org/officeDocument/2006/relationships/chart" Target="../charts/chart83.xml"/><Relationship Id="rId5" Type="http://schemas.openxmlformats.org/officeDocument/2006/relationships/image" Target="../media/image6.png"/><Relationship Id="rId4" Type="http://schemas.openxmlformats.org/officeDocument/2006/relationships/chart" Target="../charts/chart82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4.xml"/><Relationship Id="rId6" Type="http://schemas.openxmlformats.org/officeDocument/2006/relationships/chart" Target="../charts/chart86.xml"/><Relationship Id="rId5" Type="http://schemas.openxmlformats.org/officeDocument/2006/relationships/image" Target="../media/image6.png"/><Relationship Id="rId4" Type="http://schemas.openxmlformats.org/officeDocument/2006/relationships/chart" Target="../charts/chart85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7.xml"/><Relationship Id="rId4" Type="http://schemas.openxmlformats.org/officeDocument/2006/relationships/image" Target="../media/image2.pn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8.xml"/><Relationship Id="rId4" Type="http://schemas.openxmlformats.org/officeDocument/2006/relationships/image" Target="../media/image2.pn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9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image" Target="../media/image3.png"/><Relationship Id="rId7" Type="http://schemas.openxmlformats.org/officeDocument/2006/relationships/chart" Target="../charts/chart1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7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3" Type="http://schemas.openxmlformats.org/officeDocument/2006/relationships/image" Target="../media/image3.png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9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10" Type="http://schemas.openxmlformats.org/officeDocument/2006/relationships/chart" Target="../charts/chart35.xml"/><Relationship Id="rId4" Type="http://schemas.openxmlformats.org/officeDocument/2006/relationships/image" Target="../media/image2.png"/><Relationship Id="rId9" Type="http://schemas.openxmlformats.org/officeDocument/2006/relationships/chart" Target="../charts/chart34.xml"/><Relationship Id="rId14" Type="http://schemas.openxmlformats.org/officeDocument/2006/relationships/chart" Target="../charts/chart3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image" Target="../media/image3.png"/><Relationship Id="rId7" Type="http://schemas.openxmlformats.org/officeDocument/2006/relationships/chart" Target="../charts/chart4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1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13" Type="http://schemas.openxmlformats.org/officeDocument/2006/relationships/chart" Target="../charts/chart55.xml"/><Relationship Id="rId3" Type="http://schemas.openxmlformats.org/officeDocument/2006/relationships/image" Target="../media/image3.png"/><Relationship Id="rId7" Type="http://schemas.openxmlformats.org/officeDocument/2006/relationships/chart" Target="../charts/chart49.xml"/><Relationship Id="rId12" Type="http://schemas.openxmlformats.org/officeDocument/2006/relationships/chart" Target="../charts/chart54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8.xml"/><Relationship Id="rId1" Type="http://schemas.openxmlformats.org/officeDocument/2006/relationships/chart" Target="../charts/chart46.xml"/><Relationship Id="rId6" Type="http://schemas.openxmlformats.org/officeDocument/2006/relationships/chart" Target="../charts/chart48.xml"/><Relationship Id="rId11" Type="http://schemas.openxmlformats.org/officeDocument/2006/relationships/chart" Target="../charts/chart53.xml"/><Relationship Id="rId5" Type="http://schemas.openxmlformats.org/officeDocument/2006/relationships/chart" Target="../charts/chart47.xml"/><Relationship Id="rId15" Type="http://schemas.openxmlformats.org/officeDocument/2006/relationships/chart" Target="../charts/chart57.xml"/><Relationship Id="rId10" Type="http://schemas.openxmlformats.org/officeDocument/2006/relationships/chart" Target="../charts/chart52.xml"/><Relationship Id="rId4" Type="http://schemas.openxmlformats.org/officeDocument/2006/relationships/image" Target="../media/image2.png"/><Relationship Id="rId9" Type="http://schemas.openxmlformats.org/officeDocument/2006/relationships/chart" Target="../charts/chart51.xml"/><Relationship Id="rId14" Type="http://schemas.openxmlformats.org/officeDocument/2006/relationships/chart" Target="../charts/chart5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image" Target="../media/image3.png"/><Relationship Id="rId7" Type="http://schemas.openxmlformats.org/officeDocument/2006/relationships/chart" Target="../charts/chart62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2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6.xml"/><Relationship Id="rId7" Type="http://schemas.openxmlformats.org/officeDocument/2006/relationships/chart" Target="../charts/chart67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2.png"/><Relationship Id="rId5" Type="http://schemas.openxmlformats.org/officeDocument/2006/relationships/image" Target="../media/image3.png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C05CA1-1DE6-4D74-AB71-A5180BCD1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Adeje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50D8823-FBC2-4B03-A811-E1EE0E7E4A1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4, 5 estrellas de Adeje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2690A3D-635D-45AD-9D01-3590B47590D8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FB55D93-F8B2-4B3C-ACFE-7CC5D6ECA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4FA64A01-8DE2-624A-961C-00B11AD996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5B977-1BAC-496E-83EB-7E705809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9995F3-F45F-4D41-92CB-9164323FD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756F3-1552-4D10-A3B7-7724A031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E836-3C1F-43AC-AFED-EAAED8F6F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5B8ACA-AB11-4CE9-B02B-E5F4B97B8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1A561-3CBD-4F90-B046-B6D4C4B3B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011C9E-3B09-4E76-ACBA-65AD17C6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8B22FF-EB69-449B-A8F3-A796090A5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80D95EB-9107-40CC-B14E-28FFC085A45C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D6DEE59-76E2-1598-5898-DD46BDDD0E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46A8FA96-CE8B-3EEF-207B-83AB54E3EA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28EE93-FDA9-4597-A783-9F18C525C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B9E98F-0AD1-453F-8155-03AE2D59E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5C28FE-1AEB-4CC3-B648-86C56089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5EDD9AA-3733-4C23-B3C4-C1076E789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39DDD0E-00B7-46AB-9467-7C474C3E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9,3%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29.671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45,9%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Adeje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Adeje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29.671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45,9%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FBDABF9C-2D12-43F1-A095-090274567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0C0DA2-423B-4773-9D3C-6B95DE58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DF43BA-BF1E-46CA-9B93-B40BDD22F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DF78893-4D06-4642-8E2D-AF135D7D4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Adeje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48.702 viajeros 
cuota: 75,4%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15.894 viajeros
cuota: 24,6%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C58EC574-EA5E-441C-AC5C-59DD926F1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E6AC0F-B183-471E-BB4A-91AF32AD0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B17E056-7579-4E3D-9CFB-21020FA25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BCA5A9-9362-43F6-A778-0FA051471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25.648 viajeros 
cuota: 73,4%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9.277 viajeros
cuota: 26,6%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33812468-751B-40C1-AA73-89CCACD08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7A31E3-8BE2-43FD-B67A-43835BE3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E691832-D7EC-47BF-98E3-90117E91E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2B81969-F959-42CC-B775-DC4251311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Adeje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23.054 viajeros 
cuota: 77,7%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6.617 viajeros
cuota: 22,3%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463A5D16-6E19-4275-879C-5D110B0CD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80BB40-1321-49FE-931A-20A5BFFB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5563640-8297-4898-869A-760234AC9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8358FC2-DA1C-4591-8795-E5FBE76F6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0B8D6F8-67FC-46CC-BBCD-6B38FB2F7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399BEB2B-BF1E-4854-87C5-CD180212D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29F794-9076-4A36-AA92-90B7B01B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F23A251-5F91-4031-9A38-780BA9AA0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36577D5-6380-4D27-9B00-EB7B317CC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6A6E0A-08FE-4C21-A93C-A6B2ECFFE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1710CB6-4336-43C4-A075-26E495A7F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A59B15-9010-48CC-A7D8-BB58CB6B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A481B1F-FCF7-4C3A-AB83-0CEDABF42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8BEA156-A394-47DC-9134-92F0955DF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475F74B-2DE8-4433-8A50-93AE60C8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0E34C8-F3CA-49A0-A980-C6E73CBA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9FDFA-5D9F-47FF-8035-F86E1916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DE7F05-49B9-42C0-AC16-ABF1355F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Adeje
(hotel + apartamento)</a:t>
          </a:fld>
          <a:endParaRPr lang="es-ES" sz="1100"/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3CB917-2ED8-4C72-A7A2-91E3FAF92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7B8896-CADC-44D9-9EE4-FC2B9128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D4C338-D2FB-4097-862D-51B8BFAA7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Adeje
(hotel + apartamento)</a:t>
          </a:fld>
          <a:endParaRPr lang="es-ES" sz="1100"/>
        </a:p>
      </cdr:txBody>
    </cdr:sp>
  </cdr:relSizeAnchor>
</c:userShapes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27E5D5-1A99-4EA3-ADD2-C8A15E4C8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E3A19C-8E54-4989-A7DD-30E393EB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2F04FB2-ED2B-4DD8-BCFA-18A919FDE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Adeje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Adeje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Adeje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672EEC-F7F0-4C2B-AFF1-0B87C60C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FBECB-EA69-4613-8B2E-52BCB0F7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Adeje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Adeje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6EA91-066F-4CF1-9B6E-0544C744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2BF577-562E-4D7C-BE68-E4A952345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B3E13E-3093-4179-A718-253C4F7B3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D79CB8-7FB6-43D6-BE97-D6BA4566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BB4B0B-3031-45DF-96B8-25752EB4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FE2968D-DF48-4603-90E9-22837AD78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2225CB3-86E9-4380-AECA-75BFD50C2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586A6E4-58E5-4086-9DE2-2041F4599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31C40B4-3E4A-460C-AD18-0C0DC9BC4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Adeje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Adeje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4, 5 estrellas Adeje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1, 2, 3 estrellas Adeje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0.91106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000488"/>
          <a:ext cx="4268009" cy="39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apartamentos de Adeje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0C52E3-01E4-4036-9F18-31C783D93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0BEF06-E6A1-434C-AB95-6FD14358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9B32DA-CD80-4D07-A209-3B19B2042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41DA867-E572-49EC-9136-82E384B0E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07F40DD-10BB-4630-B23C-ECD5F2651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96C68E-A8DC-4E32-8DD7-57E335E70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ECEF3-4AF7-45EB-844D-B7214686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Adeje 
(hotel + apartamento)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Adeje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Adeje</a:t>
          </a:fld>
          <a:endParaRPr lang="es-ES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3A295-82C0-4F01-B742-29CEE667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FEE471-AFEE-4793-AF24-C35FD2443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1C0B15-15F1-43BA-B211-76E969AA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954EAE-A406-42FB-AFAB-E686B4149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46D8994-F70E-4CA0-874B-BD982C41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Adeje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6EBC6-3312-4568-9301-9271BE78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4018321-40B0-494C-A212-F2B5BAD81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D7E40E-6254-4EE9-96EE-BFB09C8FD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Adeje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834D5-F9AF-4ED1-BCD7-2C0A7E0B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64783B-9E52-40F0-B3CE-D2EBE057A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2BE9AB2-BD9F-419D-8991-772201C0B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Adeje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08E5AF3-A8F2-4AB3-900F-E103DA898A2F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B525DB5-073B-28B1-9B87-3F506B3F57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02C00E33-D45F-6A47-411B-CED1618BF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C5AE7-0BFF-4F29-8CA5-319B4DF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75A222-B6BA-4D59-91C4-D6AD604B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4F121B0-95D7-47DD-B19C-6FD7B0853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Adeje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4769E-31F1-469F-8C3C-F8D22ABB3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B03E92-CA81-4B60-9E98-3EC309D61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2</xdr:row>
      <xdr:rowOff>161925</xdr:rowOff>
    </xdr:from>
    <xdr:to>
      <xdr:col>35</xdr:col>
      <xdr:colOff>148590</xdr:colOff>
      <xdr:row>25</xdr:row>
      <xdr:rowOff>139065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E5A9CD1-B007-4EC1-A4B5-054FDEF67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p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apartamentos de Adeje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9DC50-6893-4BE7-9BFE-FB9C46C0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759DE1-474D-49AE-8814-D8923D576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44B2F-58D7-4DB4-A7A8-EAB0ADADB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8C8B0A-9007-4465-BF19-B4771E7FA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003A0B8-EDBB-40D8-B00C-D077F9223297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22B0C2D-9C41-6A14-B629-D6E3B5F225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1586FE86-8E3C-9B1B-FD70-85319EAC70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CFA5A-B6C7-483B-BF64-A6073E80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E9376D-1495-443E-991D-6698FCB96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31DF008-1281-46F2-8B79-350B23F53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Adeje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C13DC-6024-4B6E-B5AD-6E500DD4F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233E27-1DD0-4A2B-8FAC-8AA88776E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9762343-C6AD-48F0-90A9-8A613CEFD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7F839-DF0F-49D3-880B-6848A174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ADA5A7-9A59-4B93-8C8C-FCC4B4E19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96BD78-59E5-42A5-8A4F-0965E418F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Adeje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F8A502A-0206-451A-9EA5-BF06BFC8138F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FC4ECD9-DE13-82FA-211D-333E22FD42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2D18C63-6096-0C30-1195-0222EB2517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3C9505-9191-482E-A174-3C87D1091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849630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3B807-EAEB-4A7E-8657-45059F18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102870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736E21-9C8B-4318-8FF3-B8F71854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C0F2F4-19A2-40C3-9685-574B4B39D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1B37F19-26CC-404A-815C-F1A7E1AF4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0DE58B5-A236-47E2-84BC-B0CCAD2CA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F9B254E-AA91-401F-8E3F-59B41B0D3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37749DC-5735-471B-BF19-D8AC28397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005A2BB-502D-423D-BA1C-79C62EC93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D801B23-7353-4189-AC0D-7DEA6DF2F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6A9D98D1-0007-45CA-921D-18BD7747C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7B7D9C2E-E59D-4815-887C-860DC31C8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BD1ADA3C-188E-4BF9-95EC-215684D54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24F8980B-F2FB-4BF1-BBC2-497A5BAD0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Adeje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Adeje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Adeje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Adeje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Adeje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Adeje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Adeje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0A6E7-8116-4B70-90E1-515D19E3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FC3CC7-19BC-455D-9B7C-733BB5807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779449-CCE1-4473-AD0B-0217E165C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Adeje (hotel + apartamento)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Adeje (hotel + apartamento)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Adeje (hotel + apartamento)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Adeje (hotel + apartamento)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Adeje (hotel + apartamento)</a:t>
          </a:fld>
          <a:endParaRPr lang="es-ES" sz="1100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ECD3A8-0E98-4F24-9C84-5A9021D7B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11920E-AFA4-4991-B765-33149A8E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829CEE3-FDC1-409C-B09E-72C690A6F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A508B8E-5ECC-4EC6-9F82-DF533EB53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D58C6BA-81D7-4151-AE3C-921E279C6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3866933-7AFA-43D3-BCBA-9A195A2C9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F8D0DB1-672C-4E68-B02F-E52932429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Adeje (hotel + apartamento)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Adeje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4 y 5 estrellas de Adeje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1, 2 y 3 estrellas de Adeje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523A77F-7566-4F2F-B7FA-F67568636B25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616D46E-F96D-A13F-DA1C-99460272FE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5B244CE2-3DC9-D789-5E4F-95AB0617F7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apartamentos de Adeje</a:t>
          </a:fld>
          <a:endParaRPr lang="es-ES" sz="1100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2F1AE-3D17-4034-89E1-9B0AEE47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92AED5-9FFF-4303-9FBD-8BB1E75E5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EEDCF-E161-4C4A-85DF-A9F81EED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0D65FC-81E1-4179-819A-BC962B6BF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F40697-0624-4768-B12A-1F3CEEDC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7AAFAA-ED84-4A24-B445-14F9E21AF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7D3664A-AB29-4156-A5AF-2631A2A3AA9E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CA23ACE-2893-ACAF-5161-CEAC5D1F62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FAF0244F-9D67-1622-8679-A199291835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625BED-D10E-4AD6-BCB3-8046FF10B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24936-AB87-40DC-BD2A-6D06759C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4D8C59-8482-4D94-84B9-1A6B53B2D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31EA055-3547-4ED9-925F-9D9B2BB3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139A3F6-514A-4B50-9AF9-A8B7E5A50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06D0B8F-C0CE-4D31-A046-1491B9A4B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466DBA1-A313-4B18-B018-D7A35B203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1FFBB1E-8010-4CCA-813E-EED27AFFA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539D6EA7-00CD-40CB-8CF6-953999EF8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759DC0B1-F4E3-4EAF-BC79-75660FCB4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2A588164-26C8-4CD1-B463-0E4F8A09D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BD4E5A97-F550-47A5-AA91-ECD8CDE09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16439BCF-DC4C-483F-AB50-3351202C4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4BA33164-06B2-4073-85AB-C20CBF05B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CB0AE148-0D1F-45C6-8DF2-70CD02137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Adeje
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Adeje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Adeje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Adeje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E720E1-2E60-46E6-9A50-FB7815AEE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ADD70-9DD3-47F7-A782-1062DE21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027DA3-3B0B-45A2-A109-8006D63D5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91536A7-2C9C-4EA6-BA85-58A58A212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D8CB43-A0CD-434B-A90C-DC43BAED5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5F02180-A103-4919-94E4-4E3AA97FD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13B3E66-3CE0-4A34-8A7B-1AA207670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677A248-04EF-47D0-99B5-BD995CA30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92C9266C-9102-4303-BDCA-235D5B22D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C1CFC672-0128-44A9-9938-43832C3A5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A693F84A-0E4D-457B-8591-5A968B6E8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DE898BB8-4632-43EB-98E1-7B88E9917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DBA6F54C-7C21-42BF-A849-54F07FC4D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EAD6B250-DA73-4F3B-8DCC-7A0A5B1C0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B309502C-4FC2-416F-87D8-A9CD90867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Adeje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Adeje (hotel + apartamento)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Adeje (hotel + apartamento)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Adeje 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Adeje (hotel + apartamento)</a:t>
          </a:fld>
          <a:endParaRPr lang="es-ES" sz="1100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Adeje (hotel + apartamento)</a:t>
          </a:fld>
          <a:endParaRPr lang="es-ES" sz="1100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Adeje (hotel + apartamento)</a:t>
          </a:fld>
          <a:endParaRPr lang="es-ES" sz="1100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Adeje 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Adeje (hotel + apartamento)</a:t>
          </a:fld>
          <a:endParaRPr lang="es-ES" sz="11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8BBAA4-BDDA-49C0-9783-974A2FE47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FAC21-C12B-4739-AE22-5E24E922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ED6EA3-0D14-4B8B-A0FF-0434AEFCE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A05138-F808-40E5-BC48-DB9B08FD7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0F03A8-448B-44C5-B813-49E3DF967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B1123AB-091F-4C61-AA66-C361847BF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8E9269F-94ED-4D82-AFEB-5E490406F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Adeje 
(hotel + apartamento)</a:t>
          </a:fld>
          <a:endParaRPr lang="es-ES" sz="11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Adeje
(hotel + apartamento)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Adeje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4, 5 estrellas de Adeje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1, 2, 3 Estrellas de Adeje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apartamentos de Adeje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9C81EAB-090A-4688-9682-493DD0FDA01A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FE1FBF92-2CFB-C160-054E-F8E9390920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06595D5-10BD-105F-9860-8372CA69C8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ED6B68-70ED-4BEE-AD89-3D5F0A55D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228599</xdr:colOff>
      <xdr:row>91</xdr:row>
      <xdr:rowOff>419099</xdr:rowOff>
    </xdr:from>
    <xdr:to>
      <xdr:col>24</xdr:col>
      <xdr:colOff>126599</xdr:colOff>
      <xdr:row>112</xdr:row>
      <xdr:rowOff>100424</xdr:rowOff>
    </xdr:to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C3912CC5-39A1-4B06-B616-BF41F2E6E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228599</xdr:colOff>
      <xdr:row>69</xdr:row>
      <xdr:rowOff>419099</xdr:rowOff>
    </xdr:from>
    <xdr:to>
      <xdr:col>24</xdr:col>
      <xdr:colOff>126599</xdr:colOff>
      <xdr:row>90</xdr:row>
      <xdr:rowOff>100424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7DD03EF-054F-4B3F-BA8D-077A24213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3E8E6D-7855-4943-9A6D-E5B05A1B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191E9D2-EE1E-4CEE-B246-E16F51496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0000790-E909-4D63-A2CE-3EE87D915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838200</xdr:colOff>
      <xdr:row>47</xdr:row>
      <xdr:rowOff>114300</xdr:rowOff>
    </xdr:from>
    <xdr:to>
      <xdr:col>23</xdr:col>
      <xdr:colOff>755250</xdr:colOff>
      <xdr:row>68</xdr:row>
      <xdr:rowOff>138525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0E13842-8857-4C5A-8000-C369800A8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Adeje
(hotel + apartamento)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22729FC-E7B2-4A0C-AAE8-8BF44637D08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apartamentos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5FA83AF-8EEE-4570-A963-F3AE91B89BE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hoteles de 4 estrellas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26BF-C332-46C6-BBB9-D40EE8508672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46</v>
      </c>
    </row>
    <row r="4" spans="2:13" ht="23.25" x14ac:dyDescent="0.35">
      <c r="B4" s="3" t="s">
        <v>221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222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223</v>
      </c>
    </row>
    <row r="20" spans="2:2" ht="15.75" x14ac:dyDescent="0.25">
      <c r="B20" s="6" t="s">
        <v>224</v>
      </c>
    </row>
    <row r="21" spans="2:2" ht="15.75" x14ac:dyDescent="0.25">
      <c r="B21" s="6" t="s">
        <v>225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226</v>
      </c>
    </row>
    <row r="36" spans="2:2" ht="15.75" x14ac:dyDescent="0.25">
      <c r="B36" s="6" t="s">
        <v>227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228</v>
      </c>
    </row>
    <row r="42" spans="2:2" ht="15.75" x14ac:dyDescent="0.25">
      <c r="B42" s="6" t="s">
        <v>229</v>
      </c>
    </row>
    <row r="43" spans="2:2" ht="15.75" x14ac:dyDescent="0.25">
      <c r="B43" s="10" t="s">
        <v>23</v>
      </c>
    </row>
    <row r="44" spans="2:2" ht="15.75" x14ac:dyDescent="0.25">
      <c r="B44" s="6" t="s">
        <v>230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231</v>
      </c>
    </row>
    <row r="51" spans="2:2" ht="15.75" x14ac:dyDescent="0.25">
      <c r="B51" s="6" t="s">
        <v>232</v>
      </c>
    </row>
    <row r="52" spans="2:2" ht="15.75" x14ac:dyDescent="0.25">
      <c r="B52" s="6" t="s">
        <v>233</v>
      </c>
    </row>
    <row r="53" spans="2:2" ht="15.75" x14ac:dyDescent="0.25">
      <c r="B53" s="6" t="s">
        <v>234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D1A3D475-604F-44BD-98CA-B7918553754A}"/>
    <hyperlink ref="B19" location="'Viajeros entr evol mensu TF'!A1" tooltip="Evolución mensual de viajeros entrentrados en Tenerife según lugar de residencia" display="Evolución mensual de viajeros entrados en Tenerife según lugar de residencia" xr:uid="{84DD1203-02B7-4D1C-9E05-74918069F15C}"/>
    <hyperlink ref="B14" location="'Establecim aloj islas cat y tip'!A1" tooltip="Establecimientos alojativos Canarias e islas" display="Establecimientos alojativos Canarias e islas" xr:uid="{A7537735-B008-40E4-ABCA-81DAB8B1248E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9150FC1A-4ADD-47E4-BDA2-8A54FFB1FB31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5CBE4102-DDE9-4589-BE84-BD342A0B7318}"/>
    <hyperlink ref="B37" location="'Pernoctaciones lugar reside'!A1" tooltip="Pernoctaciones registradas en establecimientos alojativos de Canarias e islas según tipología y categoría" display="'Pernoctaciones lugar reside'!A1" xr:uid="{2177D615-BF9D-4F71-9FF5-C610C0487DA1}"/>
    <hyperlink ref="B8" location="'Resumen indicadores (aloj)'!A1" tooltip="Resumen indicadores Tenerife" display="'Resumen indicadores (aloj)'!A1" xr:uid="{2C421D0C-6A80-42CD-AE39-8EE29CC40AED}"/>
    <hyperlink ref="B9" location="'Resumen indicadores municipios '!A1" tooltip="Resumen indicadores municipios Tenerife" display="Resumen indicadores municipios Tenerife" xr:uid="{EF6ADE59-4465-415B-A866-92B23E09E9CB}"/>
    <hyperlink ref="B20" location="'Viajeros entr evol mensu TF cat'!A1" tooltip="Evolución mensual de viajeros entrentrados en Tenerife según lugar de residencia" display="'Viajeros entr evol mensu TF cat'!A1" xr:uid="{C32EBF53-C462-45BA-8FC2-0035E771A7DD}"/>
    <hyperlink ref="B21" location="'Viajeros entr evol anual TF cat'!A1" tooltip="Evolución mensual de viajeros entrentrados en Tenerife según lugar de residencia" display="'Viajeros entr evol anual TF cat'!A1" xr:uid="{050E5158-42B7-4106-82E4-35F15AE49EE8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F7A1DF47-D06E-4235-B04C-6179F0E2CF5C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6F8A2F88-6093-4F40-B7F2-419E80D00152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FA0E8EF3-2BBE-4688-B430-5DC646C9602C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A266EB10-1813-4E09-A1E3-60EE7BFF742A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B966F171-C475-4550-A9FC-3F8CF49905B3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3C950970-B656-46DE-8DA7-792DEC41BB2C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BDE5CA06-CF42-4217-A44A-0CC53B8B0444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F94E35E4-5BEB-46A4-B145-1E338E36F521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46B99119-1982-42E2-AEB1-383C33585034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84B6DA31-00D1-43FB-B2EB-0C4D38816ADD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FB07550A-B454-49C4-941A-66A664E11A02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1718D5A8-F289-4290-B64B-BE4F1AA3DF88}"/>
    <hyperlink ref="B35" location="'Pernoctaciones evol mensu TF'!A1" tooltip="Evolución mensual de pernoctaciones en Tenerife según lugar de residencia" display="'Pernoctaciones evol mensu TF'!A1" xr:uid="{F3B8A6FA-E6EF-43DA-AB11-C3F89C3706CE}"/>
    <hyperlink ref="B36" location="'Pernocta evol mensu TF cat'!A1" tooltip="Evolución mensual de pernoctaciones en Tenerife según lugar de residencia" display="'Pernocta evol mensu TF cat'!A1" xr:uid="{615874F5-AD81-4BB9-8B45-88BFFA83FAF1}"/>
    <hyperlink ref="B38" location="'Pernoctaciones lugar residen ac'!A1" tooltip="Pernoctaciones registradas en establecimientos alojativos de Canarias e islas según tipología y categoría" display="'Pernoctaciones lugar residen ac'!A1" xr:uid="{DF7E038C-4E80-4B55-81D1-6DCFFA766C49}"/>
    <hyperlink ref="B39" location="'Pernoctaciones lugar reside año'!A1" tooltip="Pernoctaciones registradas en establecimientos alojativos de Canarias e islas según tipología y categoría" display="'Pernoctaciones lugar reside año'!A1" xr:uid="{5CDE14D1-9E2C-4201-8518-6B1272AA3D73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80C2A176-0561-4787-A310-44BF47EB093E}"/>
    <hyperlink ref="B41" location="'EM evol menusual lugar resd'!A1" tooltip="Evolución mensual de estancia media en Tenerife según lugar de residencia" display="'EM evol menusual lugar resd'!A1" xr:uid="{1B23E12A-78DB-491F-8CC6-831EB8561559}"/>
    <hyperlink ref="B42" location="'EM evol mensu TF cat '!A1" tooltip="Evolución mensual de estancia media en Tenerife según lugar de residencia" display="'EM evol mensu TF cat '!A1" xr:uid="{32E478B9-7458-468F-8956-811BEC106C76}"/>
    <hyperlink ref="B44" location="'tasa de ocupación evol mens'!A1" tooltip="Evolución mensual de estancia media en Tenerife según lugar de residencia" display="'tasa de ocupación evol mens'!A1" xr:uid="{A52CE168-226E-4645-B821-E4D65854D252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2DB979C9-9849-44DD-B09B-9CBEBDDF11D9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AA8CB2E9-BEAD-4CCA-8837-99EF3FD3032A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1DF3B594-034F-4597-95A0-85398FB862D0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09336F4F-B4BD-4900-A38C-FEE5BD9D132E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DE67DD9D-9F35-463C-AEB6-9A953C46EED2}"/>
    <hyperlink ref="B47" location="'ADR municipios'!A1" display="Tarifa media diaria (ADR) Tenerife y municipios" xr:uid="{C4372D5D-964B-4F68-A54C-5BE69F02B8BD}"/>
    <hyperlink ref="B48" location="'RevPAR  municipios'!A1" display="Ingresos medios por habitación (RevPar) Tenerife y municipios" xr:uid="{89063DD7-0471-49BA-A886-45C8DB3592CA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8DDF-290B-4C99-8A17-6023A940395C}">
  <sheetPr>
    <tabColor theme="7" tint="0.79998168889431442"/>
  </sheetPr>
  <dimension ref="A4:M114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261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5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99949</v>
      </c>
      <c r="D9" s="118">
        <v>5.5833882228955343</v>
      </c>
      <c r="E9" s="117">
        <v>139602</v>
      </c>
      <c r="F9" s="118">
        <f t="shared" ref="F9:J21" si="3">IFERROR(E9/C9-1,"-")</f>
        <v>0.39673233349007986</v>
      </c>
      <c r="G9" s="117">
        <v>150956</v>
      </c>
      <c r="H9" s="118">
        <f t="shared" si="3"/>
        <v>8.1331213019870674E-2</v>
      </c>
      <c r="I9" s="117">
        <v>146051</v>
      </c>
      <c r="J9" s="118">
        <f t="shared" si="3"/>
        <v>-3.2492911841861205E-2</v>
      </c>
      <c r="K9" s="117">
        <v>151134</v>
      </c>
      <c r="L9" s="118">
        <f t="shared" ref="L9" si="4">IFERROR(K9/I9-1,"-")</f>
        <v>3.4802911311802021E-2</v>
      </c>
    </row>
    <row r="10" spans="1:13" x14ac:dyDescent="0.25">
      <c r="A10" s="1" t="s">
        <v>77</v>
      </c>
      <c r="B10" s="116" t="s">
        <v>78</v>
      </c>
      <c r="C10" s="117">
        <v>130897</v>
      </c>
      <c r="D10" s="118">
        <v>5.7657517961441052</v>
      </c>
      <c r="E10" s="117">
        <v>147030</v>
      </c>
      <c r="F10" s="118">
        <f t="shared" si="3"/>
        <v>0.12324957791240432</v>
      </c>
      <c r="G10" s="117">
        <v>154587</v>
      </c>
      <c r="H10" s="118">
        <f t="shared" si="3"/>
        <v>5.1397673944093114E-2</v>
      </c>
      <c r="I10" s="117">
        <v>147890</v>
      </c>
      <c r="J10" s="118">
        <f t="shared" si="3"/>
        <v>-4.3321883470149536E-2</v>
      </c>
      <c r="K10" s="117">
        <v>147509</v>
      </c>
      <c r="L10" s="118">
        <f>IFERROR(K10/I10-1,"-")</f>
        <v>-2.5762390966258542E-3</v>
      </c>
    </row>
    <row r="11" spans="1:13" x14ac:dyDescent="0.25">
      <c r="A11" s="1" t="s">
        <v>79</v>
      </c>
      <c r="B11" s="116" t="s">
        <v>80</v>
      </c>
      <c r="C11" s="117">
        <v>140303</v>
      </c>
      <c r="D11" s="118">
        <v>4.6175128122998075</v>
      </c>
      <c r="E11" s="117">
        <v>154113</v>
      </c>
      <c r="F11" s="118">
        <f t="shared" si="3"/>
        <v>9.8429826874692594E-2</v>
      </c>
      <c r="G11" s="117">
        <v>175927</v>
      </c>
      <c r="H11" s="118">
        <f t="shared" si="3"/>
        <v>0.14154548934872468</v>
      </c>
      <c r="I11" s="117">
        <v>158958</v>
      </c>
      <c r="J11" s="118">
        <f t="shared" si="3"/>
        <v>-9.6454779539240754E-2</v>
      </c>
      <c r="K11" s="117">
        <v>163110</v>
      </c>
      <c r="L11" s="118">
        <f>IFERROR(K11/I11-1,"-")</f>
        <v>2.6120107198127851E-2</v>
      </c>
    </row>
    <row r="12" spans="1:13" x14ac:dyDescent="0.25">
      <c r="A12" s="1" t="s">
        <v>81</v>
      </c>
      <c r="B12" s="116" t="s">
        <v>82</v>
      </c>
      <c r="C12" s="117">
        <v>166226</v>
      </c>
      <c r="D12" s="118">
        <v>4.0686385119682882</v>
      </c>
      <c r="E12" s="117">
        <v>167625</v>
      </c>
      <c r="F12" s="118">
        <f t="shared" si="3"/>
        <v>8.4162525717998982E-3</v>
      </c>
      <c r="G12" s="117">
        <v>158852</v>
      </c>
      <c r="H12" s="118">
        <f t="shared" si="3"/>
        <v>-5.2337061894108916E-2</v>
      </c>
      <c r="I12" s="117">
        <v>165261</v>
      </c>
      <c r="J12" s="118">
        <f t="shared" si="3"/>
        <v>4.0345730617178166E-2</v>
      </c>
      <c r="K12" s="117">
        <v>152086</v>
      </c>
      <c r="L12" s="118">
        <f>IFERROR(K12/I12-1,"-")</f>
        <v>-7.9722378540611483E-2</v>
      </c>
    </row>
    <row r="13" spans="1:13" x14ac:dyDescent="0.25">
      <c r="A13" s="1" t="s">
        <v>83</v>
      </c>
      <c r="B13" s="116" t="s">
        <v>84</v>
      </c>
      <c r="C13" s="117">
        <v>145846</v>
      </c>
      <c r="D13" s="118">
        <v>2.4713666872947111</v>
      </c>
      <c r="E13" s="117">
        <v>150325</v>
      </c>
      <c r="F13" s="118">
        <f t="shared" si="3"/>
        <v>3.0710475432990991E-2</v>
      </c>
      <c r="G13" s="117">
        <v>161561</v>
      </c>
      <c r="H13" s="118">
        <f t="shared" si="3"/>
        <v>7.4744719773823354E-2</v>
      </c>
      <c r="I13" s="117">
        <v>153212</v>
      </c>
      <c r="J13" s="118">
        <f t="shared" si="3"/>
        <v>-5.167707553184242E-2</v>
      </c>
      <c r="K13" s="117">
        <v>152475</v>
      </c>
      <c r="L13" s="118">
        <f>IFERROR(K13/I13-1,"-")</f>
        <v>-4.8103281727279734E-3</v>
      </c>
    </row>
    <row r="14" spans="1:13" x14ac:dyDescent="0.25">
      <c r="A14" s="1" t="s">
        <v>85</v>
      </c>
      <c r="B14" s="116" t="s">
        <v>86</v>
      </c>
      <c r="C14" s="117">
        <v>144989</v>
      </c>
      <c r="D14" s="118">
        <v>1.7081006369188816</v>
      </c>
      <c r="E14" s="117">
        <v>157350</v>
      </c>
      <c r="F14" s="118">
        <f t="shared" si="3"/>
        <v>8.5254743463297311E-2</v>
      </c>
      <c r="G14" s="117">
        <v>157065</v>
      </c>
      <c r="H14" s="118">
        <f t="shared" si="3"/>
        <v>-1.8112488083888989E-3</v>
      </c>
      <c r="I14" s="117">
        <v>145993</v>
      </c>
      <c r="J14" s="118">
        <f t="shared" si="3"/>
        <v>-7.0493107948938372E-2</v>
      </c>
      <c r="K14" s="117">
        <v>147913</v>
      </c>
      <c r="L14" s="118">
        <f>IFERROR(K14/I14-1,"-")</f>
        <v>1.3151315474029479E-2</v>
      </c>
    </row>
    <row r="15" spans="1:13" x14ac:dyDescent="0.25">
      <c r="A15" s="1" t="s">
        <v>87</v>
      </c>
      <c r="B15" s="116" t="s">
        <v>88</v>
      </c>
      <c r="C15" s="117">
        <v>164843</v>
      </c>
      <c r="D15" s="118">
        <v>0.75096660435078189</v>
      </c>
      <c r="E15" s="117">
        <v>164390</v>
      </c>
      <c r="F15" s="118">
        <f t="shared" si="3"/>
        <v>-2.7480693751024132E-3</v>
      </c>
      <c r="G15" s="117">
        <v>166795</v>
      </c>
      <c r="H15" s="118">
        <f t="shared" si="3"/>
        <v>1.4629843664456521E-2</v>
      </c>
      <c r="I15" s="117">
        <v>155966</v>
      </c>
      <c r="J15" s="118">
        <f t="shared" si="3"/>
        <v>-6.4924008513444598E-2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164674</v>
      </c>
      <c r="D16" s="118">
        <v>0.39336966086779945</v>
      </c>
      <c r="E16" s="117">
        <v>166974</v>
      </c>
      <c r="F16" s="118">
        <f t="shared" si="3"/>
        <v>1.3966989324362133E-2</v>
      </c>
      <c r="G16" s="117">
        <v>175399</v>
      </c>
      <c r="H16" s="118">
        <f t="shared" si="3"/>
        <v>5.0456957370608624E-2</v>
      </c>
      <c r="I16" s="117">
        <v>164094</v>
      </c>
      <c r="J16" s="118">
        <f t="shared" si="3"/>
        <v>-6.4453047052719814E-2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140395</v>
      </c>
      <c r="D17" s="118">
        <v>0.33222310787216269</v>
      </c>
      <c r="E17" s="117">
        <v>153067</v>
      </c>
      <c r="F17" s="118">
        <f t="shared" si="3"/>
        <v>9.0259624630506741E-2</v>
      </c>
      <c r="G17" s="117">
        <v>148572</v>
      </c>
      <c r="H17" s="118">
        <f t="shared" si="3"/>
        <v>-2.936622524776733E-2</v>
      </c>
      <c r="I17" s="117">
        <v>143018</v>
      </c>
      <c r="J17" s="118">
        <f t="shared" si="3"/>
        <v>-3.738254852865952E-2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159273</v>
      </c>
      <c r="D18" s="118">
        <v>0.14495931218909042</v>
      </c>
      <c r="E18" s="117">
        <v>172251</v>
      </c>
      <c r="F18" s="118">
        <f t="shared" si="3"/>
        <v>8.1482737187093868E-2</v>
      </c>
      <c r="G18" s="117">
        <v>172855</v>
      </c>
      <c r="H18" s="118">
        <f t="shared" si="3"/>
        <v>3.5065108475422768E-3</v>
      </c>
      <c r="I18" s="117">
        <v>169755</v>
      </c>
      <c r="J18" s="118">
        <f t="shared" si="3"/>
        <v>-1.7934106621156465E-2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145679</v>
      </c>
      <c r="D19" s="118">
        <v>0.19164826175869121</v>
      </c>
      <c r="E19" s="117">
        <v>154254</v>
      </c>
      <c r="F19" s="118">
        <f t="shared" si="3"/>
        <v>5.8862293123923104E-2</v>
      </c>
      <c r="G19" s="117">
        <v>156906</v>
      </c>
      <c r="H19" s="118">
        <f t="shared" si="3"/>
        <v>1.7192422886926684E-2</v>
      </c>
      <c r="I19" s="117">
        <v>152818</v>
      </c>
      <c r="J19" s="118">
        <f t="shared" si="3"/>
        <v>-2.6053815660331714E-2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154024</v>
      </c>
      <c r="D20" s="118">
        <v>0.34964336411910057</v>
      </c>
      <c r="E20" s="117">
        <v>161770</v>
      </c>
      <c r="F20" s="118">
        <f t="shared" si="3"/>
        <v>5.0290863761491611E-2</v>
      </c>
      <c r="G20" s="117">
        <v>159454</v>
      </c>
      <c r="H20" s="118">
        <f t="shared" si="3"/>
        <v>-1.431662236508624E-2</v>
      </c>
      <c r="I20" s="117">
        <v>155221</v>
      </c>
      <c r="J20" s="118">
        <f t="shared" si="3"/>
        <v>-2.6546841095237528E-2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1757098</v>
      </c>
      <c r="D21" s="121">
        <v>0.99433400110096537</v>
      </c>
      <c r="E21" s="120">
        <v>1888751</v>
      </c>
      <c r="F21" s="121">
        <f t="shared" si="3"/>
        <v>7.4926384299566662E-2</v>
      </c>
      <c r="G21" s="120">
        <v>1938929</v>
      </c>
      <c r="H21" s="121">
        <f t="shared" si="3"/>
        <v>2.6566762903103669E-2</v>
      </c>
      <c r="I21" s="120">
        <v>1858237</v>
      </c>
      <c r="J21" s="121">
        <f t="shared" si="3"/>
        <v>-4.1616789475014349E-2</v>
      </c>
      <c r="K21" s="120">
        <v>914227</v>
      </c>
      <c r="L21" s="121">
        <v>-3.4206668011097507E-3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262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5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86205</v>
      </c>
      <c r="D31" s="118">
        <v>6.1232027764005945</v>
      </c>
      <c r="E31" s="117">
        <v>115960</v>
      </c>
      <c r="F31" s="118">
        <f t="shared" ref="F31:J43" si="8">IFERROR(E31/C31-1,"-")</f>
        <v>0.34516559364306021</v>
      </c>
      <c r="G31" s="117">
        <v>122945</v>
      </c>
      <c r="H31" s="118">
        <f t="shared" si="8"/>
        <v>6.0236288375301816E-2</v>
      </c>
      <c r="I31" s="117">
        <v>120846</v>
      </c>
      <c r="J31" s="118">
        <f t="shared" si="8"/>
        <v>-1.7072674773272567E-2</v>
      </c>
      <c r="K31" s="117">
        <v>120103</v>
      </c>
      <c r="L31" s="118">
        <f t="shared" ref="L31:L36" si="9">IFERROR(K31/I31-1,"-")</f>
        <v>-6.1483210035913061E-3</v>
      </c>
    </row>
    <row r="32" spans="1:13" x14ac:dyDescent="0.25">
      <c r="B32" s="116" t="s">
        <v>78</v>
      </c>
      <c r="C32" s="117">
        <v>113659</v>
      </c>
      <c r="D32" s="118">
        <v>6.313963963963964</v>
      </c>
      <c r="E32" s="117">
        <v>120680</v>
      </c>
      <c r="F32" s="118">
        <f t="shared" si="8"/>
        <v>6.1772494919012155E-2</v>
      </c>
      <c r="G32" s="117">
        <v>124180</v>
      </c>
      <c r="H32" s="118">
        <f t="shared" si="8"/>
        <v>2.9002320185614883E-2</v>
      </c>
      <c r="I32" s="117">
        <v>116006</v>
      </c>
      <c r="J32" s="118">
        <f t="shared" si="8"/>
        <v>-6.5823804155258459E-2</v>
      </c>
      <c r="K32" s="117">
        <v>119718</v>
      </c>
      <c r="L32" s="118">
        <f t="shared" si="9"/>
        <v>3.1998344913194199E-2</v>
      </c>
    </row>
    <row r="33" spans="2:13" x14ac:dyDescent="0.25">
      <c r="B33" s="116" t="s">
        <v>80</v>
      </c>
      <c r="C33" s="117">
        <v>123375</v>
      </c>
      <c r="D33" s="118">
        <v>5.2188114320278238</v>
      </c>
      <c r="E33" s="117">
        <v>124592</v>
      </c>
      <c r="F33" s="118">
        <f t="shared" si="8"/>
        <v>9.864235055724313E-3</v>
      </c>
      <c r="G33" s="117">
        <v>142017</v>
      </c>
      <c r="H33" s="118">
        <f t="shared" si="8"/>
        <v>0.13985649158854496</v>
      </c>
      <c r="I33" s="117">
        <v>126185</v>
      </c>
      <c r="J33" s="118">
        <f t="shared" si="8"/>
        <v>-0.11147961159579489</v>
      </c>
      <c r="K33" s="117">
        <v>132856</v>
      </c>
      <c r="L33" s="118">
        <f t="shared" si="9"/>
        <v>5.2866822522486867E-2</v>
      </c>
    </row>
    <row r="34" spans="2:13" x14ac:dyDescent="0.25">
      <c r="B34" s="116" t="s">
        <v>82</v>
      </c>
      <c r="C34" s="117">
        <v>141494</v>
      </c>
      <c r="D34" s="118">
        <v>4.5509611612397016</v>
      </c>
      <c r="E34" s="117">
        <v>137810</v>
      </c>
      <c r="F34" s="118">
        <f t="shared" si="8"/>
        <v>-2.6036439707690762E-2</v>
      </c>
      <c r="G34" s="117">
        <v>130927</v>
      </c>
      <c r="H34" s="118">
        <f t="shared" si="8"/>
        <v>-4.9945577244031591E-2</v>
      </c>
      <c r="I34" s="117">
        <v>132941</v>
      </c>
      <c r="J34" s="118">
        <f t="shared" si="8"/>
        <v>1.5382617794649001E-2</v>
      </c>
      <c r="K34" s="117">
        <v>125076</v>
      </c>
      <c r="L34" s="118">
        <f t="shared" si="9"/>
        <v>-5.9161582957853454E-2</v>
      </c>
    </row>
    <row r="35" spans="2:13" x14ac:dyDescent="0.25">
      <c r="B35" s="116" t="s">
        <v>84</v>
      </c>
      <c r="C35" s="117">
        <v>125144</v>
      </c>
      <c r="D35" s="118">
        <v>2.7510940591091662</v>
      </c>
      <c r="E35" s="117">
        <v>124155</v>
      </c>
      <c r="F35" s="118">
        <f t="shared" si="8"/>
        <v>-7.902895863964754E-3</v>
      </c>
      <c r="G35" s="117">
        <v>132737</v>
      </c>
      <c r="H35" s="118">
        <f t="shared" si="8"/>
        <v>6.9123273327695189E-2</v>
      </c>
      <c r="I35" s="117">
        <v>123526</v>
      </c>
      <c r="J35" s="118">
        <f t="shared" si="8"/>
        <v>-6.9392859564401776E-2</v>
      </c>
      <c r="K35" s="117">
        <v>126335</v>
      </c>
      <c r="L35" s="118">
        <f t="shared" si="9"/>
        <v>2.2740151870861203E-2</v>
      </c>
    </row>
    <row r="36" spans="2:13" x14ac:dyDescent="0.25">
      <c r="B36" s="116" t="s">
        <v>86</v>
      </c>
      <c r="C36" s="117">
        <v>123799</v>
      </c>
      <c r="D36" s="118">
        <v>1.7604745021963564</v>
      </c>
      <c r="E36" s="117">
        <v>127951</v>
      </c>
      <c r="F36" s="118">
        <f t="shared" si="8"/>
        <v>3.3538235365390578E-2</v>
      </c>
      <c r="G36" s="117">
        <v>129241</v>
      </c>
      <c r="H36" s="118">
        <f t="shared" si="8"/>
        <v>1.0081984509695108E-2</v>
      </c>
      <c r="I36" s="117">
        <v>115607</v>
      </c>
      <c r="J36" s="118">
        <f t="shared" si="8"/>
        <v>-0.10549283895977279</v>
      </c>
      <c r="K36" s="117">
        <v>122478</v>
      </c>
      <c r="L36" s="118">
        <f t="shared" si="9"/>
        <v>5.9434117311235379E-2</v>
      </c>
    </row>
    <row r="37" spans="2:13" x14ac:dyDescent="0.25">
      <c r="B37" s="116" t="s">
        <v>88</v>
      </c>
      <c r="C37" s="117">
        <v>138653</v>
      </c>
      <c r="D37" s="118">
        <v>0.71322484585634682</v>
      </c>
      <c r="E37" s="117">
        <v>134072</v>
      </c>
      <c r="F37" s="118">
        <f t="shared" si="8"/>
        <v>-3.3039313970848139E-2</v>
      </c>
      <c r="G37" s="117">
        <v>133668</v>
      </c>
      <c r="H37" s="118">
        <f t="shared" si="8"/>
        <v>-3.0133062831910751E-3</v>
      </c>
      <c r="I37" s="117">
        <v>125208</v>
      </c>
      <c r="J37" s="118">
        <f t="shared" si="8"/>
        <v>-6.3291139240506333E-2</v>
      </c>
      <c r="K37" s="117"/>
      <c r="L37" s="118"/>
    </row>
    <row r="38" spans="2:13" x14ac:dyDescent="0.25">
      <c r="B38" s="116" t="s">
        <v>90</v>
      </c>
      <c r="C38" s="117">
        <v>138022</v>
      </c>
      <c r="D38" s="118">
        <v>0.37226088685623382</v>
      </c>
      <c r="E38" s="117">
        <v>134916</v>
      </c>
      <c r="F38" s="118">
        <f t="shared" si="8"/>
        <v>-2.2503658836997009E-2</v>
      </c>
      <c r="G38" s="117">
        <v>143446</v>
      </c>
      <c r="H38" s="118">
        <f t="shared" si="8"/>
        <v>6.3224524889560874E-2</v>
      </c>
      <c r="I38" s="117">
        <v>124990</v>
      </c>
      <c r="J38" s="118">
        <f t="shared" si="8"/>
        <v>-0.12866165665128337</v>
      </c>
      <c r="K38" s="117"/>
      <c r="L38" s="118"/>
    </row>
    <row r="39" spans="2:13" x14ac:dyDescent="0.25">
      <c r="B39" s="116" t="s">
        <v>92</v>
      </c>
      <c r="C39" s="117">
        <v>116996</v>
      </c>
      <c r="D39" s="118">
        <v>0.26187497303593776</v>
      </c>
      <c r="E39" s="117">
        <v>125237</v>
      </c>
      <c r="F39" s="118">
        <f t="shared" si="8"/>
        <v>7.0438305583096827E-2</v>
      </c>
      <c r="G39" s="117">
        <v>121062</v>
      </c>
      <c r="H39" s="118">
        <f t="shared" si="8"/>
        <v>-3.3336793439638468E-2</v>
      </c>
      <c r="I39" s="117">
        <v>112012</v>
      </c>
      <c r="J39" s="118">
        <f t="shared" si="8"/>
        <v>-7.47550841717467E-2</v>
      </c>
      <c r="K39" s="117"/>
      <c r="L39" s="118"/>
    </row>
    <row r="40" spans="2:13" x14ac:dyDescent="0.25">
      <c r="B40" s="116" t="s">
        <v>94</v>
      </c>
      <c r="C40" s="117">
        <v>135198</v>
      </c>
      <c r="D40" s="118">
        <v>0.10594125009202671</v>
      </c>
      <c r="E40" s="117">
        <v>143593</v>
      </c>
      <c r="F40" s="118">
        <f t="shared" si="8"/>
        <v>6.2094113818251806E-2</v>
      </c>
      <c r="G40" s="117">
        <v>140283</v>
      </c>
      <c r="H40" s="118">
        <f t="shared" si="8"/>
        <v>-2.3051262944572493E-2</v>
      </c>
      <c r="I40" s="117">
        <v>134357</v>
      </c>
      <c r="J40" s="118">
        <f t="shared" si="8"/>
        <v>-4.2243179857858748E-2</v>
      </c>
      <c r="K40" s="117"/>
      <c r="L40" s="118"/>
    </row>
    <row r="41" spans="2:13" x14ac:dyDescent="0.25">
      <c r="B41" s="116" t="s">
        <v>96</v>
      </c>
      <c r="C41" s="117">
        <v>121503</v>
      </c>
      <c r="D41" s="118">
        <v>0.14035927469309617</v>
      </c>
      <c r="E41" s="117">
        <v>124720</v>
      </c>
      <c r="F41" s="118">
        <f t="shared" si="8"/>
        <v>2.6476712509156064E-2</v>
      </c>
      <c r="G41" s="117">
        <v>125623</v>
      </c>
      <c r="H41" s="118">
        <f t="shared" si="8"/>
        <v>7.2402180885182688E-3</v>
      </c>
      <c r="I41" s="117">
        <v>122552</v>
      </c>
      <c r="J41" s="118">
        <f t="shared" si="8"/>
        <v>-2.4446160336880962E-2</v>
      </c>
      <c r="K41" s="117"/>
      <c r="L41" s="118"/>
    </row>
    <row r="42" spans="2:13" x14ac:dyDescent="0.25">
      <c r="B42" s="116" t="s">
        <v>98</v>
      </c>
      <c r="C42" s="117">
        <v>126581</v>
      </c>
      <c r="D42" s="118">
        <v>0.28422579794249536</v>
      </c>
      <c r="E42" s="117">
        <v>129836</v>
      </c>
      <c r="F42" s="118">
        <f t="shared" si="8"/>
        <v>2.5714759719073221E-2</v>
      </c>
      <c r="G42" s="117">
        <v>127791</v>
      </c>
      <c r="H42" s="118">
        <f t="shared" si="8"/>
        <v>-1.5750639267999578E-2</v>
      </c>
      <c r="I42" s="117">
        <v>124215</v>
      </c>
      <c r="J42" s="118">
        <f t="shared" si="8"/>
        <v>-2.7983191304551958E-2</v>
      </c>
      <c r="K42" s="117"/>
      <c r="L42" s="118"/>
    </row>
    <row r="43" spans="2:13" ht="15.75" x14ac:dyDescent="0.25">
      <c r="B43" s="119" t="s">
        <v>32</v>
      </c>
      <c r="C43" s="120">
        <v>1490629</v>
      </c>
      <c r="D43" s="121">
        <v>0.98019708595476951</v>
      </c>
      <c r="E43" s="120">
        <v>1543522</v>
      </c>
      <c r="F43" s="121">
        <f t="shared" si="8"/>
        <v>3.5483678366649229E-2</v>
      </c>
      <c r="G43" s="120">
        <v>1573920</v>
      </c>
      <c r="H43" s="121">
        <f t="shared" si="8"/>
        <v>1.9693920786357344E-2</v>
      </c>
      <c r="I43" s="120">
        <v>1478445</v>
      </c>
      <c r="J43" s="121">
        <f t="shared" si="8"/>
        <v>-6.0660643488868571E-2</v>
      </c>
      <c r="K43" s="120">
        <v>746566</v>
      </c>
      <c r="L43" s="121">
        <v>1.5582680710804153E-2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I46" s="81"/>
    </row>
    <row r="48" spans="2:13" ht="48.75" customHeight="1" thickBot="1" x14ac:dyDescent="0.3">
      <c r="B48" s="277" t="s">
        <v>263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1" t="s">
        <v>68</v>
      </c>
      <c r="C50" s="299" t="s">
        <v>143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5">
        <f t="shared" ref="C51" si="10">E51-1</f>
        <v>2022</v>
      </c>
      <c r="D51" s="302"/>
      <c r="E51" s="303">
        <f t="shared" ref="E51" si="11">G51-1</f>
        <v>2023</v>
      </c>
      <c r="F51" s="302"/>
      <c r="G51" s="303">
        <f t="shared" ref="G51" si="12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77462</v>
      </c>
      <c r="D53" s="118">
        <v>5.6794860739846511</v>
      </c>
      <c r="E53" s="117">
        <v>102022</v>
      </c>
      <c r="F53" s="118">
        <f t="shared" ref="F53:J65" si="13">IFERROR(E53/C53-1,"-")</f>
        <v>0.31705868683999894</v>
      </c>
      <c r="G53" s="117">
        <v>111198</v>
      </c>
      <c r="H53" s="118">
        <f t="shared" si="13"/>
        <v>8.9941385191429246E-2</v>
      </c>
      <c r="I53" s="117">
        <v>108553</v>
      </c>
      <c r="J53" s="118">
        <f t="shared" si="13"/>
        <v>-2.378639903595392E-2</v>
      </c>
      <c r="K53" s="117">
        <v>108057</v>
      </c>
      <c r="L53" s="118">
        <f t="shared" ref="L53:L58" si="14">IFERROR(K53/I53-1,"-")</f>
        <v>-4.5691966136357509E-3</v>
      </c>
    </row>
    <row r="54" spans="1:13" x14ac:dyDescent="0.25">
      <c r="A54" s="1">
        <v>2</v>
      </c>
      <c r="B54" s="116" t="s">
        <v>78</v>
      </c>
      <c r="C54" s="117">
        <v>101190</v>
      </c>
      <c r="D54" s="118">
        <v>5.7867203219315897</v>
      </c>
      <c r="E54" s="117">
        <v>107203</v>
      </c>
      <c r="F54" s="118">
        <f t="shared" si="13"/>
        <v>5.9422867872319429E-2</v>
      </c>
      <c r="G54" s="117">
        <v>111828</v>
      </c>
      <c r="H54" s="118">
        <f t="shared" si="13"/>
        <v>4.3142449371752711E-2</v>
      </c>
      <c r="I54" s="117">
        <v>103617</v>
      </c>
      <c r="J54" s="118">
        <f t="shared" si="13"/>
        <v>-7.3425260221053779E-2</v>
      </c>
      <c r="K54" s="117">
        <v>108725</v>
      </c>
      <c r="L54" s="118">
        <f t="shared" si="14"/>
        <v>4.9296930040437337E-2</v>
      </c>
    </row>
    <row r="55" spans="1:13" x14ac:dyDescent="0.25">
      <c r="A55" s="1">
        <v>3</v>
      </c>
      <c r="B55" s="116" t="s">
        <v>80</v>
      </c>
      <c r="C55" s="117">
        <v>109531</v>
      </c>
      <c r="D55" s="118">
        <v>4.6077718615605159</v>
      </c>
      <c r="E55" s="117">
        <v>110890</v>
      </c>
      <c r="F55" s="118">
        <f t="shared" si="13"/>
        <v>1.2407446293743352E-2</v>
      </c>
      <c r="G55" s="117">
        <v>127256</v>
      </c>
      <c r="H55" s="118">
        <f t="shared" si="13"/>
        <v>0.14758769952204887</v>
      </c>
      <c r="I55" s="117">
        <v>112571</v>
      </c>
      <c r="J55" s="118">
        <f t="shared" si="13"/>
        <v>-0.11539730936065884</v>
      </c>
      <c r="K55" s="117">
        <v>117624</v>
      </c>
      <c r="L55" s="118">
        <f t="shared" si="14"/>
        <v>4.488722672802048E-2</v>
      </c>
    </row>
    <row r="56" spans="1:13" x14ac:dyDescent="0.25">
      <c r="A56" s="1">
        <v>4</v>
      </c>
      <c r="B56" s="116" t="s">
        <v>82</v>
      </c>
      <c r="C56" s="117">
        <v>126772</v>
      </c>
      <c r="D56" s="118">
        <v>4.043844990849049</v>
      </c>
      <c r="E56" s="117">
        <v>123429</v>
      </c>
      <c r="F56" s="118">
        <f t="shared" si="13"/>
        <v>-2.6370176379642229E-2</v>
      </c>
      <c r="G56" s="117">
        <v>117947</v>
      </c>
      <c r="H56" s="118">
        <f t="shared" si="13"/>
        <v>-4.4414197635887831E-2</v>
      </c>
      <c r="I56" s="117">
        <v>119086</v>
      </c>
      <c r="J56" s="118">
        <f t="shared" si="13"/>
        <v>9.6568797849880816E-3</v>
      </c>
      <c r="K56" s="117">
        <v>111966</v>
      </c>
      <c r="L56" s="118">
        <f t="shared" si="14"/>
        <v>-5.9788724115345193E-2</v>
      </c>
    </row>
    <row r="57" spans="1:13" x14ac:dyDescent="0.25">
      <c r="A57" s="1">
        <v>5</v>
      </c>
      <c r="B57" s="116" t="s">
        <v>84</v>
      </c>
      <c r="C57" s="117">
        <v>113457</v>
      </c>
      <c r="D57" s="118">
        <v>2.4334089877439853</v>
      </c>
      <c r="E57" s="117">
        <v>111213</v>
      </c>
      <c r="F57" s="118">
        <f t="shared" si="13"/>
        <v>-1.9778418255374297E-2</v>
      </c>
      <c r="G57" s="117">
        <v>119801</v>
      </c>
      <c r="H57" s="118">
        <f t="shared" si="13"/>
        <v>7.7221188170447652E-2</v>
      </c>
      <c r="I57" s="117">
        <v>110077</v>
      </c>
      <c r="J57" s="118">
        <f t="shared" si="13"/>
        <v>-8.1167936828574039E-2</v>
      </c>
      <c r="K57" s="117">
        <v>108057</v>
      </c>
      <c r="L57" s="118">
        <f t="shared" si="14"/>
        <v>-1.8350790810069295E-2</v>
      </c>
    </row>
    <row r="58" spans="1:13" x14ac:dyDescent="0.25">
      <c r="A58" s="1">
        <v>6</v>
      </c>
      <c r="B58" s="116" t="s">
        <v>86</v>
      </c>
      <c r="C58" s="117">
        <v>110209</v>
      </c>
      <c r="D58" s="118">
        <v>1.5450661616978039</v>
      </c>
      <c r="E58" s="117">
        <v>114600</v>
      </c>
      <c r="F58" s="118">
        <f t="shared" si="13"/>
        <v>3.984248110408406E-2</v>
      </c>
      <c r="G58" s="117">
        <v>117142</v>
      </c>
      <c r="H58" s="118">
        <f t="shared" si="13"/>
        <v>2.218150087260029E-2</v>
      </c>
      <c r="I58" s="117">
        <v>102220</v>
      </c>
      <c r="J58" s="118">
        <f t="shared" si="13"/>
        <v>-0.12738385890628467</v>
      </c>
      <c r="K58" s="117">
        <v>100033</v>
      </c>
      <c r="L58" s="118">
        <f t="shared" si="14"/>
        <v>-2.1395030326746278E-2</v>
      </c>
    </row>
    <row r="59" spans="1:13" x14ac:dyDescent="0.25">
      <c r="A59" s="1">
        <v>7</v>
      </c>
      <c r="B59" s="116" t="s">
        <v>88</v>
      </c>
      <c r="C59" s="117">
        <v>123042</v>
      </c>
      <c r="D59" s="118">
        <v>0.64942289904419748</v>
      </c>
      <c r="E59" s="117">
        <v>119355</v>
      </c>
      <c r="F59" s="118">
        <f t="shared" si="13"/>
        <v>-2.9965377675915561E-2</v>
      </c>
      <c r="G59" s="117">
        <v>120238</v>
      </c>
      <c r="H59" s="118">
        <f t="shared" si="13"/>
        <v>7.398098110678264E-3</v>
      </c>
      <c r="I59" s="117">
        <v>110997</v>
      </c>
      <c r="J59" s="118">
        <f t="shared" si="13"/>
        <v>-7.6855902460120751E-2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121901</v>
      </c>
      <c r="D60" s="118">
        <v>0.32419044722291623</v>
      </c>
      <c r="E60" s="117">
        <v>120435</v>
      </c>
      <c r="F60" s="118">
        <f t="shared" si="13"/>
        <v>-1.202615236954574E-2</v>
      </c>
      <c r="G60" s="117">
        <v>130238</v>
      </c>
      <c r="H60" s="118">
        <f t="shared" si="13"/>
        <v>8.1396603977249127E-2</v>
      </c>
      <c r="I60" s="117">
        <v>110862</v>
      </c>
      <c r="J60" s="118">
        <f t="shared" si="13"/>
        <v>-0.1487737833811944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103802</v>
      </c>
      <c r="D61" s="118">
        <v>0.2325979053364049</v>
      </c>
      <c r="E61" s="117">
        <v>112485</v>
      </c>
      <c r="F61" s="118">
        <f t="shared" si="13"/>
        <v>8.3649640662029734E-2</v>
      </c>
      <c r="G61" s="117">
        <v>109297</v>
      </c>
      <c r="H61" s="118">
        <f t="shared" si="13"/>
        <v>-2.8341556651998001E-2</v>
      </c>
      <c r="I61" s="117">
        <v>99605</v>
      </c>
      <c r="J61" s="118">
        <f t="shared" si="13"/>
        <v>-8.8675809949037898E-2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119950</v>
      </c>
      <c r="D62" s="118">
        <v>0.11389701444026556</v>
      </c>
      <c r="E62" s="117">
        <v>128570</v>
      </c>
      <c r="F62" s="118">
        <f t="shared" si="13"/>
        <v>7.1863276365152107E-2</v>
      </c>
      <c r="G62" s="117">
        <v>127297</v>
      </c>
      <c r="H62" s="118">
        <f t="shared" si="13"/>
        <v>-9.9012211246791715E-3</v>
      </c>
      <c r="I62" s="117">
        <v>118742</v>
      </c>
      <c r="J62" s="118">
        <f t="shared" si="13"/>
        <v>-6.7205040181622544E-2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107416</v>
      </c>
      <c r="D63" s="118">
        <v>0.13897931268489749</v>
      </c>
      <c r="E63" s="117">
        <v>111535</v>
      </c>
      <c r="F63" s="118">
        <f t="shared" si="13"/>
        <v>3.8346242645415973E-2</v>
      </c>
      <c r="G63" s="117">
        <v>113118</v>
      </c>
      <c r="H63" s="118">
        <f t="shared" si="13"/>
        <v>1.419285426099437E-2</v>
      </c>
      <c r="I63" s="117">
        <v>110097</v>
      </c>
      <c r="J63" s="118">
        <f t="shared" si="13"/>
        <v>-2.6706624940327828E-2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110632</v>
      </c>
      <c r="D64" s="118">
        <v>0.26524777273299094</v>
      </c>
      <c r="E64" s="117">
        <v>116159</v>
      </c>
      <c r="F64" s="118">
        <f t="shared" si="13"/>
        <v>4.9958420710102036E-2</v>
      </c>
      <c r="G64" s="117">
        <v>115661</v>
      </c>
      <c r="H64" s="118">
        <f t="shared" si="13"/>
        <v>-4.2872269905904759E-3</v>
      </c>
      <c r="I64" s="117">
        <v>111415</v>
      </c>
      <c r="J64" s="118">
        <f t="shared" si="13"/>
        <v>-3.6710732226074461E-2</v>
      </c>
      <c r="K64" s="117"/>
      <c r="L64" s="118"/>
    </row>
    <row r="65" spans="1:13" ht="15.75" x14ac:dyDescent="0.25">
      <c r="B65" s="119" t="s">
        <v>32</v>
      </c>
      <c r="C65" s="120">
        <v>1325364</v>
      </c>
      <c r="D65" s="121">
        <v>0.92689969207149514</v>
      </c>
      <c r="E65" s="120">
        <v>1377896</v>
      </c>
      <c r="F65" s="121">
        <f t="shared" si="13"/>
        <v>3.9635903796994665E-2</v>
      </c>
      <c r="G65" s="120">
        <v>1421021</v>
      </c>
      <c r="H65" s="121">
        <f t="shared" si="13"/>
        <v>3.1297717679708681E-2</v>
      </c>
      <c r="I65" s="120">
        <v>1317842</v>
      </c>
      <c r="J65" s="121">
        <f t="shared" si="13"/>
        <v>-7.2609060668350378E-2</v>
      </c>
      <c r="K65" s="120">
        <v>669641</v>
      </c>
      <c r="L65" s="121">
        <v>2.0601288780779159E-2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264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1" t="s">
        <v>69</v>
      </c>
      <c r="C72" s="299" t="s">
        <v>144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5">
        <f t="shared" ref="C73" si="15">E73-1</f>
        <v>2022</v>
      </c>
      <c r="D73" s="302"/>
      <c r="E73" s="303">
        <f t="shared" ref="E73" si="16">G73-1</f>
        <v>2023</v>
      </c>
      <c r="F73" s="302"/>
      <c r="G73" s="303">
        <f t="shared" ref="G73" si="17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8743</v>
      </c>
      <c r="D75" s="118">
        <v>16.312871287128711</v>
      </c>
      <c r="E75" s="117">
        <v>13938</v>
      </c>
      <c r="F75" s="118">
        <f t="shared" ref="F75:J87" si="18">IFERROR(E75/C75-1,"-")</f>
        <v>0.59418963742422504</v>
      </c>
      <c r="G75" s="117">
        <v>11747</v>
      </c>
      <c r="H75" s="118">
        <f t="shared" si="18"/>
        <v>-0.15719615439804846</v>
      </c>
      <c r="I75" s="117">
        <v>12293</v>
      </c>
      <c r="J75" s="118">
        <f t="shared" si="18"/>
        <v>4.6479952328253971E-2</v>
      </c>
      <c r="K75" s="117">
        <v>12046</v>
      </c>
      <c r="L75" s="118">
        <f t="shared" ref="L75:L80" si="19">IFERROR(K75/I75-1,"-")</f>
        <v>-2.0092735703245768E-2</v>
      </c>
    </row>
    <row r="76" spans="1:13" x14ac:dyDescent="0.25">
      <c r="A76" s="1">
        <v>2</v>
      </c>
      <c r="B76" s="116" t="s">
        <v>78</v>
      </c>
      <c r="C76" s="117">
        <v>12469</v>
      </c>
      <c r="D76" s="118">
        <v>18.792063492063491</v>
      </c>
      <c r="E76" s="117">
        <v>13477</v>
      </c>
      <c r="F76" s="118">
        <f t="shared" si="18"/>
        <v>8.0840484401315305E-2</v>
      </c>
      <c r="G76" s="117">
        <v>12352</v>
      </c>
      <c r="H76" s="118">
        <f t="shared" si="18"/>
        <v>-8.3475550938636234E-2</v>
      </c>
      <c r="I76" s="117">
        <v>12389</v>
      </c>
      <c r="J76" s="118">
        <f t="shared" si="18"/>
        <v>2.9954663212434784E-3</v>
      </c>
      <c r="K76" s="117">
        <v>12451</v>
      </c>
      <c r="L76" s="118">
        <f t="shared" si="19"/>
        <v>5.0044394220680744E-3</v>
      </c>
    </row>
    <row r="77" spans="1:13" x14ac:dyDescent="0.25">
      <c r="A77" s="1">
        <v>3</v>
      </c>
      <c r="B77" s="116" t="s">
        <v>80</v>
      </c>
      <c r="C77" s="117">
        <v>13844</v>
      </c>
      <c r="D77" s="118">
        <v>44.094462540716613</v>
      </c>
      <c r="E77" s="117">
        <v>13702</v>
      </c>
      <c r="F77" s="118">
        <f t="shared" si="18"/>
        <v>-1.0257151112395224E-2</v>
      </c>
      <c r="G77" s="117">
        <v>14761</v>
      </c>
      <c r="H77" s="118">
        <f t="shared" si="18"/>
        <v>7.7287987155159721E-2</v>
      </c>
      <c r="I77" s="117">
        <v>13614</v>
      </c>
      <c r="J77" s="118">
        <f t="shared" si="18"/>
        <v>-7.7704762549962725E-2</v>
      </c>
      <c r="K77" s="117">
        <v>14342</v>
      </c>
      <c r="L77" s="118">
        <f t="shared" si="19"/>
        <v>5.3474364624651161E-2</v>
      </c>
    </row>
    <row r="78" spans="1:13" x14ac:dyDescent="0.25">
      <c r="A78" s="1">
        <v>4</v>
      </c>
      <c r="B78" s="116" t="s">
        <v>82</v>
      </c>
      <c r="C78" s="117">
        <v>14722</v>
      </c>
      <c r="D78" s="118">
        <v>40.353932584269664</v>
      </c>
      <c r="E78" s="117">
        <v>14381</v>
      </c>
      <c r="F78" s="118">
        <f t="shared" si="18"/>
        <v>-2.3162613775302265E-2</v>
      </c>
      <c r="G78" s="117">
        <v>12980</v>
      </c>
      <c r="H78" s="118">
        <f t="shared" si="18"/>
        <v>-9.7420207217856936E-2</v>
      </c>
      <c r="I78" s="117">
        <v>13855</v>
      </c>
      <c r="J78" s="118">
        <f t="shared" si="18"/>
        <v>6.741140215716479E-2</v>
      </c>
      <c r="K78" s="117">
        <v>11014</v>
      </c>
      <c r="L78" s="118">
        <f t="shared" si="19"/>
        <v>-0.20505232767953807</v>
      </c>
    </row>
    <row r="79" spans="1:13" x14ac:dyDescent="0.25">
      <c r="A79" s="1">
        <v>5</v>
      </c>
      <c r="B79" s="116" t="s">
        <v>84</v>
      </c>
      <c r="C79" s="117">
        <v>11687</v>
      </c>
      <c r="D79" s="118">
        <v>35.867507886435334</v>
      </c>
      <c r="E79" s="117">
        <v>12942</v>
      </c>
      <c r="F79" s="118">
        <f t="shared" si="18"/>
        <v>0.10738427312398402</v>
      </c>
      <c r="G79" s="117">
        <v>12936</v>
      </c>
      <c r="H79" s="118">
        <f t="shared" si="18"/>
        <v>-4.6360686138158247E-4</v>
      </c>
      <c r="I79" s="117">
        <v>13449</v>
      </c>
      <c r="J79" s="118">
        <f t="shared" si="18"/>
        <v>3.9656771799629009E-2</v>
      </c>
      <c r="K79" s="117">
        <v>11752</v>
      </c>
      <c r="L79" s="118">
        <f t="shared" si="19"/>
        <v>-0.12618038515874785</v>
      </c>
    </row>
    <row r="80" spans="1:13" x14ac:dyDescent="0.25">
      <c r="A80" s="1">
        <v>6</v>
      </c>
      <c r="B80" s="116" t="s">
        <v>86</v>
      </c>
      <c r="C80" s="117">
        <v>13590</v>
      </c>
      <c r="D80" s="118">
        <v>7.8018134715025909</v>
      </c>
      <c r="E80" s="117">
        <v>13351</v>
      </c>
      <c r="F80" s="118">
        <f t="shared" si="18"/>
        <v>-1.7586460632818213E-2</v>
      </c>
      <c r="G80" s="117">
        <v>12099</v>
      </c>
      <c r="H80" s="118">
        <f t="shared" si="18"/>
        <v>-9.3775747135046106E-2</v>
      </c>
      <c r="I80" s="117">
        <v>13387</v>
      </c>
      <c r="J80" s="118">
        <f t="shared" si="18"/>
        <v>0.10645507893214323</v>
      </c>
      <c r="K80" s="117">
        <v>11923</v>
      </c>
      <c r="L80" s="118">
        <f t="shared" si="19"/>
        <v>-0.10935982669754241</v>
      </c>
    </row>
    <row r="81" spans="1:13" x14ac:dyDescent="0.25">
      <c r="A81" s="1">
        <v>7</v>
      </c>
      <c r="B81" s="116" t="s">
        <v>88</v>
      </c>
      <c r="C81" s="117">
        <v>15611</v>
      </c>
      <c r="D81" s="118">
        <v>1.4646353015472053</v>
      </c>
      <c r="E81" s="117">
        <v>14717</v>
      </c>
      <c r="F81" s="118">
        <f t="shared" si="18"/>
        <v>-5.7267311511113972E-2</v>
      </c>
      <c r="G81" s="117">
        <v>13430</v>
      </c>
      <c r="H81" s="118">
        <f t="shared" si="18"/>
        <v>-8.7449887884759159E-2</v>
      </c>
      <c r="I81" s="117">
        <v>14211</v>
      </c>
      <c r="J81" s="118">
        <f t="shared" si="18"/>
        <v>5.8153387937453394E-2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16121</v>
      </c>
      <c r="D82" s="118">
        <v>0.89147013962219868</v>
      </c>
      <c r="E82" s="117">
        <v>14481</v>
      </c>
      <c r="F82" s="118">
        <f t="shared" si="18"/>
        <v>-0.10173066186961111</v>
      </c>
      <c r="G82" s="117">
        <v>13208</v>
      </c>
      <c r="H82" s="118">
        <f t="shared" si="18"/>
        <v>-8.790829362613084E-2</v>
      </c>
      <c r="I82" s="117">
        <v>14128</v>
      </c>
      <c r="J82" s="118">
        <f t="shared" si="18"/>
        <v>6.9654754694124854E-2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13194</v>
      </c>
      <c r="D83" s="118">
        <v>0.55187014820042335</v>
      </c>
      <c r="E83" s="117">
        <v>12752</v>
      </c>
      <c r="F83" s="118">
        <f t="shared" si="18"/>
        <v>-3.3500075792026629E-2</v>
      </c>
      <c r="G83" s="117">
        <v>11765</v>
      </c>
      <c r="H83" s="118">
        <f t="shared" si="18"/>
        <v>-7.7399623588456756E-2</v>
      </c>
      <c r="I83" s="117">
        <v>12407</v>
      </c>
      <c r="J83" s="118">
        <f t="shared" si="18"/>
        <v>5.4568635784105313E-2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15248</v>
      </c>
      <c r="D84" s="118">
        <v>4.7108913610767855E-2</v>
      </c>
      <c r="E84" s="117">
        <v>15023</v>
      </c>
      <c r="F84" s="118">
        <f t="shared" si="18"/>
        <v>-1.4756033578174232E-2</v>
      </c>
      <c r="G84" s="117">
        <v>12986</v>
      </c>
      <c r="H84" s="118">
        <f t="shared" si="18"/>
        <v>-0.13559209212540768</v>
      </c>
      <c r="I84" s="117">
        <v>15615</v>
      </c>
      <c r="J84" s="118">
        <f t="shared" si="18"/>
        <v>0.20244879100569846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14087</v>
      </c>
      <c r="D85" s="118">
        <v>0.15099272816406573</v>
      </c>
      <c r="E85" s="117">
        <v>13185</v>
      </c>
      <c r="F85" s="118">
        <f t="shared" si="18"/>
        <v>-6.4030666572016726E-2</v>
      </c>
      <c r="G85" s="117">
        <v>12505</v>
      </c>
      <c r="H85" s="118">
        <f t="shared" si="18"/>
        <v>-5.1573758058399699E-2</v>
      </c>
      <c r="I85" s="117">
        <v>12455</v>
      </c>
      <c r="J85" s="118">
        <f t="shared" si="18"/>
        <v>-3.9984006397441041E-3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15949</v>
      </c>
      <c r="D86" s="118">
        <v>0.43336029477846671</v>
      </c>
      <c r="E86" s="117">
        <v>13677</v>
      </c>
      <c r="F86" s="118">
        <f t="shared" si="18"/>
        <v>-0.14245407235563357</v>
      </c>
      <c r="G86" s="117">
        <v>12130</v>
      </c>
      <c r="H86" s="118">
        <f t="shared" si="18"/>
        <v>-0.11310960005849235</v>
      </c>
      <c r="I86" s="117">
        <v>12800</v>
      </c>
      <c r="J86" s="118">
        <f t="shared" si="18"/>
        <v>5.5234954657872981E-2</v>
      </c>
      <c r="K86" s="117"/>
      <c r="L86" s="118"/>
    </row>
    <row r="87" spans="1:13" ht="15.75" x14ac:dyDescent="0.25">
      <c r="B87" s="119" t="s">
        <v>32</v>
      </c>
      <c r="C87" s="120">
        <v>165265</v>
      </c>
      <c r="D87" s="121">
        <v>1.5446524805222799</v>
      </c>
      <c r="E87" s="120">
        <v>165626</v>
      </c>
      <c r="F87" s="121">
        <f t="shared" si="18"/>
        <v>2.1843705563791005E-3</v>
      </c>
      <c r="G87" s="120">
        <v>152899</v>
      </c>
      <c r="H87" s="121">
        <f t="shared" si="18"/>
        <v>-7.6841800200451615E-2</v>
      </c>
      <c r="I87" s="120">
        <v>160603</v>
      </c>
      <c r="J87" s="121">
        <f t="shared" si="18"/>
        <v>5.0386202656655721E-2</v>
      </c>
      <c r="K87" s="120">
        <v>76925</v>
      </c>
      <c r="L87" s="121">
        <v>-2.6105561674706013E-2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265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5">
        <f t="shared" ref="C95" si="20">E95-1</f>
        <v>2022</v>
      </c>
      <c r="D95" s="302"/>
      <c r="E95" s="303">
        <f t="shared" ref="E95" si="21">G95-1</f>
        <v>2023</v>
      </c>
      <c r="F95" s="302"/>
      <c r="G95" s="303">
        <f t="shared" ref="G95" si="22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13744</v>
      </c>
      <c r="D97" s="118">
        <v>3.4623376623376627</v>
      </c>
      <c r="E97" s="117">
        <v>23642</v>
      </c>
      <c r="F97" s="118">
        <f t="shared" ref="F97:J109" si="23">IFERROR(E97/C97-1,"-")</f>
        <v>0.72016880093131541</v>
      </c>
      <c r="G97" s="117">
        <v>28011</v>
      </c>
      <c r="H97" s="118">
        <f t="shared" si="23"/>
        <v>0.18479824041959225</v>
      </c>
      <c r="I97" s="117">
        <v>25205</v>
      </c>
      <c r="J97" s="118">
        <f t="shared" si="23"/>
        <v>-0.10017493127699828</v>
      </c>
      <c r="K97" s="117">
        <v>31031</v>
      </c>
      <c r="L97" s="118">
        <f t="shared" ref="L97:L102" si="24">IFERROR(K97/I97-1,"-")</f>
        <v>0.23114461416385645</v>
      </c>
    </row>
    <row r="98" spans="2:12" x14ac:dyDescent="0.25">
      <c r="B98" s="116" t="s">
        <v>78</v>
      </c>
      <c r="C98" s="117">
        <v>17238</v>
      </c>
      <c r="D98" s="118">
        <v>3.5279747832939323</v>
      </c>
      <c r="E98" s="117">
        <v>26350</v>
      </c>
      <c r="F98" s="118">
        <f t="shared" si="23"/>
        <v>0.52859960552268248</v>
      </c>
      <c r="G98" s="117">
        <v>30407</v>
      </c>
      <c r="H98" s="118">
        <f t="shared" si="23"/>
        <v>0.15396584440227712</v>
      </c>
      <c r="I98" s="117">
        <v>31884</v>
      </c>
      <c r="J98" s="118">
        <f t="shared" si="23"/>
        <v>4.8574341434538093E-2</v>
      </c>
      <c r="K98" s="117">
        <v>27791</v>
      </c>
      <c r="L98" s="118">
        <f t="shared" si="24"/>
        <v>-0.12837159703926737</v>
      </c>
    </row>
    <row r="99" spans="2:12" x14ac:dyDescent="0.25">
      <c r="B99" s="116" t="s">
        <v>80</v>
      </c>
      <c r="C99" s="117">
        <v>16928</v>
      </c>
      <c r="D99" s="118">
        <v>2.2953085458438776</v>
      </c>
      <c r="E99" s="117">
        <v>29521</v>
      </c>
      <c r="F99" s="118">
        <f t="shared" si="23"/>
        <v>0.74391540642722109</v>
      </c>
      <c r="G99" s="117">
        <v>33910</v>
      </c>
      <c r="H99" s="118">
        <f t="shared" si="23"/>
        <v>0.14867382541241825</v>
      </c>
      <c r="I99" s="117">
        <v>32773</v>
      </c>
      <c r="J99" s="118">
        <f t="shared" si="23"/>
        <v>-3.3529932173400168E-2</v>
      </c>
      <c r="K99" s="117">
        <v>30254</v>
      </c>
      <c r="L99" s="118">
        <f t="shared" si="24"/>
        <v>-7.6862051078631755E-2</v>
      </c>
    </row>
    <row r="100" spans="2:12" x14ac:dyDescent="0.25">
      <c r="B100" s="116" t="s">
        <v>82</v>
      </c>
      <c r="C100" s="117">
        <v>24732</v>
      </c>
      <c r="D100" s="118">
        <v>2.3856262833675563</v>
      </c>
      <c r="E100" s="117">
        <v>29815</v>
      </c>
      <c r="F100" s="118">
        <f t="shared" si="23"/>
        <v>0.20552320879831787</v>
      </c>
      <c r="G100" s="117">
        <v>27925</v>
      </c>
      <c r="H100" s="118">
        <f t="shared" si="23"/>
        <v>-6.3390910615461982E-2</v>
      </c>
      <c r="I100" s="117">
        <v>32320</v>
      </c>
      <c r="J100" s="118">
        <f t="shared" si="23"/>
        <v>0.15738585496866597</v>
      </c>
      <c r="K100" s="117">
        <v>27010</v>
      </c>
      <c r="L100" s="118">
        <f t="shared" si="24"/>
        <v>-0.1642945544554455</v>
      </c>
    </row>
    <row r="101" spans="2:12" x14ac:dyDescent="0.25">
      <c r="B101" s="116" t="s">
        <v>84</v>
      </c>
      <c r="C101" s="117">
        <v>20702</v>
      </c>
      <c r="D101" s="118">
        <v>1.3927415626444755</v>
      </c>
      <c r="E101" s="117">
        <v>26170</v>
      </c>
      <c r="F101" s="118">
        <f t="shared" si="23"/>
        <v>0.26412906965510574</v>
      </c>
      <c r="G101" s="117">
        <v>28824</v>
      </c>
      <c r="H101" s="118">
        <f t="shared" si="23"/>
        <v>0.10141383263278558</v>
      </c>
      <c r="I101" s="117">
        <v>29686</v>
      </c>
      <c r="J101" s="118">
        <f t="shared" si="23"/>
        <v>2.9905634193727382E-2</v>
      </c>
      <c r="K101" s="117">
        <v>26140</v>
      </c>
      <c r="L101" s="118">
        <f t="shared" si="24"/>
        <v>-0.11945024590716158</v>
      </c>
    </row>
    <row r="102" spans="2:12" x14ac:dyDescent="0.25">
      <c r="B102" s="116" t="s">
        <v>86</v>
      </c>
      <c r="C102" s="117">
        <v>21190</v>
      </c>
      <c r="D102" s="118">
        <v>1.4378739070409572</v>
      </c>
      <c r="E102" s="117">
        <v>29399</v>
      </c>
      <c r="F102" s="118">
        <f t="shared" si="23"/>
        <v>0.38739971684756958</v>
      </c>
      <c r="G102" s="117">
        <v>27824</v>
      </c>
      <c r="H102" s="118">
        <f t="shared" si="23"/>
        <v>-5.3573250790843185E-2</v>
      </c>
      <c r="I102" s="117">
        <v>30386</v>
      </c>
      <c r="J102" s="118">
        <f t="shared" si="23"/>
        <v>9.2078780908568136E-2</v>
      </c>
      <c r="K102" s="117">
        <v>25435</v>
      </c>
      <c r="L102" s="118">
        <f t="shared" si="24"/>
        <v>-0.16293687882577501</v>
      </c>
    </row>
    <row r="103" spans="2:12" x14ac:dyDescent="0.25">
      <c r="B103" s="116" t="s">
        <v>88</v>
      </c>
      <c r="C103" s="117">
        <v>26190</v>
      </c>
      <c r="D103" s="118">
        <v>0.9821388026943163</v>
      </c>
      <c r="E103" s="117">
        <v>30318</v>
      </c>
      <c r="F103" s="118">
        <f t="shared" si="23"/>
        <v>0.15761741122565875</v>
      </c>
      <c r="G103" s="117">
        <v>33127</v>
      </c>
      <c r="H103" s="118">
        <f t="shared" si="23"/>
        <v>9.2651230292235542E-2</v>
      </c>
      <c r="I103" s="117">
        <v>30758</v>
      </c>
      <c r="J103" s="118">
        <f t="shared" si="23"/>
        <v>-7.151266338636153E-2</v>
      </c>
      <c r="K103" s="117"/>
      <c r="L103" s="118"/>
    </row>
    <row r="104" spans="2:12" x14ac:dyDescent="0.25">
      <c r="B104" s="116" t="s">
        <v>90</v>
      </c>
      <c r="C104" s="117">
        <v>26652</v>
      </c>
      <c r="D104" s="118">
        <v>0.51397409679618278</v>
      </c>
      <c r="E104" s="117">
        <v>32058</v>
      </c>
      <c r="F104" s="118">
        <f t="shared" si="23"/>
        <v>0.2028365601080595</v>
      </c>
      <c r="G104" s="117">
        <v>31953</v>
      </c>
      <c r="H104" s="118">
        <f t="shared" si="23"/>
        <v>-3.2753134942915541E-3</v>
      </c>
      <c r="I104" s="117">
        <v>39104</v>
      </c>
      <c r="J104" s="118">
        <f t="shared" si="23"/>
        <v>0.22379745250837169</v>
      </c>
      <c r="K104" s="117"/>
      <c r="L104" s="118"/>
    </row>
    <row r="105" spans="2:12" x14ac:dyDescent="0.25">
      <c r="B105" s="116" t="s">
        <v>92</v>
      </c>
      <c r="C105" s="117">
        <v>23399</v>
      </c>
      <c r="D105" s="118">
        <v>0.84709504262709179</v>
      </c>
      <c r="E105" s="117">
        <v>27830</v>
      </c>
      <c r="F105" s="118">
        <f t="shared" si="23"/>
        <v>0.18936706696867378</v>
      </c>
      <c r="G105" s="117">
        <v>27510</v>
      </c>
      <c r="H105" s="118">
        <f t="shared" si="23"/>
        <v>-1.1498383039885041E-2</v>
      </c>
      <c r="I105" s="117">
        <v>31006</v>
      </c>
      <c r="J105" s="118">
        <f t="shared" si="23"/>
        <v>0.12708106143220643</v>
      </c>
      <c r="K105" s="117"/>
      <c r="L105" s="118"/>
    </row>
    <row r="106" spans="2:12" x14ac:dyDescent="0.25">
      <c r="B106" s="116" t="s">
        <v>94</v>
      </c>
      <c r="C106" s="117">
        <v>24075</v>
      </c>
      <c r="D106" s="118">
        <v>0.42785125437399918</v>
      </c>
      <c r="E106" s="117">
        <v>28658</v>
      </c>
      <c r="F106" s="118">
        <f t="shared" si="23"/>
        <v>0.19036344755970913</v>
      </c>
      <c r="G106" s="117">
        <v>32572</v>
      </c>
      <c r="H106" s="118">
        <f t="shared" si="23"/>
        <v>0.13657617419219759</v>
      </c>
      <c r="I106" s="117">
        <v>35398</v>
      </c>
      <c r="J106" s="118">
        <f t="shared" si="23"/>
        <v>8.6761635760776112E-2</v>
      </c>
      <c r="K106" s="117"/>
      <c r="L106" s="118"/>
    </row>
    <row r="107" spans="2:12" x14ac:dyDescent="0.25">
      <c r="B107" s="116" t="s">
        <v>96</v>
      </c>
      <c r="C107" s="117">
        <v>24176</v>
      </c>
      <c r="D107" s="118">
        <v>0.53967647433447974</v>
      </c>
      <c r="E107" s="117">
        <v>29534</v>
      </c>
      <c r="F107" s="118">
        <f t="shared" si="23"/>
        <v>0.22162475181998675</v>
      </c>
      <c r="G107" s="117">
        <v>31283</v>
      </c>
      <c r="H107" s="118">
        <f t="shared" si="23"/>
        <v>5.9219882169702753E-2</v>
      </c>
      <c r="I107" s="117">
        <v>30266</v>
      </c>
      <c r="J107" s="118">
        <f t="shared" si="23"/>
        <v>-3.2509669788703177E-2</v>
      </c>
      <c r="K107" s="117"/>
      <c r="L107" s="118"/>
    </row>
    <row r="108" spans="2:12" x14ac:dyDescent="0.25">
      <c r="B108" s="116" t="s">
        <v>98</v>
      </c>
      <c r="C108" s="117">
        <v>27443</v>
      </c>
      <c r="D108" s="118">
        <v>0.7641424530727694</v>
      </c>
      <c r="E108" s="117">
        <v>31934</v>
      </c>
      <c r="F108" s="118">
        <f t="shared" si="23"/>
        <v>0.16364828918121188</v>
      </c>
      <c r="G108" s="117">
        <v>31663</v>
      </c>
      <c r="H108" s="118">
        <f t="shared" si="23"/>
        <v>-8.4862528965992112E-3</v>
      </c>
      <c r="I108" s="117">
        <v>31006</v>
      </c>
      <c r="J108" s="118">
        <f t="shared" si="23"/>
        <v>-2.0749771026118857E-2</v>
      </c>
      <c r="K108" s="117"/>
      <c r="L108" s="118"/>
    </row>
    <row r="109" spans="2:12" ht="15.75" x14ac:dyDescent="0.25">
      <c r="B109" s="119" t="s">
        <v>32</v>
      </c>
      <c r="C109" s="120">
        <v>266469</v>
      </c>
      <c r="D109" s="121">
        <v>1.0772936691690638</v>
      </c>
      <c r="E109" s="120">
        <v>345229</v>
      </c>
      <c r="F109" s="121">
        <f t="shared" si="23"/>
        <v>0.29556909058839875</v>
      </c>
      <c r="G109" s="120">
        <v>365009</v>
      </c>
      <c r="H109" s="121">
        <f t="shared" si="23"/>
        <v>5.7295302538315163E-2</v>
      </c>
      <c r="I109" s="120">
        <v>379792</v>
      </c>
      <c r="J109" s="121">
        <f t="shared" si="23"/>
        <v>4.0500371223723297E-2</v>
      </c>
      <c r="K109" s="120">
        <v>167661</v>
      </c>
      <c r="L109" s="121">
        <v>-8.00695732329606E-2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9:9" x14ac:dyDescent="0.25">
      <c r="I114" s="122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2239-8D14-4F81-9E5B-98E411BDC784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266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137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1858237</v>
      </c>
      <c r="D8" s="118">
        <f t="shared" ref="D8:D10" si="0">C8/C9-1</f>
        <v>-4.1616789475014349E-2</v>
      </c>
    </row>
    <row r="9" spans="1:5" x14ac:dyDescent="0.25">
      <c r="A9" s="1"/>
      <c r="B9" s="116">
        <f>B8-1</f>
        <v>2024</v>
      </c>
      <c r="C9" s="117">
        <v>1938929</v>
      </c>
      <c r="D9" s="118">
        <f t="shared" si="0"/>
        <v>2.6566762903103669E-2</v>
      </c>
    </row>
    <row r="10" spans="1:5" x14ac:dyDescent="0.25">
      <c r="A10" s="1"/>
      <c r="B10" s="116">
        <f t="shared" ref="B10:B22" si="1">B9-1</f>
        <v>2023</v>
      </c>
      <c r="C10" s="117">
        <v>1888751</v>
      </c>
      <c r="D10" s="118">
        <f t="shared" si="0"/>
        <v>7.4926384299566662E-2</v>
      </c>
    </row>
    <row r="11" spans="1:5" x14ac:dyDescent="0.25">
      <c r="A11" s="1"/>
      <c r="B11" s="116">
        <f t="shared" si="1"/>
        <v>2022</v>
      </c>
      <c r="C11" s="117">
        <v>1757098</v>
      </c>
      <c r="D11" s="118">
        <f>C11/C12-1</f>
        <v>0.99433400110096537</v>
      </c>
    </row>
    <row r="12" spans="1:5" x14ac:dyDescent="0.25">
      <c r="A12" s="1" t="s">
        <v>77</v>
      </c>
      <c r="B12" s="116">
        <f t="shared" si="1"/>
        <v>2021</v>
      </c>
      <c r="C12" s="117">
        <v>881045</v>
      </c>
      <c r="D12" s="118">
        <f t="shared" ref="D12:D21" si="2">C12/C13-1</f>
        <v>0.5993787974229714</v>
      </c>
    </row>
    <row r="13" spans="1:5" x14ac:dyDescent="0.25">
      <c r="A13" s="1" t="s">
        <v>79</v>
      </c>
      <c r="B13" s="116">
        <f t="shared" si="1"/>
        <v>2020</v>
      </c>
      <c r="C13" s="117">
        <v>550867</v>
      </c>
      <c r="D13" s="118">
        <f t="shared" si="2"/>
        <v>-0.68748946936969391</v>
      </c>
    </row>
    <row r="14" spans="1:5" x14ac:dyDescent="0.25">
      <c r="A14" s="1" t="s">
        <v>81</v>
      </c>
      <c r="B14" s="116">
        <f t="shared" si="1"/>
        <v>2019</v>
      </c>
      <c r="C14" s="117">
        <v>1762715</v>
      </c>
      <c r="D14" s="118">
        <f t="shared" si="2"/>
        <v>2.7741256519166146E-2</v>
      </c>
    </row>
    <row r="15" spans="1:5" x14ac:dyDescent="0.25">
      <c r="A15" s="1" t="s">
        <v>83</v>
      </c>
      <c r="B15" s="116">
        <f t="shared" si="1"/>
        <v>2018</v>
      </c>
      <c r="C15" s="117">
        <v>1715135</v>
      </c>
      <c r="D15" s="118">
        <f>C15/C16-1</f>
        <v>-3.1516435538234022E-2</v>
      </c>
    </row>
    <row r="16" spans="1:5" x14ac:dyDescent="0.25">
      <c r="A16" s="1" t="s">
        <v>85</v>
      </c>
      <c r="B16" s="116">
        <f t="shared" si="1"/>
        <v>2017</v>
      </c>
      <c r="C16" s="117">
        <v>1770949</v>
      </c>
      <c r="D16" s="118">
        <f>C16/C17-1</f>
        <v>-1.4115642944822815E-2</v>
      </c>
    </row>
    <row r="17" spans="1:5" x14ac:dyDescent="0.25">
      <c r="A17" s="1" t="s">
        <v>87</v>
      </c>
      <c r="B17" s="116">
        <f t="shared" si="1"/>
        <v>2016</v>
      </c>
      <c r="C17" s="117">
        <v>1796305</v>
      </c>
      <c r="D17" s="118">
        <f t="shared" si="2"/>
        <v>0.13194712259502084</v>
      </c>
    </row>
    <row r="18" spans="1:5" x14ac:dyDescent="0.25">
      <c r="A18" s="1" t="s">
        <v>89</v>
      </c>
      <c r="B18" s="116">
        <f t="shared" si="1"/>
        <v>2015</v>
      </c>
      <c r="C18" s="117">
        <v>1586916</v>
      </c>
      <c r="D18" s="118">
        <f t="shared" si="2"/>
        <v>-7.0435653110632268E-2</v>
      </c>
    </row>
    <row r="19" spans="1:5" x14ac:dyDescent="0.25">
      <c r="A19" s="1" t="s">
        <v>91</v>
      </c>
      <c r="B19" s="116">
        <f t="shared" si="1"/>
        <v>2014</v>
      </c>
      <c r="C19" s="117">
        <v>1707161</v>
      </c>
      <c r="D19" s="118">
        <f t="shared" si="2"/>
        <v>4.0714495596735789E-2</v>
      </c>
    </row>
    <row r="20" spans="1:5" x14ac:dyDescent="0.25">
      <c r="A20" s="1" t="s">
        <v>93</v>
      </c>
      <c r="B20" s="116">
        <f t="shared" si="1"/>
        <v>2013</v>
      </c>
      <c r="C20" s="117">
        <v>1640374</v>
      </c>
      <c r="D20" s="118">
        <f>C20/C21-1</f>
        <v>1.5662401444388463E-2</v>
      </c>
    </row>
    <row r="21" spans="1:5" x14ac:dyDescent="0.25">
      <c r="A21" s="1" t="s">
        <v>95</v>
      </c>
      <c r="B21" s="116">
        <f t="shared" si="1"/>
        <v>2012</v>
      </c>
      <c r="C21" s="117">
        <v>1615078</v>
      </c>
      <c r="D21" s="118">
        <f t="shared" si="2"/>
        <v>-1.2139394773460599E-2</v>
      </c>
    </row>
    <row r="22" spans="1:5" x14ac:dyDescent="0.25">
      <c r="A22" s="1" t="s">
        <v>97</v>
      </c>
      <c r="B22" s="116">
        <f t="shared" si="1"/>
        <v>2011</v>
      </c>
      <c r="C22" s="117">
        <v>1634925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7" t="s">
        <v>267</v>
      </c>
      <c r="C27" s="277"/>
      <c r="D27" s="277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9" t="s">
        <v>142</v>
      </c>
      <c r="D29" s="300"/>
    </row>
    <row r="30" spans="1:5" ht="16.5" thickTop="1" thickBot="1" x14ac:dyDescent="0.3">
      <c r="B30" s="87"/>
      <c r="C30" s="113" t="s">
        <v>145</v>
      </c>
      <c r="D30" s="114" t="s">
        <v>146</v>
      </c>
    </row>
    <row r="31" spans="1:5" x14ac:dyDescent="0.25">
      <c r="B31" s="116">
        <v>2025</v>
      </c>
      <c r="C31" s="117">
        <v>1478445</v>
      </c>
      <c r="D31" s="118">
        <f t="shared" ref="D31:D44" si="3">C31/C32-1</f>
        <v>-6.0660643488868571E-2</v>
      </c>
    </row>
    <row r="32" spans="1:5" x14ac:dyDescent="0.25">
      <c r="B32" s="116">
        <f>B31-1</f>
        <v>2024</v>
      </c>
      <c r="C32" s="117">
        <v>1573920</v>
      </c>
      <c r="D32" s="118">
        <f t="shared" si="3"/>
        <v>1.9693920786357344E-2</v>
      </c>
    </row>
    <row r="33" spans="2:4" x14ac:dyDescent="0.25">
      <c r="B33" s="116">
        <f t="shared" ref="B33:B45" si="4">B32-1</f>
        <v>2023</v>
      </c>
      <c r="C33" s="117">
        <v>1543522</v>
      </c>
      <c r="D33" s="118">
        <f t="shared" si="3"/>
        <v>3.5483678366649229E-2</v>
      </c>
    </row>
    <row r="34" spans="2:4" x14ac:dyDescent="0.25">
      <c r="B34" s="116">
        <f t="shared" si="4"/>
        <v>2022</v>
      </c>
      <c r="C34" s="117">
        <v>1490629</v>
      </c>
      <c r="D34" s="118">
        <f t="shared" si="3"/>
        <v>0.98019708595476951</v>
      </c>
    </row>
    <row r="35" spans="2:4" x14ac:dyDescent="0.25">
      <c r="B35" s="116">
        <f t="shared" si="4"/>
        <v>2021</v>
      </c>
      <c r="C35" s="117">
        <v>752768</v>
      </c>
      <c r="D35" s="118">
        <f t="shared" si="3"/>
        <v>0.70455276231709463</v>
      </c>
    </row>
    <row r="36" spans="2:4" x14ac:dyDescent="0.25">
      <c r="B36" s="116">
        <f t="shared" si="4"/>
        <v>2020</v>
      </c>
      <c r="C36" s="117">
        <v>441622</v>
      </c>
      <c r="D36" s="118">
        <f t="shared" si="3"/>
        <v>-0.6779659781004439</v>
      </c>
    </row>
    <row r="37" spans="2:4" x14ac:dyDescent="0.25">
      <c r="B37" s="116">
        <f t="shared" si="4"/>
        <v>2019</v>
      </c>
      <c r="C37" s="117">
        <v>1371352</v>
      </c>
      <c r="D37" s="118">
        <f t="shared" si="3"/>
        <v>2.5766228714830142E-2</v>
      </c>
    </row>
    <row r="38" spans="2:4" x14ac:dyDescent="0.25">
      <c r="B38" s="116">
        <f t="shared" si="4"/>
        <v>2018</v>
      </c>
      <c r="C38" s="117">
        <v>1336905</v>
      </c>
      <c r="D38" s="118">
        <f>C38/C39-1</f>
        <v>-1.0136273272150387E-2</v>
      </c>
    </row>
    <row r="39" spans="2:4" x14ac:dyDescent="0.25">
      <c r="B39" s="116">
        <f t="shared" si="4"/>
        <v>2017</v>
      </c>
      <c r="C39" s="117">
        <v>1350595</v>
      </c>
      <c r="D39" s="118">
        <f>C39/C40-1</f>
        <v>-3.8192570141843296E-2</v>
      </c>
    </row>
    <row r="40" spans="2:4" x14ac:dyDescent="0.25">
      <c r="B40" s="116">
        <f t="shared" si="4"/>
        <v>2016</v>
      </c>
      <c r="C40" s="117">
        <v>1404226</v>
      </c>
      <c r="D40" s="118">
        <f t="shared" si="3"/>
        <v>0.10407711570894485</v>
      </c>
    </row>
    <row r="41" spans="2:4" x14ac:dyDescent="0.25">
      <c r="B41" s="116">
        <f t="shared" si="4"/>
        <v>2015</v>
      </c>
      <c r="C41" s="117">
        <v>1271855</v>
      </c>
      <c r="D41" s="118">
        <f t="shared" si="3"/>
        <v>-6.5484526568394208E-2</v>
      </c>
    </row>
    <row r="42" spans="2:4" x14ac:dyDescent="0.25">
      <c r="B42" s="116">
        <f t="shared" si="4"/>
        <v>2014</v>
      </c>
      <c r="C42" s="117">
        <v>1360978</v>
      </c>
      <c r="D42" s="118">
        <f t="shared" si="3"/>
        <v>4.6454568451614442E-2</v>
      </c>
    </row>
    <row r="43" spans="2:4" x14ac:dyDescent="0.25">
      <c r="B43" s="116">
        <f t="shared" si="4"/>
        <v>2013</v>
      </c>
      <c r="C43" s="117">
        <v>1300561</v>
      </c>
      <c r="D43" s="118">
        <f>C43/C44-1</f>
        <v>1.5727615014725638E-2</v>
      </c>
    </row>
    <row r="44" spans="2:4" x14ac:dyDescent="0.25">
      <c r="B44" s="116">
        <f t="shared" si="4"/>
        <v>2012</v>
      </c>
      <c r="C44" s="117">
        <v>1280423</v>
      </c>
      <c r="D44" s="118">
        <f t="shared" si="3"/>
        <v>-1.0059268582703118E-2</v>
      </c>
    </row>
    <row r="45" spans="2:4" x14ac:dyDescent="0.25">
      <c r="B45" s="116">
        <f t="shared" si="4"/>
        <v>2011</v>
      </c>
      <c r="C45" s="117">
        <v>1293434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7" t="s">
        <v>268</v>
      </c>
      <c r="C50" s="277"/>
      <c r="D50" s="277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9" t="s">
        <v>63</v>
      </c>
      <c r="D52" s="300"/>
    </row>
    <row r="53" spans="1:5" ht="16.5" thickTop="1" thickBot="1" x14ac:dyDescent="0.3">
      <c r="B53" s="87"/>
      <c r="C53" s="113" t="s">
        <v>145</v>
      </c>
      <c r="D53" s="114" t="s">
        <v>146</v>
      </c>
    </row>
    <row r="54" spans="1:5" x14ac:dyDescent="0.25">
      <c r="A54" s="1">
        <v>1</v>
      </c>
      <c r="B54" s="116">
        <v>2025</v>
      </c>
      <c r="C54" s="117">
        <v>1317842</v>
      </c>
      <c r="D54" s="118">
        <f t="shared" ref="D54:D56" si="5">C54/C55-1</f>
        <v>-7.2609060668350378E-2</v>
      </c>
    </row>
    <row r="55" spans="1:5" x14ac:dyDescent="0.25">
      <c r="A55" s="1"/>
      <c r="B55" s="116">
        <f>B54-1</f>
        <v>2024</v>
      </c>
      <c r="C55" s="117">
        <v>1421021</v>
      </c>
      <c r="D55" s="118">
        <f t="shared" si="5"/>
        <v>3.1297717679708681E-2</v>
      </c>
    </row>
    <row r="56" spans="1:5" x14ac:dyDescent="0.25">
      <c r="A56" s="1"/>
      <c r="B56" s="116">
        <f t="shared" ref="B56:B68" si="6">B55-1</f>
        <v>2023</v>
      </c>
      <c r="C56" s="117">
        <v>1377896</v>
      </c>
      <c r="D56" s="118">
        <f t="shared" si="5"/>
        <v>3.9635903796994665E-2</v>
      </c>
    </row>
    <row r="57" spans="1:5" x14ac:dyDescent="0.25">
      <c r="A57" s="1"/>
      <c r="B57" s="116">
        <f t="shared" si="6"/>
        <v>2022</v>
      </c>
      <c r="C57" s="117">
        <v>1325364</v>
      </c>
      <c r="D57" s="118">
        <f>C57/C58-1</f>
        <v>0.92689969207149514</v>
      </c>
    </row>
    <row r="58" spans="1:5" x14ac:dyDescent="0.25">
      <c r="A58" s="1">
        <v>2</v>
      </c>
      <c r="B58" s="116">
        <f t="shared" si="6"/>
        <v>2021</v>
      </c>
      <c r="C58" s="117">
        <v>687822</v>
      </c>
      <c r="D58" s="118">
        <f t="shared" ref="D58:D67" si="7">C58/C59-1</f>
        <v>0.72485894124432626</v>
      </c>
    </row>
    <row r="59" spans="1:5" x14ac:dyDescent="0.25">
      <c r="A59" s="1">
        <v>3</v>
      </c>
      <c r="B59" s="116">
        <f t="shared" si="6"/>
        <v>2020</v>
      </c>
      <c r="C59" s="117">
        <v>398770</v>
      </c>
      <c r="D59" s="118">
        <f t="shared" si="7"/>
        <v>-0.65537714325221241</v>
      </c>
    </row>
    <row r="60" spans="1:5" x14ac:dyDescent="0.25">
      <c r="A60" s="1">
        <v>4</v>
      </c>
      <c r="B60" s="116">
        <f t="shared" si="6"/>
        <v>2019</v>
      </c>
      <c r="C60" s="117">
        <v>1157120</v>
      </c>
      <c r="D60" s="118">
        <f t="shared" si="7"/>
        <v>5.8956820640286622E-2</v>
      </c>
    </row>
    <row r="61" spans="1:5" x14ac:dyDescent="0.25">
      <c r="A61" s="1">
        <v>5</v>
      </c>
      <c r="B61" s="116">
        <f t="shared" si="6"/>
        <v>2018</v>
      </c>
      <c r="C61" s="117">
        <v>1092698</v>
      </c>
      <c r="D61" s="118">
        <f>C61/C62-1</f>
        <v>-4.1667046396967056E-3</v>
      </c>
    </row>
    <row r="62" spans="1:5" x14ac:dyDescent="0.25">
      <c r="A62" s="1">
        <v>6</v>
      </c>
      <c r="B62" s="116">
        <f t="shared" si="6"/>
        <v>2017</v>
      </c>
      <c r="C62" s="117">
        <v>1097270</v>
      </c>
      <c r="D62" s="118">
        <f>C62/C63-1</f>
        <v>1.6696472014468E-3</v>
      </c>
    </row>
    <row r="63" spans="1:5" x14ac:dyDescent="0.25">
      <c r="A63" s="1">
        <v>7</v>
      </c>
      <c r="B63" s="116">
        <f t="shared" si="6"/>
        <v>2016</v>
      </c>
      <c r="C63" s="117">
        <v>1095441</v>
      </c>
      <c r="D63" s="118">
        <f t="shared" si="7"/>
        <v>8.4187137512619081E-2</v>
      </c>
    </row>
    <row r="64" spans="1:5" x14ac:dyDescent="0.25">
      <c r="A64" s="1">
        <v>8</v>
      </c>
      <c r="B64" s="116">
        <f t="shared" si="6"/>
        <v>2015</v>
      </c>
      <c r="C64" s="117">
        <v>1010380</v>
      </c>
      <c r="D64" s="118">
        <f t="shared" si="7"/>
        <v>-3.9294251435287086E-2</v>
      </c>
    </row>
    <row r="65" spans="1:5" x14ac:dyDescent="0.25">
      <c r="A65" s="1">
        <v>9</v>
      </c>
      <c r="B65" s="116">
        <f t="shared" si="6"/>
        <v>2014</v>
      </c>
      <c r="C65" s="117">
        <v>1051706</v>
      </c>
      <c r="D65" s="118">
        <f t="shared" si="7"/>
        <v>3.8946695630956318E-2</v>
      </c>
    </row>
    <row r="66" spans="1:5" x14ac:dyDescent="0.25">
      <c r="A66" s="1">
        <v>10</v>
      </c>
      <c r="B66" s="116">
        <f t="shared" si="6"/>
        <v>2013</v>
      </c>
      <c r="C66" s="117">
        <v>1012281</v>
      </c>
      <c r="D66" s="118">
        <f>C66/C67-1</f>
        <v>4.958869675544042E-3</v>
      </c>
    </row>
    <row r="67" spans="1:5" x14ac:dyDescent="0.25">
      <c r="A67" s="1">
        <v>11</v>
      </c>
      <c r="B67" s="116">
        <f t="shared" si="6"/>
        <v>2012</v>
      </c>
      <c r="C67" s="117">
        <v>1007286</v>
      </c>
      <c r="D67" s="118">
        <f t="shared" si="7"/>
        <v>7.590494792959479E-4</v>
      </c>
    </row>
    <row r="68" spans="1:5" x14ac:dyDescent="0.25">
      <c r="A68" s="1">
        <v>12</v>
      </c>
      <c r="B68" s="116">
        <f t="shared" si="6"/>
        <v>2011</v>
      </c>
      <c r="C68" s="117">
        <v>1006522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7" t="s">
        <v>147</v>
      </c>
      <c r="C73" s="277"/>
      <c r="D73" s="277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9" t="s">
        <v>64</v>
      </c>
      <c r="D75" s="300"/>
    </row>
    <row r="76" spans="1:5" ht="16.5" thickTop="1" thickBot="1" x14ac:dyDescent="0.3">
      <c r="B76" s="87"/>
      <c r="C76" s="113" t="s">
        <v>145</v>
      </c>
      <c r="D76" s="114" t="s">
        <v>146</v>
      </c>
    </row>
    <row r="77" spans="1:5" x14ac:dyDescent="0.25">
      <c r="A77" s="1">
        <v>1</v>
      </c>
      <c r="B77" s="116">
        <v>2025</v>
      </c>
      <c r="C77" s="117">
        <v>160603</v>
      </c>
      <c r="D77" s="118">
        <f t="shared" ref="D77:D83" si="8">C77/C78-1</f>
        <v>5.0386202656655721E-2</v>
      </c>
    </row>
    <row r="78" spans="1:5" x14ac:dyDescent="0.25">
      <c r="A78" s="1"/>
      <c r="B78" s="116">
        <f>B77-1</f>
        <v>2024</v>
      </c>
      <c r="C78" s="117">
        <v>152899</v>
      </c>
      <c r="D78" s="118">
        <f t="shared" si="8"/>
        <v>-7.6841800200451615E-2</v>
      </c>
    </row>
    <row r="79" spans="1:5" x14ac:dyDescent="0.25">
      <c r="A79" s="1"/>
      <c r="B79" s="116">
        <f t="shared" ref="B79:B91" si="9">B78-1</f>
        <v>2023</v>
      </c>
      <c r="C79" s="117">
        <v>165626</v>
      </c>
      <c r="D79" s="118">
        <f t="shared" si="8"/>
        <v>2.1843705563791005E-3</v>
      </c>
    </row>
    <row r="80" spans="1:5" x14ac:dyDescent="0.25">
      <c r="A80" s="1"/>
      <c r="B80" s="116">
        <f t="shared" si="9"/>
        <v>2022</v>
      </c>
      <c r="C80" s="117">
        <v>165265</v>
      </c>
      <c r="D80" s="118">
        <f t="shared" si="8"/>
        <v>1.5446524805222799</v>
      </c>
    </row>
    <row r="81" spans="1:5" x14ac:dyDescent="0.25">
      <c r="A81" s="1">
        <v>2</v>
      </c>
      <c r="B81" s="116">
        <f t="shared" si="9"/>
        <v>2021</v>
      </c>
      <c r="C81" s="117">
        <v>64946</v>
      </c>
      <c r="D81" s="118">
        <f t="shared" si="8"/>
        <v>0.51558853729114151</v>
      </c>
    </row>
    <row r="82" spans="1:5" x14ac:dyDescent="0.25">
      <c r="A82" s="1">
        <v>3</v>
      </c>
      <c r="B82" s="116">
        <f t="shared" si="9"/>
        <v>2020</v>
      </c>
      <c r="C82" s="117">
        <v>42852</v>
      </c>
      <c r="D82" s="118">
        <f t="shared" si="8"/>
        <v>-0.79997386011426863</v>
      </c>
    </row>
    <row r="83" spans="1:5" x14ac:dyDescent="0.25">
      <c r="A83" s="1">
        <v>4</v>
      </c>
      <c r="B83" s="116">
        <f t="shared" si="9"/>
        <v>2019</v>
      </c>
      <c r="C83" s="117">
        <v>214232</v>
      </c>
      <c r="D83" s="118">
        <f t="shared" si="8"/>
        <v>-0.1227442292808969</v>
      </c>
    </row>
    <row r="84" spans="1:5" x14ac:dyDescent="0.25">
      <c r="A84" s="1">
        <v>5</v>
      </c>
      <c r="B84" s="116">
        <f t="shared" si="9"/>
        <v>2018</v>
      </c>
      <c r="C84" s="117">
        <v>244207</v>
      </c>
      <c r="D84" s="118">
        <f>C84/C85-1</f>
        <v>-3.5993289252935989E-2</v>
      </c>
    </row>
    <row r="85" spans="1:5" x14ac:dyDescent="0.25">
      <c r="A85" s="1">
        <v>6</v>
      </c>
      <c r="B85" s="116">
        <f t="shared" si="9"/>
        <v>2017</v>
      </c>
      <c r="C85" s="117">
        <v>253325</v>
      </c>
      <c r="D85" s="118">
        <f>C85/C86-1</f>
        <v>-0.17960717003740467</v>
      </c>
    </row>
    <row r="86" spans="1:5" x14ac:dyDescent="0.25">
      <c r="A86" s="1">
        <v>7</v>
      </c>
      <c r="B86" s="116">
        <f t="shared" si="9"/>
        <v>2016</v>
      </c>
      <c r="C86" s="117">
        <v>308785</v>
      </c>
      <c r="D86" s="118">
        <f t="shared" ref="D86:D88" si="10">C86/C87-1</f>
        <v>0.18093507983554824</v>
      </c>
    </row>
    <row r="87" spans="1:5" x14ac:dyDescent="0.25">
      <c r="A87" s="1">
        <v>8</v>
      </c>
      <c r="B87" s="116">
        <f t="shared" si="9"/>
        <v>2015</v>
      </c>
      <c r="C87" s="117">
        <v>261475</v>
      </c>
      <c r="D87" s="118">
        <f t="shared" si="10"/>
        <v>-0.15454680669443077</v>
      </c>
    </row>
    <row r="88" spans="1:5" x14ac:dyDescent="0.25">
      <c r="A88" s="1">
        <v>9</v>
      </c>
      <c r="B88" s="116">
        <f t="shared" si="9"/>
        <v>2014</v>
      </c>
      <c r="C88" s="117">
        <v>309272</v>
      </c>
      <c r="D88" s="118">
        <f t="shared" si="10"/>
        <v>7.2818093520188754E-2</v>
      </c>
    </row>
    <row r="89" spans="1:5" x14ac:dyDescent="0.25">
      <c r="A89" s="1">
        <v>10</v>
      </c>
      <c r="B89" s="116">
        <f t="shared" si="9"/>
        <v>2013</v>
      </c>
      <c r="C89" s="117">
        <v>288280</v>
      </c>
      <c r="D89" s="118">
        <f>C89/C90-1</f>
        <v>5.5441042407290198E-2</v>
      </c>
    </row>
    <row r="90" spans="1:5" x14ac:dyDescent="0.25">
      <c r="A90" s="1">
        <v>11</v>
      </c>
      <c r="B90" s="116">
        <f t="shared" si="9"/>
        <v>2012</v>
      </c>
      <c r="C90" s="117">
        <v>273137</v>
      </c>
      <c r="D90" s="118">
        <f t="shared" ref="D90" si="11">C90/C91-1</f>
        <v>-4.8011236894936471E-2</v>
      </c>
    </row>
    <row r="91" spans="1:5" x14ac:dyDescent="0.25">
      <c r="A91" s="1">
        <v>12</v>
      </c>
      <c r="B91" s="116">
        <f t="shared" si="9"/>
        <v>2011</v>
      </c>
      <c r="C91" s="117">
        <v>286912</v>
      </c>
      <c r="D91" s="118"/>
    </row>
    <row r="92" spans="1:5" ht="6" customHeight="1" x14ac:dyDescent="0.25">
      <c r="C92" s="117" t="s">
        <v>269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7" t="s">
        <v>270</v>
      </c>
      <c r="C96" s="277"/>
      <c r="D96" s="277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9" t="s">
        <v>34</v>
      </c>
      <c r="D98" s="300"/>
    </row>
    <row r="99" spans="2:5" ht="16.5" thickTop="1" thickBot="1" x14ac:dyDescent="0.3">
      <c r="B99" s="87"/>
      <c r="C99" s="113" t="s">
        <v>145</v>
      </c>
      <c r="D99" s="114" t="s">
        <v>146</v>
      </c>
    </row>
    <row r="100" spans="2:5" x14ac:dyDescent="0.25">
      <c r="B100" s="116">
        <v>2025</v>
      </c>
      <c r="C100" s="117">
        <v>379792</v>
      </c>
      <c r="D100" s="118">
        <f t="shared" ref="D100:D113" si="12">C100/C101-1</f>
        <v>4.0500371223723297E-2</v>
      </c>
    </row>
    <row r="101" spans="2:5" x14ac:dyDescent="0.25">
      <c r="B101" s="116">
        <f>B100-1</f>
        <v>2024</v>
      </c>
      <c r="C101" s="117">
        <v>365009</v>
      </c>
      <c r="D101" s="118">
        <f t="shared" si="12"/>
        <v>5.7295302538315163E-2</v>
      </c>
    </row>
    <row r="102" spans="2:5" x14ac:dyDescent="0.25">
      <c r="B102" s="116">
        <f t="shared" ref="B102:B114" si="13">B101-1</f>
        <v>2023</v>
      </c>
      <c r="C102" s="117">
        <v>345229</v>
      </c>
      <c r="D102" s="118">
        <f t="shared" si="12"/>
        <v>0.29556909058839875</v>
      </c>
    </row>
    <row r="103" spans="2:5" x14ac:dyDescent="0.25">
      <c r="B103" s="116">
        <f t="shared" si="13"/>
        <v>2022</v>
      </c>
      <c r="C103" s="117">
        <v>266469</v>
      </c>
      <c r="D103" s="118">
        <f t="shared" si="12"/>
        <v>1.0772936691690638</v>
      </c>
    </row>
    <row r="104" spans="2:5" x14ac:dyDescent="0.25">
      <c r="B104" s="116">
        <f t="shared" si="13"/>
        <v>2021</v>
      </c>
      <c r="C104" s="117">
        <v>128277</v>
      </c>
      <c r="D104" s="118">
        <f t="shared" si="12"/>
        <v>0.17421392283399695</v>
      </c>
    </row>
    <row r="105" spans="2:5" x14ac:dyDescent="0.25">
      <c r="B105" s="116">
        <f t="shared" si="13"/>
        <v>2020</v>
      </c>
      <c r="C105" s="117">
        <v>109245</v>
      </c>
      <c r="D105" s="118">
        <f t="shared" si="12"/>
        <v>-0.72086017329180319</v>
      </c>
    </row>
    <row r="106" spans="2:5" x14ac:dyDescent="0.25">
      <c r="B106" s="116">
        <f t="shared" si="13"/>
        <v>2019</v>
      </c>
      <c r="C106" s="117">
        <v>391363</v>
      </c>
      <c r="D106" s="118">
        <f t="shared" si="12"/>
        <v>3.4722258942971207E-2</v>
      </c>
    </row>
    <row r="107" spans="2:5" x14ac:dyDescent="0.25">
      <c r="B107" s="116">
        <f t="shared" si="13"/>
        <v>2018</v>
      </c>
      <c r="C107" s="117">
        <v>378230</v>
      </c>
      <c r="D107" s="118">
        <f t="shared" si="12"/>
        <v>-0.10021077472796736</v>
      </c>
    </row>
    <row r="108" spans="2:5" x14ac:dyDescent="0.25">
      <c r="B108" s="116">
        <f t="shared" si="13"/>
        <v>2017</v>
      </c>
      <c r="C108" s="117">
        <v>420354</v>
      </c>
      <c r="D108" s="118">
        <f t="shared" si="12"/>
        <v>7.2115568546134767E-2</v>
      </c>
    </row>
    <row r="109" spans="2:5" x14ac:dyDescent="0.25">
      <c r="B109" s="116">
        <f t="shared" si="13"/>
        <v>2016</v>
      </c>
      <c r="C109" s="117">
        <v>392079</v>
      </c>
      <c r="D109" s="118">
        <f t="shared" si="12"/>
        <v>0.24445424854234576</v>
      </c>
    </row>
    <row r="110" spans="2:5" x14ac:dyDescent="0.25">
      <c r="B110" s="116">
        <f t="shared" si="13"/>
        <v>2015</v>
      </c>
      <c r="C110" s="117">
        <v>315061</v>
      </c>
      <c r="D110" s="118">
        <f t="shared" si="12"/>
        <v>-8.9900428386142539E-2</v>
      </c>
    </row>
    <row r="111" spans="2:5" x14ac:dyDescent="0.25">
      <c r="B111" s="116">
        <f t="shared" si="13"/>
        <v>2014</v>
      </c>
      <c r="C111" s="117">
        <v>346183</v>
      </c>
      <c r="D111" s="118">
        <f t="shared" si="12"/>
        <v>1.8745604199956967E-2</v>
      </c>
    </row>
    <row r="112" spans="2:5" x14ac:dyDescent="0.25">
      <c r="B112" s="116">
        <f t="shared" si="13"/>
        <v>2013</v>
      </c>
      <c r="C112" s="117">
        <v>339813</v>
      </c>
      <c r="D112" s="118">
        <f t="shared" si="12"/>
        <v>1.5412887899478589E-2</v>
      </c>
    </row>
    <row r="113" spans="2:4" x14ac:dyDescent="0.25">
      <c r="B113" s="116">
        <f t="shared" si="13"/>
        <v>2012</v>
      </c>
      <c r="C113" s="117">
        <v>334655</v>
      </c>
      <c r="D113" s="118">
        <f t="shared" si="12"/>
        <v>-2.0018097109440691E-2</v>
      </c>
    </row>
    <row r="114" spans="2:4" x14ac:dyDescent="0.25">
      <c r="B114" s="116">
        <f t="shared" si="13"/>
        <v>2011</v>
      </c>
      <c r="C114" s="117">
        <v>341491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9321-1C87-45DA-A809-45553CF22282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271</v>
      </c>
      <c r="D5" s="129" t="s">
        <v>241</v>
      </c>
      <c r="E5" s="129" t="s">
        <v>242</v>
      </c>
      <c r="F5" s="129" t="s">
        <v>243</v>
      </c>
      <c r="G5" s="129" t="s">
        <v>244</v>
      </c>
      <c r="H5" s="129" t="s">
        <v>245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272</v>
      </c>
      <c r="N5" s="13" t="s">
        <v>236</v>
      </c>
      <c r="O5" s="13" t="s">
        <v>237</v>
      </c>
      <c r="P5" s="13" t="s">
        <v>238</v>
      </c>
      <c r="Q5" s="13" t="s">
        <v>239</v>
      </c>
      <c r="R5" s="13" t="s">
        <v>240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444C-ECD5-4A91-97AB-44B98AC560BE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  <c r="N3" s="143" t="s">
        <v>273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6" t="s">
        <v>45</v>
      </c>
      <c r="D5" s="307"/>
      <c r="E5" s="307"/>
      <c r="F5" s="307"/>
      <c r="G5" s="307"/>
      <c r="H5" s="307"/>
      <c r="I5" s="307"/>
      <c r="J5" s="307"/>
      <c r="K5" s="307"/>
      <c r="N5" s="145"/>
      <c r="O5" s="306" t="s">
        <v>45</v>
      </c>
      <c r="P5" s="307"/>
      <c r="Q5" s="307"/>
      <c r="R5" s="307"/>
      <c r="S5" s="307"/>
      <c r="T5" s="307"/>
      <c r="U5" s="307"/>
      <c r="V5" s="307"/>
      <c r="W5" s="307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46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550867</v>
      </c>
      <c r="P8" s="157">
        <v>881045</v>
      </c>
      <c r="Q8" s="157">
        <v>1757098</v>
      </c>
      <c r="R8" s="157">
        <v>1888751</v>
      </c>
      <c r="S8" s="157">
        <v>1938929</v>
      </c>
      <c r="T8" s="157">
        <v>1858237</v>
      </c>
      <c r="U8" s="158">
        <f>IFERROR(T8/S8-1,"-")</f>
        <v>-4.1616789475014349E-2</v>
      </c>
      <c r="V8" s="157">
        <f>T8-S8</f>
        <v>-80692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117997</v>
      </c>
      <c r="P9" s="160">
        <v>247584</v>
      </c>
      <c r="Q9" s="160">
        <v>207257</v>
      </c>
      <c r="R9" s="160">
        <v>181700</v>
      </c>
      <c r="S9" s="160">
        <v>161848</v>
      </c>
      <c r="T9" s="160">
        <v>147955</v>
      </c>
      <c r="U9" s="161">
        <f>IFERROR(T9/S9-1,"-")</f>
        <v>-8.5839800306460434E-2</v>
      </c>
      <c r="V9" s="160">
        <f t="shared" ref="V9:V19" si="2">T9-S9</f>
        <v>-13893</v>
      </c>
      <c r="W9" s="161">
        <f>T9/T$8</f>
        <v>7.9621167805828855E-2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68476</v>
      </c>
      <c r="P10" s="164">
        <v>126666</v>
      </c>
      <c r="Q10" s="164">
        <v>86860</v>
      </c>
      <c r="R10" s="164">
        <v>75361</v>
      </c>
      <c r="S10" s="164">
        <v>60679</v>
      </c>
      <c r="T10" s="164">
        <v>67419</v>
      </c>
      <c r="U10" s="165">
        <f>IFERROR(T10/S10-1,"-")</f>
        <v>0.11107631964930209</v>
      </c>
      <c r="V10" s="164">
        <f t="shared" si="2"/>
        <v>6740</v>
      </c>
      <c r="W10" s="165">
        <f>T10/T$8</f>
        <v>3.6281163274652264E-2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49521</v>
      </c>
      <c r="P11" s="164">
        <v>120918</v>
      </c>
      <c r="Q11" s="164">
        <v>120397</v>
      </c>
      <c r="R11" s="164">
        <v>106339</v>
      </c>
      <c r="S11" s="164">
        <v>101169</v>
      </c>
      <c r="T11" s="164">
        <v>80536</v>
      </c>
      <c r="U11" s="165">
        <f>IFERROR(T11/S11-1,"-")</f>
        <v>-0.2039458727475808</v>
      </c>
      <c r="V11" s="164">
        <f t="shared" si="2"/>
        <v>-20633</v>
      </c>
      <c r="W11" s="165">
        <f>T11/T$8</f>
        <v>4.3340004531176597E-2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432870</v>
      </c>
      <c r="P12" s="160">
        <v>633461</v>
      </c>
      <c r="Q12" s="160">
        <v>1549841</v>
      </c>
      <c r="R12" s="160">
        <v>1707051</v>
      </c>
      <c r="S12" s="160">
        <v>1777081</v>
      </c>
      <c r="T12" s="160">
        <v>1710282</v>
      </c>
      <c r="U12" s="161">
        <f>IFERROR(T12/S12-1,"-")</f>
        <v>-3.7589170105358116E-2</v>
      </c>
      <c r="V12" s="160">
        <f t="shared" si="2"/>
        <v>-66799</v>
      </c>
      <c r="W12" s="161">
        <f>T12/T$8</f>
        <v>0.92037883219417116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187852</v>
      </c>
      <c r="P13" s="164">
        <v>208305</v>
      </c>
      <c r="Q13" s="164">
        <v>783677</v>
      </c>
      <c r="R13" s="164">
        <v>883804</v>
      </c>
      <c r="S13" s="164">
        <v>930359</v>
      </c>
      <c r="T13" s="164">
        <v>904858</v>
      </c>
      <c r="U13" s="165">
        <f t="shared" ref="U13:U20" si="4">IFERROR(T13/S13-1,"-")</f>
        <v>-2.7409849316231694E-2</v>
      </c>
      <c r="V13" s="164">
        <f t="shared" si="2"/>
        <v>-25501</v>
      </c>
      <c r="W13" s="165">
        <f t="shared" ref="W13:W20" si="5">T13/T$8</f>
        <v>0.48694434563513694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57141</v>
      </c>
      <c r="P14" s="164">
        <v>103865</v>
      </c>
      <c r="Q14" s="164">
        <v>169299</v>
      </c>
      <c r="R14" s="164">
        <v>182561</v>
      </c>
      <c r="S14" s="164">
        <v>183463</v>
      </c>
      <c r="T14" s="164">
        <v>171611</v>
      </c>
      <c r="U14" s="165">
        <f t="shared" si="4"/>
        <v>-6.4601581790333706E-2</v>
      </c>
      <c r="V14" s="164">
        <f t="shared" si="2"/>
        <v>-11852</v>
      </c>
      <c r="W14" s="165">
        <f t="shared" si="5"/>
        <v>9.2351513827353557E-2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20504</v>
      </c>
      <c r="P15" s="164">
        <v>42447</v>
      </c>
      <c r="Q15" s="164">
        <v>63176</v>
      </c>
      <c r="R15" s="164">
        <v>65408</v>
      </c>
      <c r="S15" s="164">
        <v>57978</v>
      </c>
      <c r="T15" s="164">
        <v>51981</v>
      </c>
      <c r="U15" s="165">
        <f t="shared" si="4"/>
        <v>-0.10343578598778846</v>
      </c>
      <c r="V15" s="164">
        <f t="shared" si="2"/>
        <v>-5997</v>
      </c>
      <c r="W15" s="165">
        <f t="shared" si="5"/>
        <v>2.7973288660165522E-2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17078</v>
      </c>
      <c r="P16" s="164">
        <v>41550</v>
      </c>
      <c r="Q16" s="164">
        <v>75901</v>
      </c>
      <c r="R16" s="164">
        <v>70876</v>
      </c>
      <c r="S16" s="164">
        <v>71598</v>
      </c>
      <c r="T16" s="164">
        <v>66696</v>
      </c>
      <c r="U16" s="165">
        <f t="shared" si="4"/>
        <v>-6.8465599597754112E-2</v>
      </c>
      <c r="V16" s="164">
        <f t="shared" si="2"/>
        <v>-4902</v>
      </c>
      <c r="W16" s="165">
        <f t="shared" si="5"/>
        <v>3.5892084809418821E-2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28980</v>
      </c>
      <c r="P17" s="164">
        <v>51893</v>
      </c>
      <c r="Q17" s="164">
        <v>82793</v>
      </c>
      <c r="R17" s="164">
        <v>80269</v>
      </c>
      <c r="S17" s="164">
        <v>81717</v>
      </c>
      <c r="T17" s="164">
        <v>77883</v>
      </c>
      <c r="U17" s="165">
        <f t="shared" si="4"/>
        <v>-4.6918021953816225E-2</v>
      </c>
      <c r="V17" s="164">
        <f t="shared" si="2"/>
        <v>-3834</v>
      </c>
      <c r="W17" s="165">
        <f t="shared" si="5"/>
        <v>4.1912307203010167E-2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11625</v>
      </c>
      <c r="P18" s="164">
        <v>7603</v>
      </c>
      <c r="Q18" s="164">
        <v>22864</v>
      </c>
      <c r="R18" s="164">
        <v>24584</v>
      </c>
      <c r="S18" s="164">
        <v>24160</v>
      </c>
      <c r="T18" s="164">
        <v>23072</v>
      </c>
      <c r="U18" s="165">
        <f t="shared" si="4"/>
        <v>-4.503311258278142E-2</v>
      </c>
      <c r="V18" s="164">
        <f t="shared" si="2"/>
        <v>-1088</v>
      </c>
      <c r="W18" s="165">
        <f t="shared" si="5"/>
        <v>1.2416069640201977E-2</v>
      </c>
    </row>
    <row r="19" spans="1:23" x14ac:dyDescent="0.25">
      <c r="A19" s="162" t="s">
        <v>149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13377</v>
      </c>
      <c r="P19" s="164">
        <v>5465</v>
      </c>
      <c r="Q19" s="164">
        <v>19705</v>
      </c>
      <c r="R19" s="164">
        <v>25664</v>
      </c>
      <c r="S19" s="164">
        <v>23273</v>
      </c>
      <c r="T19" s="164">
        <v>20293</v>
      </c>
      <c r="U19" s="165">
        <f t="shared" si="4"/>
        <v>-0.12804537446826791</v>
      </c>
      <c r="V19" s="164">
        <f t="shared" si="2"/>
        <v>-2980</v>
      </c>
      <c r="W19" s="165">
        <f t="shared" si="5"/>
        <v>1.0920566106476192E-2</v>
      </c>
    </row>
    <row r="20" spans="1:23" x14ac:dyDescent="0.25">
      <c r="A20" s="167" t="s">
        <v>150</v>
      </c>
      <c r="B20" s="168" t="s">
        <v>150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150</v>
      </c>
      <c r="O20" s="169">
        <f t="shared" ref="O20:T20" si="7">O12-SUM(O13:O19)</f>
        <v>96313</v>
      </c>
      <c r="P20" s="169">
        <f t="shared" si="7"/>
        <v>172333</v>
      </c>
      <c r="Q20" s="169">
        <f t="shared" si="7"/>
        <v>332426</v>
      </c>
      <c r="R20" s="169">
        <f t="shared" si="7"/>
        <v>373885</v>
      </c>
      <c r="S20" s="169">
        <f t="shared" si="7"/>
        <v>404533</v>
      </c>
      <c r="T20" s="169">
        <f t="shared" si="7"/>
        <v>393888</v>
      </c>
      <c r="U20" s="170">
        <f t="shared" si="4"/>
        <v>-2.6314293271500699E-2</v>
      </c>
      <c r="V20" s="169">
        <f>T20-S20</f>
        <v>-10645</v>
      </c>
      <c r="W20" s="170">
        <f t="shared" si="5"/>
        <v>0.21196865631240794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150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150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150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150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150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150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150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150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150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150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5E41-FFD1-4E21-8397-1899574BC2AF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7"/>
      <c r="D6" s="277"/>
      <c r="E6" s="277"/>
      <c r="F6" s="277"/>
      <c r="G6" s="277"/>
      <c r="H6" s="277"/>
      <c r="I6" s="277"/>
      <c r="J6" s="277"/>
      <c r="M6" s="277" t="s">
        <v>273</v>
      </c>
      <c r="N6" s="277"/>
      <c r="O6" s="277"/>
      <c r="P6" s="277"/>
      <c r="Q6" s="277"/>
      <c r="R6" s="277"/>
      <c r="S6" s="277"/>
      <c r="T6" s="277"/>
    </row>
    <row r="7" spans="1:20" ht="6" customHeight="1" x14ac:dyDescent="0.25"/>
    <row r="8" spans="1:20" ht="15.75" x14ac:dyDescent="0.25">
      <c r="B8" s="145"/>
      <c r="C8" s="308" t="s">
        <v>45</v>
      </c>
      <c r="D8" s="309"/>
      <c r="E8" s="309"/>
      <c r="F8" s="309"/>
      <c r="G8" s="309"/>
      <c r="H8" s="309"/>
      <c r="I8" s="309"/>
      <c r="J8" s="309"/>
    </row>
    <row r="9" spans="1:20" s="146" customFormat="1" ht="72" customHeight="1" x14ac:dyDescent="0.25">
      <c r="A9"/>
      <c r="B9" s="147"/>
      <c r="C9" s="172" t="s">
        <v>272</v>
      </c>
      <c r="D9" s="172" t="s">
        <v>236</v>
      </c>
      <c r="E9" s="172" t="s">
        <v>237</v>
      </c>
      <c r="F9" s="172" t="s">
        <v>238</v>
      </c>
      <c r="G9" s="172" t="s">
        <v>239</v>
      </c>
      <c r="H9" s="172" t="s">
        <v>240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272</v>
      </c>
      <c r="O9" s="172" t="s">
        <v>236</v>
      </c>
      <c r="P9" s="172" t="s">
        <v>237</v>
      </c>
      <c r="Q9" s="172" t="s">
        <v>238</v>
      </c>
      <c r="R9" s="172" t="s">
        <v>239</v>
      </c>
      <c r="S9" s="172" t="s">
        <v>240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46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53539</v>
      </c>
      <c r="O11" s="176">
        <v>144989</v>
      </c>
      <c r="P11" s="176">
        <v>157350</v>
      </c>
      <c r="Q11" s="176">
        <v>157065</v>
      </c>
      <c r="R11" s="176">
        <v>145993</v>
      </c>
      <c r="S11" s="177">
        <f t="shared" ref="S11:S23" si="1">IFERROR(R11/Q11-1,"-")</f>
        <v>-7.0493107948938372E-2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27958</v>
      </c>
      <c r="O12" s="160">
        <v>22658</v>
      </c>
      <c r="P12" s="160">
        <v>23558</v>
      </c>
      <c r="Q12" s="160">
        <v>19400</v>
      </c>
      <c r="R12" s="160">
        <v>15286</v>
      </c>
      <c r="S12" s="161">
        <f t="shared" si="1"/>
        <v>-0.21206185567010305</v>
      </c>
      <c r="T12" s="161">
        <f>R12/R11</f>
        <v>0.10470365017500839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15846</v>
      </c>
      <c r="O13" s="164">
        <v>9634</v>
      </c>
      <c r="P13" s="164">
        <v>10032</v>
      </c>
      <c r="Q13" s="164">
        <v>7684</v>
      </c>
      <c r="R13" s="164">
        <v>6914</v>
      </c>
      <c r="S13" s="165">
        <f t="shared" si="1"/>
        <v>-0.10020822488287351</v>
      </c>
      <c r="T13" s="165">
        <f>R13/R11</f>
        <v>4.7358434993458591E-2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12112</v>
      </c>
      <c r="O14" s="164">
        <v>13024</v>
      </c>
      <c r="P14" s="164">
        <v>13526</v>
      </c>
      <c r="Q14" s="164">
        <v>11716</v>
      </c>
      <c r="R14" s="164">
        <v>8372</v>
      </c>
      <c r="S14" s="165">
        <f t="shared" si="1"/>
        <v>-0.28542164561283712</v>
      </c>
      <c r="T14" s="165">
        <f>R14/R11</f>
        <v>5.7345215181549801E-2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25581</v>
      </c>
      <c r="O15" s="160">
        <v>122331</v>
      </c>
      <c r="P15" s="160">
        <v>133792</v>
      </c>
      <c r="Q15" s="160">
        <v>137665</v>
      </c>
      <c r="R15" s="160">
        <v>130707</v>
      </c>
      <c r="S15" s="161">
        <f t="shared" si="1"/>
        <v>-5.0542984781898115E-2</v>
      </c>
      <c r="T15" s="161">
        <f>R15/R11</f>
        <v>0.89529634982499162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2406</v>
      </c>
      <c r="O16" s="164">
        <v>67182</v>
      </c>
      <c r="P16" s="164">
        <v>77188</v>
      </c>
      <c r="Q16" s="164">
        <v>81323</v>
      </c>
      <c r="R16" s="164">
        <v>76728</v>
      </c>
      <c r="S16" s="165">
        <f t="shared" si="1"/>
        <v>-5.6503080309383558E-2</v>
      </c>
      <c r="T16" s="165">
        <f>R16/R11</f>
        <v>0.52555944463090698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4999</v>
      </c>
      <c r="O17" s="164">
        <v>14646</v>
      </c>
      <c r="P17" s="164">
        <v>13951</v>
      </c>
      <c r="Q17" s="164">
        <v>12875</v>
      </c>
      <c r="R17" s="164">
        <v>13066</v>
      </c>
      <c r="S17" s="165">
        <f t="shared" si="1"/>
        <v>1.4834951456310641E-2</v>
      </c>
      <c r="T17" s="165">
        <f>R17/R11</f>
        <v>8.9497441658161689E-2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2938</v>
      </c>
      <c r="O18" s="164">
        <v>4071</v>
      </c>
      <c r="P18" s="164">
        <v>3979</v>
      </c>
      <c r="Q18" s="164">
        <v>3362</v>
      </c>
      <c r="R18" s="164">
        <v>3183</v>
      </c>
      <c r="S18" s="165">
        <f t="shared" si="1"/>
        <v>-5.3242117787031584E-2</v>
      </c>
      <c r="T18" s="165">
        <f>R18/R11</f>
        <v>2.1802415184289659E-2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2516</v>
      </c>
      <c r="O19" s="164">
        <v>5674</v>
      </c>
      <c r="P19" s="164">
        <v>5224</v>
      </c>
      <c r="Q19" s="164">
        <v>5046</v>
      </c>
      <c r="R19" s="164">
        <v>4073</v>
      </c>
      <c r="S19" s="165">
        <f t="shared" si="1"/>
        <v>-0.19282600079270706</v>
      </c>
      <c r="T19" s="165">
        <f>R19/R11</f>
        <v>2.7898597877980449E-2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3358</v>
      </c>
      <c r="O20" s="164">
        <v>4830</v>
      </c>
      <c r="P20" s="164">
        <v>5029</v>
      </c>
      <c r="Q20" s="164">
        <v>5288</v>
      </c>
      <c r="R20" s="164">
        <v>4500</v>
      </c>
      <c r="S20" s="165">
        <f t="shared" si="1"/>
        <v>-0.14901664145234494</v>
      </c>
      <c r="T20" s="165">
        <f>R20/R11</f>
        <v>3.0823395642256821E-2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37</v>
      </c>
      <c r="O21" s="164">
        <v>388</v>
      </c>
      <c r="P21" s="164">
        <v>450</v>
      </c>
      <c r="Q21" s="164">
        <v>450</v>
      </c>
      <c r="R21" s="164">
        <v>436</v>
      </c>
      <c r="S21" s="165">
        <f t="shared" si="1"/>
        <v>-3.1111111111111089E-2</v>
      </c>
      <c r="T21" s="165">
        <f>R21/R11</f>
        <v>2.9864445555608829E-3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26</v>
      </c>
      <c r="O22" s="164">
        <v>298</v>
      </c>
      <c r="P22" s="164">
        <v>429</v>
      </c>
      <c r="Q22" s="164">
        <v>233</v>
      </c>
      <c r="R22" s="164">
        <v>255</v>
      </c>
      <c r="S22" s="165">
        <f t="shared" si="1"/>
        <v>9.4420600858369008E-2</v>
      </c>
      <c r="T22" s="165">
        <f>R22/R11</f>
        <v>1.7466590863945532E-3</v>
      </c>
    </row>
    <row r="23" spans="1:20" x14ac:dyDescent="0.25">
      <c r="B23" s="168" t="s">
        <v>150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150</v>
      </c>
      <c r="N23" s="169">
        <f>N15-SUM(N16:N22)</f>
        <v>9301</v>
      </c>
      <c r="O23" s="169">
        <f>O15-SUM(O16:O22)</f>
        <v>25242</v>
      </c>
      <c r="P23" s="169">
        <f>P15-SUM(P16:P22)</f>
        <v>27542</v>
      </c>
      <c r="Q23" s="169">
        <f>Q15-SUM(Q16:Q22)</f>
        <v>29088</v>
      </c>
      <c r="R23" s="169">
        <f>R15-SUM(R16:R22)</f>
        <v>28466</v>
      </c>
      <c r="S23" s="170">
        <f t="shared" si="1"/>
        <v>-2.1383388338833909E-2</v>
      </c>
      <c r="T23" s="170">
        <f>R23/R11</f>
        <v>0.19498195118944059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150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150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150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150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150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150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150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150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150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150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8845-64BC-413B-8BC1-D19F39D020AE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144"/>
      <c r="L4" s="144"/>
      <c r="M4" s="144"/>
      <c r="P4" s="143" t="s">
        <v>273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  <c r="M6" s="309"/>
      <c r="P6" s="145"/>
      <c r="Q6" s="308" t="s">
        <v>45</v>
      </c>
      <c r="R6" s="309"/>
      <c r="S6" s="309"/>
      <c r="T6" s="309"/>
      <c r="U6" s="309"/>
      <c r="V6" s="309"/>
      <c r="W6" s="309"/>
      <c r="X6" s="309"/>
      <c r="Y6" s="309"/>
    </row>
    <row r="7" spans="1:25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274</v>
      </c>
      <c r="R7" s="172" t="s">
        <v>275</v>
      </c>
      <c r="S7" s="172" t="s">
        <v>276</v>
      </c>
      <c r="T7" s="172" t="s">
        <v>277</v>
      </c>
      <c r="U7" s="172" t="s">
        <v>278</v>
      </c>
      <c r="V7" s="172" t="s">
        <v>279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46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187853</v>
      </c>
      <c r="R9" s="176">
        <v>828210</v>
      </c>
      <c r="S9" s="176">
        <v>916045</v>
      </c>
      <c r="T9" s="176">
        <v>958948</v>
      </c>
      <c r="U9" s="176">
        <v>917365</v>
      </c>
      <c r="V9" s="176">
        <v>914227</v>
      </c>
      <c r="W9" s="177">
        <f>IFERROR(V9/U9-1,"-")</f>
        <v>-3.4206668011097507E-3</v>
      </c>
      <c r="X9" s="176">
        <f>V9-U9</f>
        <v>-3138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95817</v>
      </c>
      <c r="R10" s="160">
        <v>88551</v>
      </c>
      <c r="S10" s="160">
        <v>80662</v>
      </c>
      <c r="T10" s="160">
        <v>69239</v>
      </c>
      <c r="U10" s="160">
        <v>63041</v>
      </c>
      <c r="V10" s="160">
        <v>64596</v>
      </c>
      <c r="W10" s="178">
        <f>IFERROR(V10/U10-1,"-")</f>
        <v>2.4666486889484585E-2</v>
      </c>
      <c r="X10" s="159">
        <f t="shared" ref="X10:X20" si="5">V10-U10</f>
        <v>1555</v>
      </c>
      <c r="Y10" s="161">
        <f t="shared" si="1"/>
        <v>7.0656412466488086E-2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60456</v>
      </c>
      <c r="R11" s="164">
        <v>40042</v>
      </c>
      <c r="S11" s="164">
        <v>34459</v>
      </c>
      <c r="T11" s="164">
        <v>26280</v>
      </c>
      <c r="U11" s="164">
        <v>27157</v>
      </c>
      <c r="V11" s="164">
        <v>29671</v>
      </c>
      <c r="W11" s="179">
        <f>IFERROR(V11/U11-1,"-")</f>
        <v>9.25728173215008E-2</v>
      </c>
      <c r="X11" s="163">
        <f t="shared" si="5"/>
        <v>2514</v>
      </c>
      <c r="Y11" s="165">
        <f>V11/V$9</f>
        <v>3.2454740452863458E-2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35361</v>
      </c>
      <c r="R12" s="164">
        <v>48509</v>
      </c>
      <c r="S12" s="164">
        <v>46203</v>
      </c>
      <c r="T12" s="164">
        <v>42959</v>
      </c>
      <c r="U12" s="164">
        <v>35884</v>
      </c>
      <c r="V12" s="164">
        <v>34925</v>
      </c>
      <c r="W12" s="179">
        <f>IFERROR(V12/U12-1,"-")</f>
        <v>-2.6725002786757379E-2</v>
      </c>
      <c r="X12" s="163">
        <f t="shared" si="5"/>
        <v>-959</v>
      </c>
      <c r="Y12" s="165">
        <f t="shared" si="1"/>
        <v>3.8201672013624628E-2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92036</v>
      </c>
      <c r="R13" s="160">
        <v>739659</v>
      </c>
      <c r="S13" s="160">
        <v>835383</v>
      </c>
      <c r="T13" s="160">
        <v>889709</v>
      </c>
      <c r="U13" s="160">
        <v>854324</v>
      </c>
      <c r="V13" s="160">
        <v>849631</v>
      </c>
      <c r="W13" s="178">
        <f>IFERROR(V13/U13-1,"-")</f>
        <v>-5.4932320758869224E-3</v>
      </c>
      <c r="X13" s="159">
        <f t="shared" si="5"/>
        <v>-4693</v>
      </c>
      <c r="Y13" s="161">
        <f t="shared" si="1"/>
        <v>0.92934358753351187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5349</v>
      </c>
      <c r="R14" s="164">
        <v>361447</v>
      </c>
      <c r="S14" s="164">
        <v>422789</v>
      </c>
      <c r="T14" s="164">
        <v>457952</v>
      </c>
      <c r="U14" s="164">
        <v>447513</v>
      </c>
      <c r="V14" s="164">
        <v>440459</v>
      </c>
      <c r="W14" s="179">
        <f t="shared" ref="W14:W21" si="7">IFERROR(V14/U14-1,"-")</f>
        <v>-1.5762670581636717E-2</v>
      </c>
      <c r="X14" s="163">
        <f t="shared" si="5"/>
        <v>-7054</v>
      </c>
      <c r="Y14" s="165">
        <f t="shared" si="1"/>
        <v>0.48178297075015286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15132</v>
      </c>
      <c r="R15" s="164">
        <v>80630</v>
      </c>
      <c r="S15" s="164">
        <v>90058</v>
      </c>
      <c r="T15" s="164">
        <v>91741</v>
      </c>
      <c r="U15" s="164">
        <v>84563</v>
      </c>
      <c r="V15" s="164">
        <v>80588</v>
      </c>
      <c r="W15" s="179">
        <f t="shared" si="7"/>
        <v>-4.7006373946052005E-2</v>
      </c>
      <c r="X15" s="163">
        <f t="shared" si="5"/>
        <v>-3975</v>
      </c>
      <c r="Y15" s="165">
        <f t="shared" si="1"/>
        <v>8.8148785804838398E-2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15269</v>
      </c>
      <c r="R16" s="164">
        <v>31532</v>
      </c>
      <c r="S16" s="164">
        <v>32800</v>
      </c>
      <c r="T16" s="164">
        <v>31808</v>
      </c>
      <c r="U16" s="164">
        <v>26672</v>
      </c>
      <c r="V16" s="164">
        <v>30096</v>
      </c>
      <c r="W16" s="179">
        <f t="shared" si="7"/>
        <v>0.12837432513497293</v>
      </c>
      <c r="X16" s="163">
        <f t="shared" si="5"/>
        <v>3424</v>
      </c>
      <c r="Y16" s="165">
        <f t="shared" si="1"/>
        <v>3.2919614056465187E-2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3959</v>
      </c>
      <c r="R17" s="164">
        <v>40403</v>
      </c>
      <c r="S17" s="164">
        <v>33993</v>
      </c>
      <c r="T17" s="164">
        <v>35087</v>
      </c>
      <c r="U17" s="164">
        <v>31864</v>
      </c>
      <c r="V17" s="164">
        <v>33953</v>
      </c>
      <c r="W17" s="179">
        <f t="shared" si="7"/>
        <v>6.5559879487823158E-2</v>
      </c>
      <c r="X17" s="163">
        <f t="shared" si="5"/>
        <v>2089</v>
      </c>
      <c r="Y17" s="165">
        <f t="shared" si="1"/>
        <v>3.7138478736681371E-2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7485</v>
      </c>
      <c r="R18" s="164">
        <v>41694</v>
      </c>
      <c r="S18" s="164">
        <v>37923</v>
      </c>
      <c r="T18" s="164">
        <v>39409</v>
      </c>
      <c r="U18" s="164">
        <v>37635</v>
      </c>
      <c r="V18" s="164">
        <v>39065</v>
      </c>
      <c r="W18" s="179">
        <f t="shared" si="7"/>
        <v>3.7996545768566481E-2</v>
      </c>
      <c r="X18" s="163">
        <f t="shared" si="5"/>
        <v>1430</v>
      </c>
      <c r="Y18" s="165">
        <f t="shared" si="1"/>
        <v>4.2730087822827376E-2</v>
      </c>
    </row>
    <row r="19" spans="1:25" x14ac:dyDescent="0.25">
      <c r="A19" s="162" t="s">
        <v>149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171</v>
      </c>
      <c r="R19" s="164">
        <v>12934</v>
      </c>
      <c r="S19" s="164">
        <v>15227</v>
      </c>
      <c r="T19" s="164">
        <v>13710</v>
      </c>
      <c r="U19" s="164">
        <v>12915</v>
      </c>
      <c r="V19" s="164">
        <v>13224</v>
      </c>
      <c r="W19" s="179">
        <f t="shared" si="7"/>
        <v>2.3925667828106789E-2</v>
      </c>
      <c r="X19" s="163">
        <f t="shared" si="5"/>
        <v>309</v>
      </c>
      <c r="Y19" s="165">
        <f t="shared" si="1"/>
        <v>1.446467890359834E-2</v>
      </c>
    </row>
    <row r="20" spans="1:25" x14ac:dyDescent="0.25">
      <c r="A20" s="167" t="s">
        <v>150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345</v>
      </c>
      <c r="R20" s="164">
        <v>7945</v>
      </c>
      <c r="S20" s="164">
        <v>13662</v>
      </c>
      <c r="T20" s="164">
        <v>13350</v>
      </c>
      <c r="U20" s="164">
        <v>10856</v>
      </c>
      <c r="V20" s="164">
        <v>11124</v>
      </c>
      <c r="W20" s="179">
        <f t="shared" si="7"/>
        <v>2.4686809137804078E-2</v>
      </c>
      <c r="X20" s="163">
        <f t="shared" si="5"/>
        <v>268</v>
      </c>
      <c r="Y20" s="165">
        <f t="shared" si="1"/>
        <v>1.2167656391683903E-2</v>
      </c>
    </row>
    <row r="21" spans="1:25" x14ac:dyDescent="0.25">
      <c r="B21" s="168" t="s">
        <v>150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150</v>
      </c>
      <c r="Q21" s="169">
        <f t="shared" ref="Q21:V21" si="9">Q13-SUM(Q14:Q20)</f>
        <v>44326</v>
      </c>
      <c r="R21" s="169">
        <f t="shared" si="9"/>
        <v>163074</v>
      </c>
      <c r="S21" s="169">
        <f t="shared" si="9"/>
        <v>188931</v>
      </c>
      <c r="T21" s="169">
        <f t="shared" si="9"/>
        <v>206652</v>
      </c>
      <c r="U21" s="169">
        <f t="shared" si="9"/>
        <v>202306</v>
      </c>
      <c r="V21" s="169">
        <f t="shared" si="9"/>
        <v>201122</v>
      </c>
      <c r="W21" s="180">
        <f t="shared" si="7"/>
        <v>-5.8525204393344854E-3</v>
      </c>
      <c r="X21" s="168">
        <f>V21-U21</f>
        <v>-1184</v>
      </c>
      <c r="Y21" s="170">
        <f t="shared" si="1"/>
        <v>0.21999131506726446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150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150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150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150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150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150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150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150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150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150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BAC9-526A-4003-867F-DDBD4F32075C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46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151180</v>
      </c>
      <c r="P9" s="176">
        <f t="shared" si="3"/>
        <v>713676</v>
      </c>
      <c r="Q9" s="176">
        <f t="shared" si="3"/>
        <v>751148</v>
      </c>
      <c r="R9" s="176">
        <f t="shared" si="3"/>
        <v>782047</v>
      </c>
      <c r="S9" s="176">
        <f t="shared" si="3"/>
        <v>735111</v>
      </c>
      <c r="T9" s="176">
        <f t="shared" si="3"/>
        <v>746566</v>
      </c>
      <c r="U9" s="177">
        <f>IFERROR(T9/S9-1,"-")</f>
        <v>1.5582680710804153E-2</v>
      </c>
      <c r="V9" s="176">
        <f>T9-S9</f>
        <v>11455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75480</v>
      </c>
      <c r="P10" s="160">
        <v>74711</v>
      </c>
      <c r="Q10" s="160">
        <v>63272</v>
      </c>
      <c r="R10" s="160">
        <v>54080</v>
      </c>
      <c r="S10" s="160">
        <v>48708</v>
      </c>
      <c r="T10" s="160">
        <v>48702</v>
      </c>
      <c r="U10" s="178">
        <f>IFERROR(T10/S10-1,"-")</f>
        <v>-1.231830500123543E-4</v>
      </c>
      <c r="V10" s="159">
        <f t="shared" ref="V10:V20" si="5">T10-S10</f>
        <v>-6</v>
      </c>
      <c r="W10" s="161">
        <f t="shared" si="4"/>
        <v>6.5234687890956725E-2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44079</v>
      </c>
      <c r="P11" s="164">
        <v>31838</v>
      </c>
      <c r="Q11" s="164">
        <v>25299</v>
      </c>
      <c r="R11" s="164">
        <v>18593</v>
      </c>
      <c r="S11" s="164">
        <v>21830</v>
      </c>
      <c r="T11" s="164">
        <v>23054</v>
      </c>
      <c r="U11" s="179">
        <f>IFERROR(T11/S11-1,"-")</f>
        <v>5.6069628950984773E-2</v>
      </c>
      <c r="V11" s="163">
        <f t="shared" si="5"/>
        <v>1224</v>
      </c>
      <c r="W11" s="165">
        <f>T11/T$9</f>
        <v>3.0880056150427423E-2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31401</v>
      </c>
      <c r="P12" s="164">
        <v>42873</v>
      </c>
      <c r="Q12" s="164">
        <v>37973</v>
      </c>
      <c r="R12" s="164">
        <v>35487</v>
      </c>
      <c r="S12" s="164">
        <v>26878</v>
      </c>
      <c r="T12" s="164">
        <v>25648</v>
      </c>
      <c r="U12" s="179">
        <f>IFERROR(T12/S12-1,"-")</f>
        <v>-4.5762333506957353E-2</v>
      </c>
      <c r="V12" s="163">
        <f t="shared" si="5"/>
        <v>-1230</v>
      </c>
      <c r="W12" s="165">
        <f t="shared" si="4"/>
        <v>3.4354631740529301E-2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75700</v>
      </c>
      <c r="P13" s="160">
        <v>638965</v>
      </c>
      <c r="Q13" s="160">
        <v>687876</v>
      </c>
      <c r="R13" s="160">
        <v>727967</v>
      </c>
      <c r="S13" s="160">
        <v>686403</v>
      </c>
      <c r="T13" s="160">
        <v>697864</v>
      </c>
      <c r="U13" s="178">
        <f>IFERROR(T13/S13-1,"-")</f>
        <v>1.6697188095040394E-2</v>
      </c>
      <c r="V13" s="159">
        <f t="shared" si="5"/>
        <v>11461</v>
      </c>
      <c r="W13" s="161">
        <f t="shared" si="4"/>
        <v>0.93476531210904323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3750</v>
      </c>
      <c r="P14" s="164">
        <v>311908</v>
      </c>
      <c r="Q14" s="164">
        <v>341742</v>
      </c>
      <c r="R14" s="164">
        <v>364320</v>
      </c>
      <c r="S14" s="164">
        <v>347002</v>
      </c>
      <c r="T14" s="164">
        <v>356076</v>
      </c>
      <c r="U14" s="179">
        <f t="shared" ref="U14:U21" si="7">IFERROR(T14/S14-1,"-")</f>
        <v>2.6149705189019157E-2</v>
      </c>
      <c r="V14" s="163">
        <f t="shared" si="5"/>
        <v>9074</v>
      </c>
      <c r="W14" s="165">
        <f t="shared" si="4"/>
        <v>0.4769518033234838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13191</v>
      </c>
      <c r="P15" s="164">
        <v>73995</v>
      </c>
      <c r="Q15" s="164">
        <v>82578</v>
      </c>
      <c r="R15" s="164">
        <v>83516</v>
      </c>
      <c r="S15" s="164">
        <v>76918</v>
      </c>
      <c r="T15" s="164">
        <v>73322</v>
      </c>
      <c r="U15" s="179">
        <f t="shared" si="7"/>
        <v>-4.6751085571647755E-2</v>
      </c>
      <c r="V15" s="163">
        <f t="shared" si="5"/>
        <v>-3596</v>
      </c>
      <c r="W15" s="165">
        <f t="shared" si="4"/>
        <v>9.8212348271954519E-2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12859</v>
      </c>
      <c r="P16" s="164">
        <v>26727</v>
      </c>
      <c r="Q16" s="164">
        <v>25158</v>
      </c>
      <c r="R16" s="164">
        <v>22644</v>
      </c>
      <c r="S16" s="164">
        <v>20928</v>
      </c>
      <c r="T16" s="164">
        <v>23811</v>
      </c>
      <c r="U16" s="179">
        <f t="shared" si="7"/>
        <v>0.13775802752293576</v>
      </c>
      <c r="V16" s="163">
        <f t="shared" si="5"/>
        <v>2883</v>
      </c>
      <c r="W16" s="165">
        <f t="shared" si="4"/>
        <v>3.1894032141833409E-2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3095</v>
      </c>
      <c r="P17" s="164">
        <v>34610</v>
      </c>
      <c r="Q17" s="164">
        <v>27539</v>
      </c>
      <c r="R17" s="164">
        <v>29757</v>
      </c>
      <c r="S17" s="164">
        <v>26878</v>
      </c>
      <c r="T17" s="164">
        <v>29084</v>
      </c>
      <c r="U17" s="179">
        <f t="shared" si="7"/>
        <v>8.2074559118981982E-2</v>
      </c>
      <c r="V17" s="163">
        <f t="shared" si="5"/>
        <v>2206</v>
      </c>
      <c r="W17" s="165">
        <f t="shared" si="4"/>
        <v>3.8957037957796092E-2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6676</v>
      </c>
      <c r="P18" s="164">
        <v>39304</v>
      </c>
      <c r="Q18" s="164">
        <v>35390</v>
      </c>
      <c r="R18" s="164">
        <v>36760</v>
      </c>
      <c r="S18" s="164">
        <v>35240</v>
      </c>
      <c r="T18" s="164">
        <v>36620</v>
      </c>
      <c r="U18" s="179">
        <f t="shared" si="7"/>
        <v>3.916004540295126E-2</v>
      </c>
      <c r="V18" s="163">
        <f t="shared" si="5"/>
        <v>1380</v>
      </c>
      <c r="W18" s="165">
        <f t="shared" si="4"/>
        <v>4.9051256017552364E-2</v>
      </c>
    </row>
    <row r="19" spans="1:23" x14ac:dyDescent="0.25">
      <c r="A19" s="162" t="s">
        <v>149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129</v>
      </c>
      <c r="P19" s="164">
        <v>11543</v>
      </c>
      <c r="Q19" s="164">
        <v>12877</v>
      </c>
      <c r="R19" s="164">
        <v>11952</v>
      </c>
      <c r="S19" s="164">
        <v>10759</v>
      </c>
      <c r="T19" s="164">
        <v>10199</v>
      </c>
      <c r="U19" s="179">
        <f t="shared" si="7"/>
        <v>-5.2049446974625879E-2</v>
      </c>
      <c r="V19" s="163">
        <f t="shared" si="5"/>
        <v>-560</v>
      </c>
      <c r="W19" s="165">
        <f t="shared" si="4"/>
        <v>1.3661216824768339E-2</v>
      </c>
    </row>
    <row r="20" spans="1:23" x14ac:dyDescent="0.25">
      <c r="A20" s="167" t="s">
        <v>150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208</v>
      </c>
      <c r="P20" s="164">
        <v>7121</v>
      </c>
      <c r="Q20" s="164">
        <v>11729</v>
      </c>
      <c r="R20" s="164">
        <v>11214</v>
      </c>
      <c r="S20" s="164">
        <v>9639</v>
      </c>
      <c r="T20" s="164">
        <v>9011</v>
      </c>
      <c r="U20" s="179">
        <f t="shared" si="7"/>
        <v>-6.5151986720614175E-2</v>
      </c>
      <c r="V20" s="163">
        <f t="shared" si="5"/>
        <v>-628</v>
      </c>
      <c r="W20" s="165">
        <f t="shared" si="4"/>
        <v>1.2069930856749437E-2</v>
      </c>
    </row>
    <row r="21" spans="1:23" x14ac:dyDescent="0.25">
      <c r="B21" s="168" t="s">
        <v>150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150</v>
      </c>
      <c r="O21" s="169">
        <f t="shared" ref="O21:T21" si="9">O13-SUM(O14:O20)</f>
        <v>35792</v>
      </c>
      <c r="P21" s="169">
        <f t="shared" si="9"/>
        <v>133757</v>
      </c>
      <c r="Q21" s="169">
        <f t="shared" si="9"/>
        <v>150863</v>
      </c>
      <c r="R21" s="169">
        <f t="shared" si="9"/>
        <v>167804</v>
      </c>
      <c r="S21" s="169">
        <f t="shared" si="9"/>
        <v>159039</v>
      </c>
      <c r="T21" s="169">
        <f t="shared" si="9"/>
        <v>159741</v>
      </c>
      <c r="U21" s="180">
        <f t="shared" si="7"/>
        <v>4.41401165751798E-3</v>
      </c>
      <c r="V21" s="168">
        <f>T21-S21</f>
        <v>702</v>
      </c>
      <c r="W21" s="170">
        <f t="shared" si="4"/>
        <v>0.21396768671490532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150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150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150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150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150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150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150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150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150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150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9C35-287E-4937-9103-7A22ACE1F6DC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281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46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>
        <f t="shared" ref="O9:T9" si="3">O10+O13</f>
        <v>36673</v>
      </c>
      <c r="P9" s="176">
        <f t="shared" si="3"/>
        <v>114534</v>
      </c>
      <c r="Q9" s="176">
        <f t="shared" si="3"/>
        <v>164897</v>
      </c>
      <c r="R9" s="176">
        <f t="shared" si="3"/>
        <v>176901</v>
      </c>
      <c r="S9" s="176">
        <f t="shared" si="3"/>
        <v>182254</v>
      </c>
      <c r="T9" s="176">
        <f t="shared" si="3"/>
        <v>167661</v>
      </c>
      <c r="U9" s="177">
        <f>IFERROR(T9/S9-1,"-")</f>
        <v>-8.00695732329606E-2</v>
      </c>
      <c r="V9" s="176">
        <f>T9-S9</f>
        <v>-14593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>
        <v>20337</v>
      </c>
      <c r="P10" s="160">
        <v>13840</v>
      </c>
      <c r="Q10" s="160">
        <v>17390</v>
      </c>
      <c r="R10" s="160">
        <v>15159</v>
      </c>
      <c r="S10" s="160">
        <v>14333</v>
      </c>
      <c r="T10" s="160">
        <v>15894</v>
      </c>
      <c r="U10" s="178">
        <f>IFERROR(T10/S10-1,"-")</f>
        <v>0.10890950952347733</v>
      </c>
      <c r="V10" s="159">
        <f t="shared" ref="V10:V20" si="5">T10-S10</f>
        <v>1561</v>
      </c>
      <c r="W10" s="161">
        <f t="shared" si="4"/>
        <v>9.4798432551398359E-2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>
        <v>16377</v>
      </c>
      <c r="P11" s="164">
        <v>8204</v>
      </c>
      <c r="Q11" s="164">
        <v>9160</v>
      </c>
      <c r="R11" s="164">
        <v>7687</v>
      </c>
      <c r="S11" s="164">
        <v>5327</v>
      </c>
      <c r="T11" s="164">
        <v>6617</v>
      </c>
      <c r="U11" s="179">
        <f>IFERROR(T11/S11-1,"-")</f>
        <v>0.24216256804955894</v>
      </c>
      <c r="V11" s="163">
        <f t="shared" si="5"/>
        <v>1290</v>
      </c>
      <c r="W11" s="165">
        <f>T11/T$9</f>
        <v>3.9466542606807785E-2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>
        <v>3960</v>
      </c>
      <c r="P12" s="164">
        <v>5636</v>
      </c>
      <c r="Q12" s="164">
        <v>8230</v>
      </c>
      <c r="R12" s="164">
        <v>7472</v>
      </c>
      <c r="S12" s="164">
        <v>9006</v>
      </c>
      <c r="T12" s="164">
        <v>9277</v>
      </c>
      <c r="U12" s="179">
        <f>IFERROR(T12/S12-1,"-")</f>
        <v>3.009105041083715E-2</v>
      </c>
      <c r="V12" s="163">
        <f t="shared" si="5"/>
        <v>271</v>
      </c>
      <c r="W12" s="165">
        <f t="shared" si="4"/>
        <v>5.5331889944590575E-2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>
        <v>16336</v>
      </c>
      <c r="P13" s="160">
        <v>100694</v>
      </c>
      <c r="Q13" s="160">
        <v>147507</v>
      </c>
      <c r="R13" s="160">
        <v>161742</v>
      </c>
      <c r="S13" s="160">
        <v>167921</v>
      </c>
      <c r="T13" s="160">
        <v>151767</v>
      </c>
      <c r="U13" s="178">
        <f>IFERROR(T13/S13-1,"-")</f>
        <v>-9.6199998808963794E-2</v>
      </c>
      <c r="V13" s="159">
        <f t="shared" si="5"/>
        <v>-16154</v>
      </c>
      <c r="W13" s="161">
        <f t="shared" si="4"/>
        <v>0.9052015674486017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>
        <v>1599</v>
      </c>
      <c r="P14" s="164">
        <v>49539</v>
      </c>
      <c r="Q14" s="164">
        <v>81047</v>
      </c>
      <c r="R14" s="164">
        <v>93632</v>
      </c>
      <c r="S14" s="164">
        <v>100511</v>
      </c>
      <c r="T14" s="164">
        <v>84383</v>
      </c>
      <c r="U14" s="179">
        <f t="shared" ref="U14:U21" si="7">IFERROR(T14/S14-1,"-")</f>
        <v>-0.16046004914884937</v>
      </c>
      <c r="V14" s="163">
        <f t="shared" si="5"/>
        <v>-16128</v>
      </c>
      <c r="W14" s="165">
        <f t="shared" si="4"/>
        <v>0.50329534000155074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>
        <v>1941</v>
      </c>
      <c r="P15" s="164">
        <v>6635</v>
      </c>
      <c r="Q15" s="164">
        <v>7480</v>
      </c>
      <c r="R15" s="164">
        <v>8225</v>
      </c>
      <c r="S15" s="164">
        <v>7645</v>
      </c>
      <c r="T15" s="164">
        <v>7266</v>
      </c>
      <c r="U15" s="179">
        <f t="shared" si="7"/>
        <v>-4.957488554610856E-2</v>
      </c>
      <c r="V15" s="163">
        <f t="shared" si="5"/>
        <v>-379</v>
      </c>
      <c r="W15" s="165">
        <f t="shared" si="4"/>
        <v>4.3337448780575091E-2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>
        <v>2410</v>
      </c>
      <c r="P16" s="164">
        <v>4805</v>
      </c>
      <c r="Q16" s="164">
        <v>7642</v>
      </c>
      <c r="R16" s="164">
        <v>9164</v>
      </c>
      <c r="S16" s="164">
        <v>5744</v>
      </c>
      <c r="T16" s="164">
        <v>6285</v>
      </c>
      <c r="U16" s="179">
        <f t="shared" si="7"/>
        <v>9.4185236768802305E-2</v>
      </c>
      <c r="V16" s="163">
        <f t="shared" si="5"/>
        <v>541</v>
      </c>
      <c r="W16" s="165">
        <f t="shared" si="4"/>
        <v>3.7486356397731138E-2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>
        <v>864</v>
      </c>
      <c r="P17" s="164">
        <v>5793</v>
      </c>
      <c r="Q17" s="164">
        <v>6454</v>
      </c>
      <c r="R17" s="164">
        <v>5330</v>
      </c>
      <c r="S17" s="164">
        <v>4986</v>
      </c>
      <c r="T17" s="164">
        <v>4869</v>
      </c>
      <c r="U17" s="179">
        <f t="shared" si="7"/>
        <v>-2.3465703971119134E-2</v>
      </c>
      <c r="V17" s="163">
        <f t="shared" si="5"/>
        <v>-117</v>
      </c>
      <c r="W17" s="165">
        <f t="shared" si="4"/>
        <v>2.9040742927693382E-2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>
        <v>809</v>
      </c>
      <c r="P18" s="164">
        <v>2390</v>
      </c>
      <c r="Q18" s="164">
        <v>2533</v>
      </c>
      <c r="R18" s="164">
        <v>2649</v>
      </c>
      <c r="S18" s="164">
        <v>2395</v>
      </c>
      <c r="T18" s="164">
        <v>2445</v>
      </c>
      <c r="U18" s="179">
        <f t="shared" si="7"/>
        <v>2.087682672233826E-2</v>
      </c>
      <c r="V18" s="163">
        <f t="shared" si="5"/>
        <v>50</v>
      </c>
      <c r="W18" s="165">
        <f t="shared" si="4"/>
        <v>1.4582997834916886E-2</v>
      </c>
    </row>
    <row r="19" spans="1:23" x14ac:dyDescent="0.25">
      <c r="A19" s="162" t="s">
        <v>149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>
        <v>42</v>
      </c>
      <c r="P19" s="164">
        <v>1391</v>
      </c>
      <c r="Q19" s="164">
        <v>2350</v>
      </c>
      <c r="R19" s="164">
        <v>1758</v>
      </c>
      <c r="S19" s="164">
        <v>2156</v>
      </c>
      <c r="T19" s="164">
        <v>3025</v>
      </c>
      <c r="U19" s="179">
        <f t="shared" si="7"/>
        <v>0.40306122448979598</v>
      </c>
      <c r="V19" s="163">
        <f t="shared" si="5"/>
        <v>869</v>
      </c>
      <c r="W19" s="165">
        <f t="shared" si="4"/>
        <v>1.8042359284508622E-2</v>
      </c>
    </row>
    <row r="20" spans="1:23" x14ac:dyDescent="0.25">
      <c r="A20" s="167" t="s">
        <v>150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>
        <v>137</v>
      </c>
      <c r="P20" s="164">
        <v>824</v>
      </c>
      <c r="Q20" s="164">
        <v>1933</v>
      </c>
      <c r="R20" s="164">
        <v>2136</v>
      </c>
      <c r="S20" s="164">
        <v>1217</v>
      </c>
      <c r="T20" s="164">
        <v>2113</v>
      </c>
      <c r="U20" s="179">
        <f t="shared" si="7"/>
        <v>0.73623664749383733</v>
      </c>
      <c r="V20" s="163">
        <f t="shared" si="5"/>
        <v>896</v>
      </c>
      <c r="W20" s="165">
        <f t="shared" si="4"/>
        <v>1.2602811625840237E-2</v>
      </c>
    </row>
    <row r="21" spans="1:23" x14ac:dyDescent="0.25">
      <c r="B21" s="168" t="s">
        <v>150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150</v>
      </c>
      <c r="O21" s="169">
        <f t="shared" ref="O21:T21" si="9">O13-SUM(O14:O20)</f>
        <v>8534</v>
      </c>
      <c r="P21" s="169">
        <f t="shared" si="9"/>
        <v>29317</v>
      </c>
      <c r="Q21" s="169">
        <f t="shared" si="9"/>
        <v>38068</v>
      </c>
      <c r="R21" s="169">
        <f t="shared" si="9"/>
        <v>38848</v>
      </c>
      <c r="S21" s="169">
        <f t="shared" si="9"/>
        <v>43267</v>
      </c>
      <c r="T21" s="169">
        <f t="shared" si="9"/>
        <v>41381</v>
      </c>
      <c r="U21" s="180">
        <f t="shared" si="7"/>
        <v>-4.3589802852058157E-2</v>
      </c>
      <c r="V21" s="168">
        <f>T21-S21</f>
        <v>-1886</v>
      </c>
      <c r="W21" s="170">
        <f t="shared" si="4"/>
        <v>0.24681351059578555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150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150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150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330</v>
      </c>
      <c r="D66" s="160" t="s">
        <v>330</v>
      </c>
      <c r="E66" s="160" t="s">
        <v>330</v>
      </c>
      <c r="F66" s="160" t="s">
        <v>330</v>
      </c>
      <c r="G66" s="160" t="s">
        <v>330</v>
      </c>
      <c r="H66" s="160" t="s">
        <v>330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330</v>
      </c>
      <c r="D67" s="164" t="s">
        <v>330</v>
      </c>
      <c r="E67" s="164" t="s">
        <v>330</v>
      </c>
      <c r="F67" s="164" t="s">
        <v>330</v>
      </c>
      <c r="G67" s="164" t="s">
        <v>330</v>
      </c>
      <c r="H67" s="164" t="s">
        <v>330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330</v>
      </c>
      <c r="D68" s="164" t="s">
        <v>330</v>
      </c>
      <c r="E68" s="164" t="s">
        <v>330</v>
      </c>
      <c r="F68" s="164" t="s">
        <v>330</v>
      </c>
      <c r="G68" s="164" t="s">
        <v>330</v>
      </c>
      <c r="H68" s="164" t="s">
        <v>330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330</v>
      </c>
      <c r="D69" s="160" t="s">
        <v>330</v>
      </c>
      <c r="E69" s="160" t="s">
        <v>330</v>
      </c>
      <c r="F69" s="160" t="s">
        <v>330</v>
      </c>
      <c r="G69" s="160" t="s">
        <v>330</v>
      </c>
      <c r="H69" s="160" t="s">
        <v>330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330</v>
      </c>
      <c r="D70" s="164" t="s">
        <v>330</v>
      </c>
      <c r="E70" s="164" t="s">
        <v>330</v>
      </c>
      <c r="F70" s="164" t="s">
        <v>330</v>
      </c>
      <c r="G70" s="164" t="s">
        <v>330</v>
      </c>
      <c r="H70" s="164" t="s">
        <v>330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330</v>
      </c>
      <c r="D71" s="164" t="s">
        <v>330</v>
      </c>
      <c r="E71" s="164" t="s">
        <v>330</v>
      </c>
      <c r="F71" s="164" t="s">
        <v>330</v>
      </c>
      <c r="G71" s="164" t="s">
        <v>330</v>
      </c>
      <c r="H71" s="164" t="s">
        <v>330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330</v>
      </c>
      <c r="D72" s="164" t="s">
        <v>330</v>
      </c>
      <c r="E72" s="164" t="s">
        <v>330</v>
      </c>
      <c r="F72" s="164" t="s">
        <v>330</v>
      </c>
      <c r="G72" s="164" t="s">
        <v>330</v>
      </c>
      <c r="H72" s="164" t="s">
        <v>330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330</v>
      </c>
      <c r="D73" s="164" t="s">
        <v>330</v>
      </c>
      <c r="E73" s="164" t="s">
        <v>330</v>
      </c>
      <c r="F73" s="164" t="s">
        <v>330</v>
      </c>
      <c r="G73" s="164" t="s">
        <v>330</v>
      </c>
      <c r="H73" s="164" t="s">
        <v>330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330</v>
      </c>
      <c r="D74" s="164" t="s">
        <v>330</v>
      </c>
      <c r="E74" s="164" t="s">
        <v>330</v>
      </c>
      <c r="F74" s="164" t="s">
        <v>330</v>
      </c>
      <c r="G74" s="164" t="s">
        <v>330</v>
      </c>
      <c r="H74" s="164" t="s">
        <v>330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330</v>
      </c>
      <c r="D75" s="164" t="s">
        <v>330</v>
      </c>
      <c r="E75" s="164" t="s">
        <v>330</v>
      </c>
      <c r="F75" s="164" t="s">
        <v>330</v>
      </c>
      <c r="G75" s="164" t="s">
        <v>330</v>
      </c>
      <c r="H75" s="164" t="s">
        <v>330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330</v>
      </c>
      <c r="D76" s="164" t="s">
        <v>330</v>
      </c>
      <c r="E76" s="164" t="s">
        <v>330</v>
      </c>
      <c r="F76" s="164" t="s">
        <v>330</v>
      </c>
      <c r="G76" s="164" t="s">
        <v>330</v>
      </c>
      <c r="H76" s="164" t="s">
        <v>330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150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150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330</v>
      </c>
      <c r="D94" s="160" t="s">
        <v>330</v>
      </c>
      <c r="E94" s="160" t="s">
        <v>330</v>
      </c>
      <c r="F94" s="160" t="s">
        <v>330</v>
      </c>
      <c r="G94" s="160" t="s">
        <v>330</v>
      </c>
      <c r="H94" s="160" t="s">
        <v>330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330</v>
      </c>
      <c r="D95" s="164" t="s">
        <v>330</v>
      </c>
      <c r="E95" s="164" t="s">
        <v>330</v>
      </c>
      <c r="F95" s="164" t="s">
        <v>330</v>
      </c>
      <c r="G95" s="164" t="s">
        <v>330</v>
      </c>
      <c r="H95" s="164" t="s">
        <v>330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330</v>
      </c>
      <c r="D96" s="164" t="s">
        <v>330</v>
      </c>
      <c r="E96" s="164" t="s">
        <v>330</v>
      </c>
      <c r="F96" s="164" t="s">
        <v>330</v>
      </c>
      <c r="G96" s="164" t="s">
        <v>330</v>
      </c>
      <c r="H96" s="164" t="s">
        <v>330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330</v>
      </c>
      <c r="D97" s="160" t="s">
        <v>330</v>
      </c>
      <c r="E97" s="160" t="s">
        <v>330</v>
      </c>
      <c r="F97" s="160" t="s">
        <v>330</v>
      </c>
      <c r="G97" s="160" t="s">
        <v>330</v>
      </c>
      <c r="H97" s="160" t="s">
        <v>330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330</v>
      </c>
      <c r="D98" s="164" t="s">
        <v>330</v>
      </c>
      <c r="E98" s="164" t="s">
        <v>330</v>
      </c>
      <c r="F98" s="164" t="s">
        <v>330</v>
      </c>
      <c r="G98" s="164" t="s">
        <v>330</v>
      </c>
      <c r="H98" s="164" t="s">
        <v>330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330</v>
      </c>
      <c r="D99" s="164" t="s">
        <v>330</v>
      </c>
      <c r="E99" s="164" t="s">
        <v>330</v>
      </c>
      <c r="F99" s="164" t="s">
        <v>330</v>
      </c>
      <c r="G99" s="164" t="s">
        <v>330</v>
      </c>
      <c r="H99" s="164" t="s">
        <v>330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330</v>
      </c>
      <c r="D100" s="164" t="s">
        <v>330</v>
      </c>
      <c r="E100" s="164" t="s">
        <v>330</v>
      </c>
      <c r="F100" s="164" t="s">
        <v>330</v>
      </c>
      <c r="G100" s="164" t="s">
        <v>330</v>
      </c>
      <c r="H100" s="164" t="s">
        <v>330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330</v>
      </c>
      <c r="D101" s="164" t="s">
        <v>330</v>
      </c>
      <c r="E101" s="164" t="s">
        <v>330</v>
      </c>
      <c r="F101" s="164" t="s">
        <v>330</v>
      </c>
      <c r="G101" s="164" t="s">
        <v>330</v>
      </c>
      <c r="H101" s="164" t="s">
        <v>330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330</v>
      </c>
      <c r="D102" s="164" t="s">
        <v>330</v>
      </c>
      <c r="E102" s="164" t="s">
        <v>330</v>
      </c>
      <c r="F102" s="164" t="s">
        <v>330</v>
      </c>
      <c r="G102" s="164" t="s">
        <v>330</v>
      </c>
      <c r="H102" s="164" t="s">
        <v>330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330</v>
      </c>
      <c r="D103" s="164" t="s">
        <v>330</v>
      </c>
      <c r="E103" s="164" t="s">
        <v>330</v>
      </c>
      <c r="F103" s="164" t="s">
        <v>330</v>
      </c>
      <c r="G103" s="164" t="s">
        <v>330</v>
      </c>
      <c r="H103" s="164" t="s">
        <v>330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330</v>
      </c>
      <c r="D104" s="164" t="s">
        <v>330</v>
      </c>
      <c r="E104" s="164" t="s">
        <v>330</v>
      </c>
      <c r="F104" s="164" t="s">
        <v>330</v>
      </c>
      <c r="G104" s="164" t="s">
        <v>330</v>
      </c>
      <c r="H104" s="164" t="s">
        <v>330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150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150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330</v>
      </c>
      <c r="D122" s="160" t="s">
        <v>330</v>
      </c>
      <c r="E122" s="160" t="s">
        <v>330</v>
      </c>
      <c r="F122" s="160" t="s">
        <v>330</v>
      </c>
      <c r="G122" s="160" t="s">
        <v>330</v>
      </c>
      <c r="H122" s="160" t="s">
        <v>330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330</v>
      </c>
      <c r="D123" s="164" t="s">
        <v>330</v>
      </c>
      <c r="E123" s="164" t="s">
        <v>330</v>
      </c>
      <c r="F123" s="164" t="s">
        <v>330</v>
      </c>
      <c r="G123" s="164" t="s">
        <v>330</v>
      </c>
      <c r="H123" s="164" t="s">
        <v>330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330</v>
      </c>
      <c r="D124" s="164" t="s">
        <v>330</v>
      </c>
      <c r="E124" s="164" t="s">
        <v>330</v>
      </c>
      <c r="F124" s="164" t="s">
        <v>330</v>
      </c>
      <c r="G124" s="164" t="s">
        <v>330</v>
      </c>
      <c r="H124" s="164" t="s">
        <v>330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330</v>
      </c>
      <c r="D125" s="160" t="s">
        <v>330</v>
      </c>
      <c r="E125" s="160" t="s">
        <v>330</v>
      </c>
      <c r="F125" s="160" t="s">
        <v>330</v>
      </c>
      <c r="G125" s="160" t="s">
        <v>330</v>
      </c>
      <c r="H125" s="160" t="s">
        <v>330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330</v>
      </c>
      <c r="D126" s="164" t="s">
        <v>330</v>
      </c>
      <c r="E126" s="164" t="s">
        <v>330</v>
      </c>
      <c r="F126" s="164" t="s">
        <v>330</v>
      </c>
      <c r="G126" s="164" t="s">
        <v>330</v>
      </c>
      <c r="H126" s="164" t="s">
        <v>330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330</v>
      </c>
      <c r="D127" s="164" t="s">
        <v>330</v>
      </c>
      <c r="E127" s="164" t="s">
        <v>330</v>
      </c>
      <c r="F127" s="164" t="s">
        <v>330</v>
      </c>
      <c r="G127" s="164" t="s">
        <v>330</v>
      </c>
      <c r="H127" s="164" t="s">
        <v>330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330</v>
      </c>
      <c r="D128" s="164" t="s">
        <v>330</v>
      </c>
      <c r="E128" s="164" t="s">
        <v>330</v>
      </c>
      <c r="F128" s="164" t="s">
        <v>330</v>
      </c>
      <c r="G128" s="164" t="s">
        <v>330</v>
      </c>
      <c r="H128" s="164" t="s">
        <v>330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330</v>
      </c>
      <c r="D129" s="164" t="s">
        <v>330</v>
      </c>
      <c r="E129" s="164" t="s">
        <v>330</v>
      </c>
      <c r="F129" s="164" t="s">
        <v>330</v>
      </c>
      <c r="G129" s="164" t="s">
        <v>330</v>
      </c>
      <c r="H129" s="164" t="s">
        <v>330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330</v>
      </c>
      <c r="D130" s="164" t="s">
        <v>330</v>
      </c>
      <c r="E130" s="164" t="s">
        <v>330</v>
      </c>
      <c r="F130" s="164" t="s">
        <v>330</v>
      </c>
      <c r="G130" s="164" t="s">
        <v>330</v>
      </c>
      <c r="H130" s="164" t="s">
        <v>330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330</v>
      </c>
      <c r="D131" s="164" t="s">
        <v>330</v>
      </c>
      <c r="E131" s="164" t="s">
        <v>330</v>
      </c>
      <c r="F131" s="164" t="s">
        <v>330</v>
      </c>
      <c r="G131" s="164" t="s">
        <v>330</v>
      </c>
      <c r="H131" s="164" t="s">
        <v>330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330</v>
      </c>
      <c r="D132" s="164" t="s">
        <v>330</v>
      </c>
      <c r="E132" s="164" t="s">
        <v>330</v>
      </c>
      <c r="F132" s="164" t="s">
        <v>330</v>
      </c>
      <c r="G132" s="164" t="s">
        <v>330</v>
      </c>
      <c r="H132" s="164" t="s">
        <v>330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150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150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150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70D8-A108-4599-8505-51C80952D5EE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8" t="s">
        <v>144</v>
      </c>
      <c r="D5" s="309"/>
      <c r="E5" s="309"/>
      <c r="F5" s="309"/>
      <c r="G5" s="309"/>
      <c r="H5" s="309"/>
      <c r="I5" s="309"/>
      <c r="J5" s="309"/>
      <c r="K5" s="308" t="s">
        <v>63</v>
      </c>
      <c r="L5" s="309"/>
      <c r="M5" s="309"/>
      <c r="N5" s="309"/>
      <c r="O5" s="309"/>
      <c r="P5" s="309"/>
      <c r="Q5" s="309"/>
      <c r="R5" s="309"/>
      <c r="S5" s="308" t="s">
        <v>142</v>
      </c>
      <c r="T5" s="309"/>
      <c r="U5" s="309"/>
      <c r="V5" s="309"/>
      <c r="W5" s="309"/>
      <c r="X5" s="309"/>
      <c r="Y5" s="309"/>
    </row>
    <row r="6" spans="1:25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274</v>
      </c>
      <c r="L6" s="172" t="s">
        <v>275</v>
      </c>
      <c r="M6" s="172" t="s">
        <v>276</v>
      </c>
      <c r="N6" s="172" t="s">
        <v>277</v>
      </c>
      <c r="O6" s="172" t="s">
        <v>278</v>
      </c>
      <c r="P6" s="172" t="s">
        <v>279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274</v>
      </c>
      <c r="T6" s="172" t="s">
        <v>276</v>
      </c>
      <c r="U6" s="172" t="s">
        <v>277</v>
      </c>
      <c r="V6" s="172" t="s">
        <v>278</v>
      </c>
      <c r="W6" s="172" t="s">
        <v>279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150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150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150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150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150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150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150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150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150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150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150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A5DC-097C-4333-9717-D63C2E8C8A5A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8" t="s">
        <v>64</v>
      </c>
      <c r="D6" s="309"/>
      <c r="E6" s="309"/>
      <c r="F6" s="309"/>
      <c r="G6" s="309"/>
      <c r="H6" s="309"/>
      <c r="I6" s="309"/>
      <c r="J6" s="309"/>
      <c r="K6" s="308" t="s">
        <v>63</v>
      </c>
      <c r="L6" s="309"/>
      <c r="M6" s="309"/>
      <c r="N6" s="309"/>
      <c r="O6" s="309"/>
      <c r="P6" s="309"/>
      <c r="Q6" s="309"/>
      <c r="R6" s="309"/>
      <c r="S6" s="308" t="s">
        <v>142</v>
      </c>
      <c r="T6" s="309"/>
      <c r="U6" s="309"/>
      <c r="V6" s="309"/>
      <c r="W6" s="309"/>
      <c r="X6" s="309"/>
      <c r="Y6" s="309"/>
      <c r="Z6" s="309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151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150</v>
      </c>
      <c r="B21" s="168" t="s">
        <v>150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151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150</v>
      </c>
      <c r="B35" s="168" t="s">
        <v>150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151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150</v>
      </c>
      <c r="B49" s="168" t="s">
        <v>150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151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150</v>
      </c>
      <c r="B63" s="168" t="s">
        <v>150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151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150</v>
      </c>
      <c r="B77" s="168" t="s">
        <v>150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151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150</v>
      </c>
      <c r="B91" s="168" t="s">
        <v>150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151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150</v>
      </c>
      <c r="B105" s="168" t="s">
        <v>150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151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150</v>
      </c>
      <c r="B119" s="168" t="s">
        <v>150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151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150</v>
      </c>
      <c r="B133" s="168" t="s">
        <v>150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151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150</v>
      </c>
      <c r="B147" s="168" t="s">
        <v>150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151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150</v>
      </c>
      <c r="B161" s="168" t="s">
        <v>150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CD6A-CC92-409B-BC1B-4D25116C1061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7" t="s">
        <v>235</v>
      </c>
      <c r="C4" s="277"/>
      <c r="D4" s="277"/>
      <c r="E4" s="277"/>
      <c r="F4" s="277"/>
      <c r="G4" s="277"/>
      <c r="H4" s="277"/>
      <c r="I4" s="277"/>
      <c r="J4" s="277"/>
      <c r="K4" s="277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90" t="s">
        <v>46</v>
      </c>
      <c r="C7" s="285" t="s">
        <v>8</v>
      </c>
      <c r="D7" s="15" t="s">
        <v>32</v>
      </c>
      <c r="E7" s="16">
        <v>144989</v>
      </c>
      <c r="F7" s="16">
        <v>157350</v>
      </c>
      <c r="G7" s="16">
        <v>157065</v>
      </c>
      <c r="H7" s="16">
        <v>145993</v>
      </c>
      <c r="I7" s="16">
        <v>147913</v>
      </c>
      <c r="J7" s="17">
        <f>I7/H7-1</f>
        <v>1.3151315474029479E-2</v>
      </c>
      <c r="K7" s="16">
        <f>I7-H7</f>
        <v>1920</v>
      </c>
      <c r="L7" s="18">
        <f>I7/$I$7</f>
        <v>1</v>
      </c>
    </row>
    <row r="8" spans="2:12" x14ac:dyDescent="0.25">
      <c r="B8" s="278"/>
      <c r="C8" s="280"/>
      <c r="D8" s="19" t="s">
        <v>33</v>
      </c>
      <c r="E8" s="20">
        <v>123799</v>
      </c>
      <c r="F8" s="20">
        <v>127951</v>
      </c>
      <c r="G8" s="20">
        <v>129241</v>
      </c>
      <c r="H8" s="20">
        <v>115607</v>
      </c>
      <c r="I8" s="20">
        <v>122478</v>
      </c>
      <c r="J8" s="21">
        <f t="shared" ref="J8:J20" si="0">I8/H8-1</f>
        <v>5.9434117311235379E-2</v>
      </c>
      <c r="K8" s="20">
        <f t="shared" ref="K8:K17" si="1">I8-H8</f>
        <v>6871</v>
      </c>
      <c r="L8" s="22">
        <f>I8/$I$7</f>
        <v>0.82804080777213629</v>
      </c>
    </row>
    <row r="9" spans="2:12" x14ac:dyDescent="0.25">
      <c r="B9" s="278"/>
      <c r="C9" s="281"/>
      <c r="D9" s="23" t="s">
        <v>34</v>
      </c>
      <c r="E9" s="24">
        <v>21190</v>
      </c>
      <c r="F9" s="24">
        <v>29399</v>
      </c>
      <c r="G9" s="24">
        <v>27824</v>
      </c>
      <c r="H9" s="24">
        <v>30386</v>
      </c>
      <c r="I9" s="24">
        <v>25435</v>
      </c>
      <c r="J9" s="25">
        <f>IFERROR(I9/H9-1,"-")</f>
        <v>-0.16293687882577501</v>
      </c>
      <c r="K9" s="24">
        <f>IFERROR(I9-H9,"-")</f>
        <v>-4951</v>
      </c>
      <c r="L9" s="25">
        <f>IFERROR(I9/$I$7,"-")</f>
        <v>0.17195919222786368</v>
      </c>
    </row>
    <row r="10" spans="2:12" x14ac:dyDescent="0.25">
      <c r="B10" s="278"/>
      <c r="C10" s="282" t="s">
        <v>35</v>
      </c>
      <c r="D10" s="26" t="s">
        <v>32</v>
      </c>
      <c r="E10" s="27">
        <v>175095</v>
      </c>
      <c r="F10" s="27">
        <v>187749</v>
      </c>
      <c r="G10" s="27">
        <v>186497</v>
      </c>
      <c r="H10" s="27">
        <v>173896</v>
      </c>
      <c r="I10" s="27">
        <v>175337</v>
      </c>
      <c r="J10" s="28">
        <f t="shared" si="0"/>
        <v>8.2865620830840925E-3</v>
      </c>
      <c r="K10" s="27">
        <f t="shared" si="1"/>
        <v>1441</v>
      </c>
      <c r="L10" s="18">
        <f>I10/$I$10</f>
        <v>1</v>
      </c>
    </row>
    <row r="11" spans="2:12" x14ac:dyDescent="0.25">
      <c r="B11" s="278"/>
      <c r="C11" s="283"/>
      <c r="D11" s="4" t="s">
        <v>33</v>
      </c>
      <c r="E11" s="29">
        <v>149661</v>
      </c>
      <c r="F11" s="29">
        <v>153407</v>
      </c>
      <c r="G11" s="29">
        <v>153136</v>
      </c>
      <c r="H11" s="29">
        <v>137841</v>
      </c>
      <c r="I11" s="29">
        <v>145338</v>
      </c>
      <c r="J11" s="30">
        <f t="shared" si="0"/>
        <v>5.438875225803641E-2</v>
      </c>
      <c r="K11" s="29">
        <f t="shared" si="1"/>
        <v>7497</v>
      </c>
      <c r="L11" s="31">
        <f>I11/$I$10</f>
        <v>0.82890661982353986</v>
      </c>
    </row>
    <row r="12" spans="2:12" x14ac:dyDescent="0.25">
      <c r="B12" s="278"/>
      <c r="C12" s="284"/>
      <c r="D12" s="32" t="s">
        <v>34</v>
      </c>
      <c r="E12" s="33">
        <v>25434</v>
      </c>
      <c r="F12" s="33">
        <v>34342</v>
      </c>
      <c r="G12" s="33">
        <v>33361</v>
      </c>
      <c r="H12" s="33">
        <v>36055</v>
      </c>
      <c r="I12" s="33">
        <v>29999</v>
      </c>
      <c r="J12" s="34">
        <f>IFERROR(I12/H12-1,"-")</f>
        <v>-0.16796560809873806</v>
      </c>
      <c r="K12" s="33">
        <f>IFERROR(I12-H12,"-")</f>
        <v>-6056</v>
      </c>
      <c r="L12" s="34">
        <f>IFERROR(I12/$I$10,"-")</f>
        <v>0.1710933801764602</v>
      </c>
    </row>
    <row r="13" spans="2:12" x14ac:dyDescent="0.25">
      <c r="B13" s="278"/>
      <c r="C13" s="285" t="s">
        <v>21</v>
      </c>
      <c r="D13" s="15" t="s">
        <v>32</v>
      </c>
      <c r="E13" s="16">
        <v>1029864</v>
      </c>
      <c r="F13" s="16">
        <v>1069466</v>
      </c>
      <c r="G13" s="16">
        <v>1059592</v>
      </c>
      <c r="H13" s="16">
        <v>1003656</v>
      </c>
      <c r="I13" s="16">
        <v>1008339</v>
      </c>
      <c r="J13" s="17">
        <f t="shared" si="0"/>
        <v>4.6659413185394794E-3</v>
      </c>
      <c r="K13" s="16">
        <f t="shared" si="1"/>
        <v>4683</v>
      </c>
      <c r="L13" s="18">
        <f>I13/$I$13</f>
        <v>1</v>
      </c>
    </row>
    <row r="14" spans="2:12" x14ac:dyDescent="0.25">
      <c r="B14" s="278"/>
      <c r="C14" s="280"/>
      <c r="D14" s="19" t="s">
        <v>33</v>
      </c>
      <c r="E14" s="20">
        <v>867296</v>
      </c>
      <c r="F14" s="20">
        <v>877666</v>
      </c>
      <c r="G14" s="20">
        <v>863584</v>
      </c>
      <c r="H14" s="20">
        <v>797131</v>
      </c>
      <c r="I14" s="20">
        <v>827492</v>
      </c>
      <c r="J14" s="21">
        <f t="shared" si="0"/>
        <v>3.808784252525621E-2</v>
      </c>
      <c r="K14" s="20">
        <f t="shared" si="1"/>
        <v>30361</v>
      </c>
      <c r="L14" s="22">
        <f>I14/$I$13</f>
        <v>0.82064861123094512</v>
      </c>
    </row>
    <row r="15" spans="2:12" x14ac:dyDescent="0.25">
      <c r="B15" s="278"/>
      <c r="C15" s="281"/>
      <c r="D15" s="23" t="s">
        <v>34</v>
      </c>
      <c r="E15" s="24">
        <v>162568</v>
      </c>
      <c r="F15" s="24">
        <v>191800</v>
      </c>
      <c r="G15" s="24">
        <v>196008</v>
      </c>
      <c r="H15" s="24">
        <v>206525</v>
      </c>
      <c r="I15" s="24">
        <v>180847</v>
      </c>
      <c r="J15" s="25">
        <f>IFERROR(I15/H15-1,"-")</f>
        <v>-0.1243336157850139</v>
      </c>
      <c r="K15" s="24">
        <f>IFERROR(I15-H15,"-")</f>
        <v>-25678</v>
      </c>
      <c r="L15" s="25">
        <f>IFERROR(I15/$I$13,"-")</f>
        <v>0.17935138876905485</v>
      </c>
    </row>
    <row r="16" spans="2:12" x14ac:dyDescent="0.25">
      <c r="B16" s="278"/>
      <c r="C16" s="282" t="s">
        <v>22</v>
      </c>
      <c r="D16" s="26" t="s">
        <v>32</v>
      </c>
      <c r="E16" s="35">
        <v>7.103049196835622</v>
      </c>
      <c r="F16" s="35">
        <v>6.7967333968859229</v>
      </c>
      <c r="G16" s="35">
        <v>6.746200617578709</v>
      </c>
      <c r="H16" s="35">
        <v>6.8746857726055355</v>
      </c>
      <c r="I16" s="35">
        <v>6.8171087057932702</v>
      </c>
      <c r="J16" s="36">
        <f t="shared" si="0"/>
        <v>-8.3752288783438544E-3</v>
      </c>
      <c r="K16" s="37">
        <f t="shared" si="1"/>
        <v>-5.7577066812265265E-2</v>
      </c>
      <c r="L16" s="38"/>
    </row>
    <row r="17" spans="2:12" x14ac:dyDescent="0.25">
      <c r="B17" s="278"/>
      <c r="C17" s="283"/>
      <c r="D17" s="4" t="s">
        <v>33</v>
      </c>
      <c r="E17" s="39">
        <f>E14/E8</f>
        <v>7.0056785596006428</v>
      </c>
      <c r="F17" s="39">
        <f t="shared" ref="F17:I17" si="2">F14/F8</f>
        <v>6.859391485803159</v>
      </c>
      <c r="G17" s="39">
        <f t="shared" si="2"/>
        <v>6.6819662491005181</v>
      </c>
      <c r="H17" s="39">
        <f t="shared" si="2"/>
        <v>6.8951793576513536</v>
      </c>
      <c r="I17" s="39">
        <f t="shared" si="2"/>
        <v>6.7562501020591457</v>
      </c>
      <c r="J17" s="40">
        <f t="shared" si="0"/>
        <v>-2.0148751524214137E-2</v>
      </c>
      <c r="K17" s="41">
        <f t="shared" si="1"/>
        <v>-0.13892925559220792</v>
      </c>
      <c r="L17" s="42"/>
    </row>
    <row r="18" spans="2:12" x14ac:dyDescent="0.25">
      <c r="B18" s="278"/>
      <c r="C18" s="284"/>
      <c r="D18" s="32" t="s">
        <v>34</v>
      </c>
      <c r="E18" s="43">
        <f>IFERROR(E15/E9,"-")</f>
        <v>7.6719207173194901</v>
      </c>
      <c r="F18" s="43">
        <f t="shared" ref="F18:H18" si="3">IFERROR(F15/F9,"-")</f>
        <v>6.5240314296404636</v>
      </c>
      <c r="G18" s="43">
        <f t="shared" si="3"/>
        <v>7.0445658424381827</v>
      </c>
      <c r="H18" s="43">
        <f t="shared" si="3"/>
        <v>6.7967155927071676</v>
      </c>
      <c r="I18" s="43">
        <f>IFERROR(I15/I9,"-")</f>
        <v>7.1101631609986242</v>
      </c>
      <c r="J18" s="34">
        <f>IFERROR(I18/H18-1,"-")</f>
        <v>4.6117505435681938E-2</v>
      </c>
      <c r="K18" s="33">
        <f>IFERROR(I18-H18,"-")</f>
        <v>0.31344756829145659</v>
      </c>
      <c r="L18" s="34"/>
    </row>
    <row r="19" spans="2:12" x14ac:dyDescent="0.25">
      <c r="B19" s="278"/>
      <c r="C19" s="286" t="s">
        <v>36</v>
      </c>
      <c r="D19" s="15" t="s">
        <v>32</v>
      </c>
      <c r="E19" s="18">
        <v>0.76419999999999999</v>
      </c>
      <c r="F19" s="18">
        <v>0.77629999999999999</v>
      </c>
      <c r="G19" s="18">
        <v>0.76719999999999999</v>
      </c>
      <c r="H19" s="18">
        <v>0.7611</v>
      </c>
      <c r="I19" s="18">
        <v>0.71099999999999997</v>
      </c>
      <c r="J19" s="17">
        <f t="shared" si="0"/>
        <v>-6.5825778478518004E-2</v>
      </c>
      <c r="K19" s="44">
        <f>(I19-H19)*100</f>
        <v>-5.0100000000000033</v>
      </c>
      <c r="L19" s="18"/>
    </row>
    <row r="20" spans="2:12" x14ac:dyDescent="0.25">
      <c r="B20" s="278"/>
      <c r="C20" s="287"/>
      <c r="D20" s="19" t="s">
        <v>33</v>
      </c>
      <c r="E20" s="22">
        <v>0.82209999999999994</v>
      </c>
      <c r="F20" s="22">
        <v>0.83799999999999997</v>
      </c>
      <c r="G20" s="22">
        <v>0.83069999999999988</v>
      </c>
      <c r="H20" s="22">
        <v>0.82169999999999999</v>
      </c>
      <c r="I20" s="22">
        <v>0.78689999999999993</v>
      </c>
      <c r="J20" s="21">
        <f t="shared" si="0"/>
        <v>-4.2351223074114652E-2</v>
      </c>
      <c r="K20" s="46">
        <f>(I20-H20)*100</f>
        <v>-3.4800000000000053</v>
      </c>
      <c r="L20" s="22"/>
    </row>
    <row r="21" spans="2:12" x14ac:dyDescent="0.25">
      <c r="B21" s="278"/>
      <c r="C21" s="288"/>
      <c r="D21" s="23" t="s">
        <v>34</v>
      </c>
      <c r="E21" s="25">
        <v>0.55549999999999999</v>
      </c>
      <c r="F21" s="25">
        <v>0.58069999999999999</v>
      </c>
      <c r="G21" s="25">
        <v>0.57379999999999998</v>
      </c>
      <c r="H21" s="25">
        <v>0.59250000000000003</v>
      </c>
      <c r="I21" s="25">
        <v>0.49329999999999996</v>
      </c>
      <c r="J21" s="25">
        <f>IFERROR(I21/H21-1,"-")</f>
        <v>-0.16742616033755287</v>
      </c>
      <c r="K21" s="24">
        <f>IFERROR(I21-H21,"-")</f>
        <v>-9.9200000000000066E-2</v>
      </c>
      <c r="L21" s="47"/>
    </row>
    <row r="22" spans="2:12" x14ac:dyDescent="0.25">
      <c r="B22" s="278"/>
      <c r="C22" s="289" t="s">
        <v>37</v>
      </c>
      <c r="D22" s="26" t="s">
        <v>32</v>
      </c>
      <c r="E22" s="27">
        <v>44921</v>
      </c>
      <c r="F22" s="27">
        <v>45920</v>
      </c>
      <c r="G22" s="27">
        <v>46039</v>
      </c>
      <c r="H22" s="27">
        <v>43954</v>
      </c>
      <c r="I22" s="27">
        <v>47275</v>
      </c>
      <c r="J22" s="36">
        <f>I22/H22-1</f>
        <v>7.5556263366246545E-2</v>
      </c>
      <c r="K22" s="27">
        <f>I22-H22</f>
        <v>3321</v>
      </c>
      <c r="L22" s="38">
        <f>I22/$I$22</f>
        <v>1</v>
      </c>
    </row>
    <row r="23" spans="2:12" x14ac:dyDescent="0.25">
      <c r="B23" s="278"/>
      <c r="C23" s="291"/>
      <c r="D23" s="4" t="s">
        <v>33</v>
      </c>
      <c r="E23" s="29">
        <v>35166</v>
      </c>
      <c r="F23" s="29">
        <v>34910</v>
      </c>
      <c r="G23" s="29">
        <v>34652</v>
      </c>
      <c r="H23" s="29">
        <v>32335</v>
      </c>
      <c r="I23" s="29">
        <v>35054</v>
      </c>
      <c r="J23" s="40">
        <f>I23/H23-1</f>
        <v>8.4088449049018132E-2</v>
      </c>
      <c r="K23" s="29">
        <f>I23-H23</f>
        <v>2719</v>
      </c>
      <c r="L23" s="42">
        <f>I23/$I$22</f>
        <v>0.7414912744579587</v>
      </c>
    </row>
    <row r="24" spans="2:12" x14ac:dyDescent="0.25">
      <c r="B24" s="279"/>
      <c r="C24" s="292"/>
      <c r="D24" s="32" t="s">
        <v>34</v>
      </c>
      <c r="E24" s="33">
        <v>9755</v>
      </c>
      <c r="F24" s="33">
        <v>11010</v>
      </c>
      <c r="G24" s="33">
        <v>11387</v>
      </c>
      <c r="H24" s="33">
        <v>11619</v>
      </c>
      <c r="I24" s="33">
        <v>12221</v>
      </c>
      <c r="J24" s="34">
        <f>IFERROR(I24/H24-1,"-")</f>
        <v>5.1811687752818747E-2</v>
      </c>
      <c r="K24" s="33">
        <f>IFERROR(I24-H24,"-")</f>
        <v>602</v>
      </c>
      <c r="L24" s="34">
        <f>IFERROR(I24/$I$22,"-")</f>
        <v>0.25850872554204124</v>
      </c>
    </row>
    <row r="25" spans="2:12" ht="7.5" customHeight="1" x14ac:dyDescent="0.25"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48"/>
    </row>
    <row r="26" spans="2:12" ht="24.75" customHeight="1" x14ac:dyDescent="0.25">
      <c r="B26" s="275" t="s">
        <v>38</v>
      </c>
      <c r="C26" s="276"/>
      <c r="D26" s="276"/>
      <c r="E26" s="276"/>
      <c r="F26" s="276"/>
      <c r="G26" s="276"/>
      <c r="H26" s="276"/>
      <c r="I26" s="276"/>
      <c r="J26" s="276"/>
      <c r="K26" s="276"/>
    </row>
    <row r="29" spans="2:12" ht="21.75" customHeight="1" thickBot="1" x14ac:dyDescent="0.3">
      <c r="B29" s="277" t="s">
        <v>235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241</v>
      </c>
      <c r="F31" s="13" t="s">
        <v>242</v>
      </c>
      <c r="G31" s="13" t="s">
        <v>243</v>
      </c>
      <c r="H31" s="13" t="s">
        <v>244</v>
      </c>
      <c r="I31" s="13" t="s">
        <v>245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90" t="s">
        <v>46</v>
      </c>
      <c r="C32" s="285" t="s">
        <v>8</v>
      </c>
      <c r="D32" s="15" t="s">
        <v>32</v>
      </c>
      <c r="E32" s="50">
        <v>828210</v>
      </c>
      <c r="F32" s="50">
        <v>916045</v>
      </c>
      <c r="G32" s="50">
        <v>958948</v>
      </c>
      <c r="H32" s="50">
        <v>917365</v>
      </c>
      <c r="I32" s="50">
        <v>914227</v>
      </c>
      <c r="J32" s="17">
        <f>I32/H32-1</f>
        <v>-3.4206668011097507E-3</v>
      </c>
      <c r="K32" s="16">
        <f>I32-H32</f>
        <v>-3138</v>
      </c>
      <c r="L32" s="18">
        <f>I32/$I$32</f>
        <v>1</v>
      </c>
    </row>
    <row r="33" spans="1:12" x14ac:dyDescent="0.25">
      <c r="B33" s="278"/>
      <c r="C33" s="280"/>
      <c r="D33" s="19" t="s">
        <v>33</v>
      </c>
      <c r="E33" s="51">
        <v>713676</v>
      </c>
      <c r="F33" s="51">
        <v>751148</v>
      </c>
      <c r="G33" s="51">
        <v>782047</v>
      </c>
      <c r="H33" s="51">
        <v>735111</v>
      </c>
      <c r="I33" s="51">
        <v>746566</v>
      </c>
      <c r="J33" s="21">
        <f t="shared" ref="J33:J45" si="4">I33/H33-1</f>
        <v>1.5582680710804153E-2</v>
      </c>
      <c r="K33" s="20">
        <f t="shared" ref="K33:K42" si="5">I33-H33</f>
        <v>11455</v>
      </c>
      <c r="L33" s="22">
        <f>I33/$I$32</f>
        <v>0.81660900410948267</v>
      </c>
    </row>
    <row r="34" spans="1:12" x14ac:dyDescent="0.25">
      <c r="B34" s="278"/>
      <c r="C34" s="281"/>
      <c r="D34" s="23" t="s">
        <v>34</v>
      </c>
      <c r="E34" s="24">
        <v>114534</v>
      </c>
      <c r="F34" s="24">
        <v>164897</v>
      </c>
      <c r="G34" s="24">
        <v>176901</v>
      </c>
      <c r="H34" s="24">
        <v>182254</v>
      </c>
      <c r="I34" s="24">
        <v>167661</v>
      </c>
      <c r="J34" s="25">
        <f>IFERROR(I34/H34-1,"-")</f>
        <v>-8.00695732329606E-2</v>
      </c>
      <c r="K34" s="24">
        <f>IFERROR(I34-H34,"-")</f>
        <v>-14593</v>
      </c>
      <c r="L34" s="25">
        <f>IFERROR(I34/I32,"-")</f>
        <v>0.18339099589051736</v>
      </c>
    </row>
    <row r="35" spans="1:12" x14ac:dyDescent="0.25">
      <c r="B35" s="278"/>
      <c r="C35" s="282" t="s">
        <v>35</v>
      </c>
      <c r="D35" s="26" t="s">
        <v>32</v>
      </c>
      <c r="E35" s="52">
        <v>995985</v>
      </c>
      <c r="F35" s="52">
        <v>1104273</v>
      </c>
      <c r="G35" s="52">
        <v>1156879</v>
      </c>
      <c r="H35" s="52">
        <v>1098545</v>
      </c>
      <c r="I35" s="52">
        <v>1101894</v>
      </c>
      <c r="J35" s="28">
        <f t="shared" si="4"/>
        <v>3.0485778916657935E-3</v>
      </c>
      <c r="K35" s="27">
        <f t="shared" si="5"/>
        <v>3349</v>
      </c>
      <c r="L35" s="18">
        <f>I35/$I$35</f>
        <v>1</v>
      </c>
    </row>
    <row r="36" spans="1:12" x14ac:dyDescent="0.25">
      <c r="B36" s="278"/>
      <c r="C36" s="283"/>
      <c r="D36" s="4" t="s">
        <v>33</v>
      </c>
      <c r="E36" s="53">
        <v>854467</v>
      </c>
      <c r="F36" s="53">
        <v>903308</v>
      </c>
      <c r="G36" s="53">
        <v>940668</v>
      </c>
      <c r="H36" s="53">
        <v>878693</v>
      </c>
      <c r="I36" s="53">
        <v>897200</v>
      </c>
      <c r="J36" s="30">
        <f t="shared" si="4"/>
        <v>2.1061963620968793E-2</v>
      </c>
      <c r="K36" s="29">
        <f t="shared" si="5"/>
        <v>18507</v>
      </c>
      <c r="L36" s="31">
        <f>I36/$I$35</f>
        <v>0.81423440004210934</v>
      </c>
    </row>
    <row r="37" spans="1:12" x14ac:dyDescent="0.25">
      <c r="B37" s="278"/>
      <c r="C37" s="284"/>
      <c r="D37" s="32" t="s">
        <v>34</v>
      </c>
      <c r="E37" s="33">
        <v>141518</v>
      </c>
      <c r="F37" s="33">
        <v>200965</v>
      </c>
      <c r="G37" s="33">
        <v>216211</v>
      </c>
      <c r="H37" s="33">
        <v>219852</v>
      </c>
      <c r="I37" s="33">
        <v>204694</v>
      </c>
      <c r="J37" s="34">
        <f>IFERROR(I37/H37-1,"-")</f>
        <v>-6.8946382111602311E-2</v>
      </c>
      <c r="K37" s="33">
        <f>IFERROR(I37-H37,"-")</f>
        <v>-15158</v>
      </c>
      <c r="L37" s="34">
        <f>IFERROR(I37/I35,"-")</f>
        <v>0.18576559995789069</v>
      </c>
    </row>
    <row r="38" spans="1:12" x14ac:dyDescent="0.25">
      <c r="B38" s="278"/>
      <c r="C38" s="285" t="s">
        <v>21</v>
      </c>
      <c r="D38" s="15" t="s">
        <v>32</v>
      </c>
      <c r="E38" s="50">
        <v>5898536</v>
      </c>
      <c r="F38" s="50">
        <v>6497274</v>
      </c>
      <c r="G38" s="50">
        <v>6720853</v>
      </c>
      <c r="H38" s="50">
        <v>6373385</v>
      </c>
      <c r="I38" s="50">
        <v>6409796</v>
      </c>
      <c r="J38" s="17">
        <f t="shared" si="4"/>
        <v>5.712976699195238E-3</v>
      </c>
      <c r="K38" s="16">
        <f t="shared" si="5"/>
        <v>36411</v>
      </c>
      <c r="L38" s="18">
        <f>I38/$I$38</f>
        <v>1</v>
      </c>
    </row>
    <row r="39" spans="1:12" x14ac:dyDescent="0.25">
      <c r="B39" s="278"/>
      <c r="C39" s="280"/>
      <c r="D39" s="19" t="s">
        <v>33</v>
      </c>
      <c r="E39" s="51">
        <v>4962977</v>
      </c>
      <c r="F39" s="51">
        <v>5269065</v>
      </c>
      <c r="G39" s="51">
        <v>5411155</v>
      </c>
      <c r="H39" s="51">
        <v>5046472</v>
      </c>
      <c r="I39" s="51">
        <v>5139653</v>
      </c>
      <c r="J39" s="21">
        <f t="shared" si="4"/>
        <v>1.846458278179286E-2</v>
      </c>
      <c r="K39" s="20">
        <f t="shared" si="5"/>
        <v>93181</v>
      </c>
      <c r="L39" s="22">
        <f>I39/$I$38</f>
        <v>0.80184345960464265</v>
      </c>
    </row>
    <row r="40" spans="1:12" x14ac:dyDescent="0.25">
      <c r="B40" s="278"/>
      <c r="C40" s="281"/>
      <c r="D40" s="23" t="s">
        <v>34</v>
      </c>
      <c r="E40" s="24">
        <v>935559</v>
      </c>
      <c r="F40" s="24">
        <v>1228209</v>
      </c>
      <c r="G40" s="24">
        <v>1309698</v>
      </c>
      <c r="H40" s="24">
        <v>1326913</v>
      </c>
      <c r="I40" s="24">
        <v>1270143</v>
      </c>
      <c r="J40" s="25">
        <f>IFERROR(I40/H40-1,"-")</f>
        <v>-4.2783513312477872E-2</v>
      </c>
      <c r="K40" s="24">
        <f>IFERROR(I40-H40,"-")</f>
        <v>-56770</v>
      </c>
      <c r="L40" s="25">
        <f>IFERROR(I40/I38,"-")</f>
        <v>0.19815654039535735</v>
      </c>
    </row>
    <row r="41" spans="1:12" x14ac:dyDescent="0.25">
      <c r="B41" s="278"/>
      <c r="C41" s="282" t="s">
        <v>22</v>
      </c>
      <c r="D41" s="26" t="s">
        <v>32</v>
      </c>
      <c r="E41" s="54">
        <v>7.1220294369785444</v>
      </c>
      <c r="F41" s="54">
        <v>7.0927454437282007</v>
      </c>
      <c r="G41" s="54">
        <v>7.0085687649382447</v>
      </c>
      <c r="H41" s="54">
        <v>6.9474909114692629</v>
      </c>
      <c r="I41" s="54">
        <v>7.0111646232281482</v>
      </c>
      <c r="J41" s="36">
        <f t="shared" si="4"/>
        <v>9.1649938906388506E-3</v>
      </c>
      <c r="K41" s="37">
        <f t="shared" si="5"/>
        <v>6.3673711758885254E-2</v>
      </c>
      <c r="L41" s="38"/>
    </row>
    <row r="42" spans="1:12" x14ac:dyDescent="0.25">
      <c r="B42" s="278"/>
      <c r="C42" s="283"/>
      <c r="D42" s="4" t="s">
        <v>33</v>
      </c>
      <c r="E42" s="55">
        <f t="shared" ref="E42:I42" si="6">E39/E33</f>
        <v>6.954103823023333</v>
      </c>
      <c r="F42" s="55">
        <f t="shared" si="6"/>
        <v>7.0146828587708416</v>
      </c>
      <c r="G42" s="55">
        <f t="shared" si="6"/>
        <v>6.9192196888422304</v>
      </c>
      <c r="H42" s="55">
        <f t="shared" si="6"/>
        <v>6.8649115575742981</v>
      </c>
      <c r="I42" s="55">
        <f t="shared" si="6"/>
        <v>6.884392002850384</v>
      </c>
      <c r="J42" s="40">
        <f t="shared" si="4"/>
        <v>2.8376833572738569E-3</v>
      </c>
      <c r="K42" s="41">
        <f t="shared" si="5"/>
        <v>1.9480445276085945E-2</v>
      </c>
      <c r="L42" s="42"/>
    </row>
    <row r="43" spans="1:12" x14ac:dyDescent="0.25">
      <c r="B43" s="278"/>
      <c r="C43" s="284"/>
      <c r="D43" s="32" t="s">
        <v>34</v>
      </c>
      <c r="E43" s="43">
        <f>IFERROR(E40/E34,"-")</f>
        <v>8.1683954109696693</v>
      </c>
      <c r="F43" s="43">
        <f t="shared" ref="F43:I43" si="7">IFERROR(F40/F34,"-")</f>
        <v>7.4483404792082331</v>
      </c>
      <c r="G43" s="43">
        <f t="shared" si="7"/>
        <v>7.4035647056828395</v>
      </c>
      <c r="H43" s="43">
        <f t="shared" si="7"/>
        <v>7.2805699737728666</v>
      </c>
      <c r="I43" s="43">
        <f t="shared" si="7"/>
        <v>7.5756616028772346</v>
      </c>
      <c r="J43" s="34">
        <f>IFERROR(I43/H43-1,"-")</f>
        <v>4.0531391109128734E-2</v>
      </c>
      <c r="K43" s="33">
        <f>IFERROR(I43-H43,"-")</f>
        <v>0.29509162910436793</v>
      </c>
      <c r="L43" s="56"/>
    </row>
    <row r="44" spans="1:12" x14ac:dyDescent="0.25">
      <c r="A44" s="57"/>
      <c r="B44" s="278"/>
      <c r="C44" s="286" t="s">
        <v>36</v>
      </c>
      <c r="D44" s="15" t="s">
        <v>32</v>
      </c>
      <c r="E44" s="58">
        <v>0.74064276375027516</v>
      </c>
      <c r="F44" s="58">
        <v>0.78299710988998006</v>
      </c>
      <c r="G44" s="58">
        <v>0.79707550738920929</v>
      </c>
      <c r="H44" s="58">
        <v>0.78969811638701171</v>
      </c>
      <c r="I44" s="58">
        <v>0.75359326113343095</v>
      </c>
      <c r="J44" s="58">
        <f t="shared" si="4"/>
        <v>-4.5719819389675065E-2</v>
      </c>
      <c r="K44" s="44">
        <f>(I44-H44)*100</f>
        <v>-3.6104855253580759</v>
      </c>
      <c r="L44" s="18"/>
    </row>
    <row r="45" spans="1:12" x14ac:dyDescent="0.25">
      <c r="B45" s="278"/>
      <c r="C45" s="287"/>
      <c r="D45" s="19" t="s">
        <v>33</v>
      </c>
      <c r="E45" s="59">
        <v>0.78073241629229195</v>
      </c>
      <c r="F45" s="59">
        <v>0.83662830725299686</v>
      </c>
      <c r="G45" s="59">
        <v>0.84532892210605381</v>
      </c>
      <c r="H45" s="59">
        <v>0.84330146878814738</v>
      </c>
      <c r="I45" s="59">
        <v>0.80689343891686871</v>
      </c>
      <c r="J45" s="59">
        <f t="shared" si="4"/>
        <v>-4.3173208180934619E-2</v>
      </c>
      <c r="K45" s="46">
        <f>(I45-H45)*100</f>
        <v>-3.6408029871278669</v>
      </c>
      <c r="L45" s="22"/>
    </row>
    <row r="46" spans="1:12" x14ac:dyDescent="0.25">
      <c r="B46" s="278"/>
      <c r="C46" s="288"/>
      <c r="D46" s="23" t="s">
        <v>34</v>
      </c>
      <c r="E46" s="60">
        <v>0.58208498340338033</v>
      </c>
      <c r="F46" s="60">
        <v>0.6141112552238075</v>
      </c>
      <c r="G46" s="60">
        <v>0.64496554794331662</v>
      </c>
      <c r="H46" s="60">
        <v>0.63595921350603291</v>
      </c>
      <c r="I46" s="60">
        <v>0.59464625808300142</v>
      </c>
      <c r="J46" s="25">
        <f>IFERROR(I46/H46-1,"-")</f>
        <v>-6.4961643051405504E-2</v>
      </c>
      <c r="K46" s="24">
        <f>IFERROR(I46-H46,"-")</f>
        <v>-4.1312955423031483E-2</v>
      </c>
      <c r="L46" s="47"/>
    </row>
    <row r="47" spans="1:12" x14ac:dyDescent="0.25">
      <c r="B47" s="278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8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8"/>
      <c r="C49" s="289" t="s">
        <v>39</v>
      </c>
      <c r="D49" s="26" t="s">
        <v>32</v>
      </c>
      <c r="E49" s="52">
        <v>43996</v>
      </c>
      <c r="F49" s="52">
        <v>45845.833333333336</v>
      </c>
      <c r="G49" s="52">
        <v>46329.333333333336</v>
      </c>
      <c r="H49" s="52">
        <v>44589</v>
      </c>
      <c r="I49" s="52">
        <v>46987.833333333336</v>
      </c>
      <c r="J49" s="36">
        <f>I49/H49-1</f>
        <v>5.3798769502194199E-2</v>
      </c>
      <c r="K49" s="27">
        <f>I49-H49</f>
        <v>2398.8333333333358</v>
      </c>
      <c r="L49" s="38">
        <f>I49/$I$22</f>
        <v>0.99392561255067868</v>
      </c>
    </row>
    <row r="50" spans="2:12" x14ac:dyDescent="0.25">
      <c r="B50" s="278"/>
      <c r="C50" s="283"/>
      <c r="D50" s="4" t="s">
        <v>33</v>
      </c>
      <c r="E50" s="53">
        <v>35121</v>
      </c>
      <c r="F50" s="53">
        <v>34795.833333333336</v>
      </c>
      <c r="G50" s="53">
        <v>35171.666666666664</v>
      </c>
      <c r="H50" s="53">
        <v>33058.666666666664</v>
      </c>
      <c r="I50" s="53">
        <v>35187</v>
      </c>
      <c r="J50" s="40">
        <f>I50/H50-1</f>
        <v>6.4380495281116445E-2</v>
      </c>
      <c r="K50" s="29">
        <f>I50-H50</f>
        <v>2128.3333333333358</v>
      </c>
      <c r="L50" s="42">
        <f>I50/$I$22</f>
        <v>0.74430460074034899</v>
      </c>
    </row>
    <row r="51" spans="2:12" x14ac:dyDescent="0.25">
      <c r="B51" s="279"/>
      <c r="C51" s="284"/>
      <c r="D51" s="32" t="s">
        <v>34</v>
      </c>
      <c r="E51" s="33">
        <v>8875</v>
      </c>
      <c r="F51" s="33">
        <v>11050</v>
      </c>
      <c r="G51" s="33">
        <v>11157.666666666666</v>
      </c>
      <c r="H51" s="33">
        <v>11530.333333333334</v>
      </c>
      <c r="I51" s="33">
        <v>11800.833333333334</v>
      </c>
      <c r="J51" s="34">
        <f>IFERROR(I51/H51-1,"-")</f>
        <v>2.3459859501026248E-2</v>
      </c>
      <c r="K51" s="33">
        <f>IFERROR(I51-H51,"-")</f>
        <v>270.5</v>
      </c>
      <c r="L51" s="34">
        <f>IFERROR(I51/I49,"-")</f>
        <v>0.25114657340375346</v>
      </c>
    </row>
    <row r="52" spans="2:12" ht="6" customHeight="1" x14ac:dyDescent="0.25"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48"/>
    </row>
    <row r="53" spans="2:12" ht="28.5" customHeight="1" x14ac:dyDescent="0.25">
      <c r="B53" s="275" t="s">
        <v>40</v>
      </c>
      <c r="C53" s="276"/>
      <c r="D53" s="276"/>
      <c r="E53" s="276"/>
      <c r="F53" s="276"/>
      <c r="G53" s="276"/>
      <c r="H53" s="276"/>
      <c r="I53" s="276"/>
      <c r="J53" s="276"/>
      <c r="K53" s="276"/>
    </row>
    <row r="54" spans="2:12" x14ac:dyDescent="0.25">
      <c r="B54" s="64"/>
    </row>
    <row r="56" spans="2:12" ht="21.75" thickBot="1" x14ac:dyDescent="0.3">
      <c r="B56" s="277" t="s">
        <v>235</v>
      </c>
      <c r="C56" s="277"/>
      <c r="D56" s="277"/>
      <c r="E56" s="277"/>
      <c r="F56" s="277"/>
      <c r="G56" s="277"/>
      <c r="H56" s="277"/>
      <c r="I56" s="277"/>
      <c r="J56" s="277"/>
      <c r="K56" s="277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8"/>
      <c r="C59" s="280"/>
      <c r="D59" s="19" t="s">
        <v>33</v>
      </c>
      <c r="E59" s="51">
        <v>752768</v>
      </c>
      <c r="F59" s="51">
        <v>1490629</v>
      </c>
      <c r="G59" s="51">
        <v>1543522</v>
      </c>
      <c r="H59" s="51">
        <v>1573920</v>
      </c>
      <c r="I59" s="51">
        <v>1478445</v>
      </c>
      <c r="J59" s="21">
        <f t="shared" ref="J59:J74" si="8">I59/H59-1</f>
        <v>-6.0660643488868571E-2</v>
      </c>
      <c r="K59" s="20">
        <f t="shared" ref="K59:K74" si="9">I59-H59</f>
        <v>-95475</v>
      </c>
      <c r="L59" s="21" t="e">
        <f>I59/#REF!</f>
        <v>#REF!</v>
      </c>
    </row>
    <row r="60" spans="2:12" x14ac:dyDescent="0.25">
      <c r="B60" s="278"/>
      <c r="C60" s="281"/>
      <c r="D60" s="23" t="s">
        <v>34</v>
      </c>
      <c r="E60" s="24">
        <v>128277</v>
      </c>
      <c r="F60" s="24">
        <v>266469</v>
      </c>
      <c r="G60" s="24">
        <v>345229</v>
      </c>
      <c r="H60" s="24">
        <v>365009</v>
      </c>
      <c r="I60" s="24">
        <v>379792</v>
      </c>
      <c r="J60" s="25">
        <f>IFERROR(I60/H60-1,"-")</f>
        <v>4.0500371223723297E-2</v>
      </c>
      <c r="K60" s="24">
        <f>IFERROR(I60-H60,"-")</f>
        <v>14783</v>
      </c>
      <c r="L60" s="25" t="str">
        <f>IFERROR(I60/#REF!,"-")</f>
        <v>-</v>
      </c>
    </row>
    <row r="61" spans="2:12" x14ac:dyDescent="0.25">
      <c r="B61" s="278"/>
      <c r="C61" s="282" t="s">
        <v>35</v>
      </c>
      <c r="D61" s="26" t="s">
        <v>32</v>
      </c>
      <c r="E61" s="52">
        <v>881045</v>
      </c>
      <c r="F61" s="52">
        <v>1757098</v>
      </c>
      <c r="G61" s="52">
        <v>1888751</v>
      </c>
      <c r="H61" s="52">
        <v>1938929</v>
      </c>
      <c r="I61" s="52">
        <v>1858237</v>
      </c>
      <c r="J61" s="36">
        <f t="shared" si="8"/>
        <v>-4.1616789475014349E-2</v>
      </c>
      <c r="K61" s="52">
        <f t="shared" si="9"/>
        <v>-80692</v>
      </c>
      <c r="L61" s="36">
        <f>I61/$I$61</f>
        <v>1</v>
      </c>
    </row>
    <row r="62" spans="2:12" x14ac:dyDescent="0.25">
      <c r="B62" s="278"/>
      <c r="C62" s="283"/>
      <c r="D62" s="4" t="s">
        <v>33</v>
      </c>
      <c r="E62" s="53">
        <v>752768</v>
      </c>
      <c r="F62" s="53">
        <v>1490629</v>
      </c>
      <c r="G62" s="53">
        <v>1543522</v>
      </c>
      <c r="H62" s="53">
        <v>1573920</v>
      </c>
      <c r="I62" s="53">
        <v>1478445</v>
      </c>
      <c r="J62" s="40">
        <f t="shared" si="8"/>
        <v>-6.0660643488868571E-2</v>
      </c>
      <c r="K62" s="53">
        <f t="shared" si="9"/>
        <v>-95475</v>
      </c>
      <c r="L62" s="40">
        <f t="shared" ref="L62" si="10">I62/$I$61</f>
        <v>0.79561702839842285</v>
      </c>
    </row>
    <row r="63" spans="2:12" x14ac:dyDescent="0.25">
      <c r="B63" s="278"/>
      <c r="C63" s="284"/>
      <c r="D63" s="32" t="s">
        <v>34</v>
      </c>
      <c r="E63" s="33">
        <v>128277</v>
      </c>
      <c r="F63" s="33">
        <v>266469</v>
      </c>
      <c r="G63" s="33">
        <v>345229</v>
      </c>
      <c r="H63" s="33">
        <v>365009</v>
      </c>
      <c r="I63" s="33">
        <v>379792</v>
      </c>
      <c r="J63" s="34">
        <f>IFERROR(I63/H63-1,"-")</f>
        <v>4.0500371223723297E-2</v>
      </c>
      <c r="K63" s="33">
        <f>IFERROR(I63-H63,"-")</f>
        <v>14783</v>
      </c>
      <c r="L63" s="65">
        <f>IFERROR(I63/I61,"-")</f>
        <v>0.2043829716015772</v>
      </c>
    </row>
    <row r="64" spans="2:12" x14ac:dyDescent="0.25">
      <c r="B64" s="278"/>
      <c r="C64" s="285" t="s">
        <v>21</v>
      </c>
      <c r="D64" s="15" t="s">
        <v>32</v>
      </c>
      <c r="E64" s="50">
        <v>5763674</v>
      </c>
      <c r="F64" s="50">
        <v>12632443</v>
      </c>
      <c r="G64" s="50">
        <v>13593290</v>
      </c>
      <c r="H64" s="50">
        <v>13840017</v>
      </c>
      <c r="I64" s="50">
        <v>13113733</v>
      </c>
      <c r="J64" s="17">
        <f t="shared" si="8"/>
        <v>-5.2477103171188255E-2</v>
      </c>
      <c r="K64" s="16">
        <f t="shared" si="9"/>
        <v>-726284</v>
      </c>
      <c r="L64" s="17">
        <f>I64/$I$64</f>
        <v>1</v>
      </c>
    </row>
    <row r="65" spans="2:12" x14ac:dyDescent="0.25">
      <c r="B65" s="278"/>
      <c r="C65" s="280"/>
      <c r="D65" s="19" t="s">
        <v>33</v>
      </c>
      <c r="E65" s="51">
        <v>4898283</v>
      </c>
      <c r="F65" s="51">
        <v>10516355</v>
      </c>
      <c r="G65" s="51">
        <v>10983558</v>
      </c>
      <c r="H65" s="51">
        <v>11091365</v>
      </c>
      <c r="I65" s="51">
        <v>10348424</v>
      </c>
      <c r="J65" s="21">
        <f t="shared" si="8"/>
        <v>-6.6983730136011221E-2</v>
      </c>
      <c r="K65" s="20">
        <f t="shared" si="9"/>
        <v>-742941</v>
      </c>
      <c r="L65" s="21">
        <f t="shared" ref="L65" si="11">I65/$I$64</f>
        <v>0.78912877057966635</v>
      </c>
    </row>
    <row r="66" spans="2:12" x14ac:dyDescent="0.25">
      <c r="B66" s="278"/>
      <c r="C66" s="281"/>
      <c r="D66" s="23" t="s">
        <v>34</v>
      </c>
      <c r="E66" s="24">
        <v>865391</v>
      </c>
      <c r="F66" s="24">
        <v>2116088</v>
      </c>
      <c r="G66" s="24">
        <v>2609732</v>
      </c>
      <c r="H66" s="24">
        <v>2748652</v>
      </c>
      <c r="I66" s="24">
        <v>2765309</v>
      </c>
      <c r="J66" s="25">
        <f>IFERROR(I66/H66-1,"-")</f>
        <v>6.0600614410264431E-3</v>
      </c>
      <c r="K66" s="24">
        <f>IFERROR(I66-H66,"-")</f>
        <v>16657</v>
      </c>
      <c r="L66" s="25">
        <f>IFERROR(I66/I64,"-")</f>
        <v>0.21087122942033362</v>
      </c>
    </row>
    <row r="67" spans="2:12" x14ac:dyDescent="0.25">
      <c r="B67" s="278"/>
      <c r="C67" s="282" t="s">
        <v>22</v>
      </c>
      <c r="D67" s="26" t="s">
        <v>32</v>
      </c>
      <c r="E67" s="54">
        <v>6.5418610854156141</v>
      </c>
      <c r="F67" s="54">
        <v>7.1893787369856437</v>
      </c>
      <c r="G67" s="54">
        <v>7.1969730260897284</v>
      </c>
      <c r="H67" s="54">
        <v>7.1379699823974985</v>
      </c>
      <c r="I67" s="54">
        <v>7.0570831384801833</v>
      </c>
      <c r="J67" s="36">
        <f t="shared" si="8"/>
        <v>-1.1331911470177869E-2</v>
      </c>
      <c r="K67" s="37">
        <f t="shared" si="9"/>
        <v>-8.0886843917315154E-2</v>
      </c>
      <c r="L67" s="36"/>
    </row>
    <row r="68" spans="2:12" x14ac:dyDescent="0.25">
      <c r="B68" s="278"/>
      <c r="C68" s="283"/>
      <c r="D68" s="4" t="s">
        <v>33</v>
      </c>
      <c r="E68" s="55">
        <f t="shared" ref="E68:I68" si="12">E65/E59</f>
        <v>6.5070287259819759</v>
      </c>
      <c r="F68" s="55">
        <f t="shared" si="12"/>
        <v>7.0549781333920114</v>
      </c>
      <c r="G68" s="55">
        <f t="shared" si="12"/>
        <v>7.1159063492454271</v>
      </c>
      <c r="H68" s="55">
        <f t="shared" si="12"/>
        <v>7.046968715055403</v>
      </c>
      <c r="I68" s="55">
        <f t="shared" si="12"/>
        <v>6.9995326170402015</v>
      </c>
      <c r="J68" s="40">
        <f t="shared" si="8"/>
        <v>-6.7314188459297597E-3</v>
      </c>
      <c r="K68" s="41">
        <f t="shared" si="9"/>
        <v>-4.7436098015201544E-2</v>
      </c>
      <c r="L68" s="40"/>
    </row>
    <row r="69" spans="2:12" x14ac:dyDescent="0.25">
      <c r="B69" s="278"/>
      <c r="C69" s="284"/>
      <c r="D69" s="32" t="s">
        <v>34</v>
      </c>
      <c r="E69" s="43">
        <f>IFERROR(E66/E60,"-")</f>
        <v>6.7462678422476356</v>
      </c>
      <c r="F69" s="43">
        <f t="shared" ref="F69:I69" si="13">IFERROR(F66/F60,"-")</f>
        <v>7.9412164266762737</v>
      </c>
      <c r="G69" s="43">
        <f t="shared" si="13"/>
        <v>7.5594228758302462</v>
      </c>
      <c r="H69" s="43">
        <f t="shared" si="13"/>
        <v>7.5303677443569885</v>
      </c>
      <c r="I69" s="43">
        <f t="shared" si="13"/>
        <v>7.2811143994607574</v>
      </c>
      <c r="J69" s="34">
        <f>IFERROR(I69/H69-1,"-")</f>
        <v>-3.3099757323672985E-2</v>
      </c>
      <c r="K69" s="33">
        <f>IFERROR(I69-H69,"-")</f>
        <v>-0.24925334489623108</v>
      </c>
      <c r="L69" s="65">
        <f>IFERROR(I69/I67,"-")</f>
        <v>1.0317455890180744</v>
      </c>
    </row>
    <row r="70" spans="2:12" x14ac:dyDescent="0.25">
      <c r="B70" s="278"/>
      <c r="C70" s="286" t="s">
        <v>36</v>
      </c>
      <c r="D70" s="15" t="s">
        <v>32</v>
      </c>
      <c r="E70" s="58">
        <v>0.53007392392769836</v>
      </c>
      <c r="F70" s="58">
        <v>0.78235558932652216</v>
      </c>
      <c r="G70" s="58">
        <v>0.81137456860272439</v>
      </c>
      <c r="H70" s="58">
        <v>0.81303171930090867</v>
      </c>
      <c r="I70" s="58">
        <v>0.79492109395832511</v>
      </c>
      <c r="J70" s="58">
        <f t="shared" si="8"/>
        <v>-2.2275422855772664E-2</v>
      </c>
      <c r="K70" s="44">
        <f t="shared" si="9"/>
        <v>-1.8110625342583564E-2</v>
      </c>
      <c r="L70" s="17"/>
    </row>
    <row r="71" spans="2:12" x14ac:dyDescent="0.25">
      <c r="B71" s="278"/>
      <c r="C71" s="287"/>
      <c r="D71" s="19" t="s">
        <v>33</v>
      </c>
      <c r="E71" s="59">
        <v>0.57306823809480911</v>
      </c>
      <c r="F71" s="59">
        <v>0.82736563433026633</v>
      </c>
      <c r="G71" s="59">
        <v>0.86113998070667752</v>
      </c>
      <c r="H71" s="59">
        <v>0.86141767239106248</v>
      </c>
      <c r="I71" s="59">
        <v>0.84332725094485372</v>
      </c>
      <c r="J71" s="59">
        <f t="shared" si="8"/>
        <v>-2.1000754948519496E-2</v>
      </c>
      <c r="K71" s="46">
        <f t="shared" si="9"/>
        <v>-1.809042144620876E-2</v>
      </c>
      <c r="L71" s="21"/>
    </row>
    <row r="72" spans="2:12" x14ac:dyDescent="0.25">
      <c r="B72" s="278"/>
      <c r="C72" s="288"/>
      <c r="D72" s="23" t="s">
        <v>34</v>
      </c>
      <c r="E72" s="60">
        <v>0.37207179589925665</v>
      </c>
      <c r="F72" s="60">
        <v>0.61585313503066186</v>
      </c>
      <c r="G72" s="60">
        <v>0.65263907078660088</v>
      </c>
      <c r="H72" s="60">
        <v>0.66280236198751097</v>
      </c>
      <c r="I72" s="60">
        <v>0.65436356115734395</v>
      </c>
      <c r="J72" s="25">
        <f>IFERROR(I72/H72-1,"-")</f>
        <v>-1.2732001746134425E-2</v>
      </c>
      <c r="K72" s="24">
        <f>IFERROR(I72-H72,"-")</f>
        <v>-8.4388008301670148E-3</v>
      </c>
      <c r="L72" s="25">
        <f>IFERROR(I72/I70,"-")</f>
        <v>0.8231805221055688</v>
      </c>
    </row>
    <row r="73" spans="2:12" x14ac:dyDescent="0.25">
      <c r="B73" s="278"/>
      <c r="C73" s="289" t="s">
        <v>41</v>
      </c>
      <c r="D73" s="26" t="s">
        <v>32</v>
      </c>
      <c r="E73" s="52">
        <v>29697</v>
      </c>
      <c r="F73" s="52">
        <v>44233</v>
      </c>
      <c r="G73" s="52">
        <v>45902</v>
      </c>
      <c r="H73" s="52">
        <v>49468</v>
      </c>
      <c r="I73" s="52">
        <v>45191</v>
      </c>
      <c r="J73" s="36">
        <f t="shared" si="8"/>
        <v>-8.645993369450955E-2</v>
      </c>
      <c r="K73" s="27">
        <f t="shared" si="9"/>
        <v>-4277</v>
      </c>
      <c r="L73" s="36">
        <f>I73/$I$73</f>
        <v>1</v>
      </c>
    </row>
    <row r="74" spans="2:12" x14ac:dyDescent="0.25">
      <c r="B74" s="278"/>
      <c r="C74" s="283"/>
      <c r="D74" s="4" t="s">
        <v>33</v>
      </c>
      <c r="E74" s="53">
        <v>23340</v>
      </c>
      <c r="F74" s="53">
        <v>34827</v>
      </c>
      <c r="G74" s="53">
        <v>34946</v>
      </c>
      <c r="H74" s="53">
        <v>38139</v>
      </c>
      <c r="I74" s="53">
        <v>33613</v>
      </c>
      <c r="J74" s="40">
        <f t="shared" si="8"/>
        <v>-0.11867117648601166</v>
      </c>
      <c r="K74" s="29">
        <f t="shared" si="9"/>
        <v>-4526</v>
      </c>
      <c r="L74" s="40">
        <f t="shared" ref="L74" si="14">I74/$I$73</f>
        <v>0.74379854395786771</v>
      </c>
    </row>
    <row r="75" spans="2:12" x14ac:dyDescent="0.25">
      <c r="B75" s="279"/>
      <c r="C75" s="284"/>
      <c r="D75" s="32" t="s">
        <v>34</v>
      </c>
      <c r="E75" s="33">
        <v>6357</v>
      </c>
      <c r="F75" s="33">
        <v>9406</v>
      </c>
      <c r="G75" s="33">
        <v>10956</v>
      </c>
      <c r="H75" s="33">
        <v>11330</v>
      </c>
      <c r="I75" s="33">
        <v>11579</v>
      </c>
      <c r="J75" s="34">
        <f>IFERROR(I75/H75-1,"-")</f>
        <v>2.1977052074139358E-2</v>
      </c>
      <c r="K75" s="33">
        <f>IFERROR(I75-H75,"-")</f>
        <v>249</v>
      </c>
      <c r="L75" s="65">
        <f>IFERROR(I75/I73,"-")</f>
        <v>0.25622358434201498</v>
      </c>
    </row>
    <row r="76" spans="2:12" x14ac:dyDescent="0.25"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48"/>
    </row>
    <row r="77" spans="2:12" ht="27" customHeight="1" x14ac:dyDescent="0.25">
      <c r="B77" s="275" t="s">
        <v>38</v>
      </c>
      <c r="C77" s="276"/>
      <c r="D77" s="276"/>
      <c r="E77" s="276"/>
      <c r="F77" s="276"/>
      <c r="G77" s="276"/>
      <c r="H77" s="276"/>
      <c r="I77" s="276"/>
      <c r="J77" s="276"/>
      <c r="K77" s="276"/>
    </row>
  </sheetData>
  <mergeCells count="30">
    <mergeCell ref="B4:K4"/>
    <mergeCell ref="B7:B24"/>
    <mergeCell ref="C7:C9"/>
    <mergeCell ref="C10:C12"/>
    <mergeCell ref="C13:C15"/>
    <mergeCell ref="C16:C18"/>
    <mergeCell ref="C19:C21"/>
    <mergeCell ref="C22:C24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4F3C-126A-4B31-8187-6AC9E5FD0DBC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945E-A541-4FDE-BC14-FC9CFDF0B9B4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7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7"/>
      <c r="D5" s="277"/>
      <c r="E5" s="277"/>
      <c r="F5" s="277"/>
      <c r="G5" s="277"/>
      <c r="H5" s="277"/>
      <c r="I5" s="277"/>
      <c r="K5" s="277" t="s">
        <v>282</v>
      </c>
      <c r="L5" s="277"/>
      <c r="M5" s="277"/>
      <c r="N5" s="277"/>
      <c r="O5" s="277"/>
      <c r="P5" s="277"/>
      <c r="Q5" s="277"/>
      <c r="R5" s="277"/>
    </row>
    <row r="6" spans="1:18" ht="6" customHeight="1" x14ac:dyDescent="0.25"/>
    <row r="7" spans="1:18" ht="15.75" x14ac:dyDescent="0.25">
      <c r="B7" s="145"/>
      <c r="C7" s="308" t="s">
        <v>45</v>
      </c>
      <c r="D7" s="309"/>
      <c r="E7" s="309"/>
      <c r="F7" s="309"/>
      <c r="G7" s="309"/>
      <c r="H7" s="309"/>
      <c r="I7" s="309"/>
    </row>
    <row r="8" spans="1:18" s="146" customFormat="1" ht="72" customHeight="1" x14ac:dyDescent="0.25">
      <c r="A8"/>
      <c r="B8" s="186"/>
      <c r="C8" s="172" t="s">
        <v>236</v>
      </c>
      <c r="D8" s="172" t="s">
        <v>237</v>
      </c>
      <c r="E8" s="172" t="s">
        <v>238</v>
      </c>
      <c r="F8" s="172" t="s">
        <v>239</v>
      </c>
      <c r="G8" s="172" t="s">
        <v>240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236</v>
      </c>
      <c r="M8" s="172" t="s">
        <v>237</v>
      </c>
      <c r="N8" s="172" t="s">
        <v>238</v>
      </c>
      <c r="O8" s="172" t="s">
        <v>239</v>
      </c>
      <c r="P8" s="172" t="s">
        <v>240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46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175095</v>
      </c>
      <c r="M10" s="176">
        <v>187749</v>
      </c>
      <c r="N10" s="176">
        <v>186497</v>
      </c>
      <c r="O10" s="176">
        <v>173896</v>
      </c>
      <c r="P10" s="176">
        <v>175337</v>
      </c>
      <c r="Q10" s="177">
        <f t="shared" ref="Q10:Q22" si="2">IFERROR(P10/O10-1,"-")</f>
        <v>8.2865620830840925E-3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23636</v>
      </c>
      <c r="M11" s="160">
        <v>24768</v>
      </c>
      <c r="N11" s="160">
        <v>21695</v>
      </c>
      <c r="O11" s="160">
        <v>16343</v>
      </c>
      <c r="P11" s="160">
        <v>20462</v>
      </c>
      <c r="Q11" s="161">
        <f t="shared" si="2"/>
        <v>0.25203451018784806</v>
      </c>
      <c r="R11" s="161">
        <f t="shared" si="3"/>
        <v>0.1167009815384089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9892</v>
      </c>
      <c r="M12" s="164">
        <v>10381</v>
      </c>
      <c r="N12" s="164">
        <v>8706</v>
      </c>
      <c r="O12" s="164">
        <v>7214</v>
      </c>
      <c r="P12" s="164">
        <v>10325</v>
      </c>
      <c r="Q12" s="165">
        <f t="shared" si="2"/>
        <v>0.43124480177432778</v>
      </c>
      <c r="R12" s="165">
        <f t="shared" si="3"/>
        <v>5.8886601230772738E-2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13744</v>
      </c>
      <c r="M13" s="164">
        <v>14387</v>
      </c>
      <c r="N13" s="164">
        <v>12989</v>
      </c>
      <c r="O13" s="164">
        <v>9129</v>
      </c>
      <c r="P13" s="164">
        <v>10137</v>
      </c>
      <c r="Q13" s="165">
        <f t="shared" si="2"/>
        <v>0.11041735129806107</v>
      </c>
      <c r="R13" s="165">
        <f>P13/P$10</f>
        <v>5.7814380307636151E-2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151459</v>
      </c>
      <c r="M14" s="160">
        <v>162981</v>
      </c>
      <c r="N14" s="160">
        <v>164802</v>
      </c>
      <c r="O14" s="160">
        <v>157553</v>
      </c>
      <c r="P14" s="160">
        <v>154875</v>
      </c>
      <c r="Q14" s="161">
        <f t="shared" si="2"/>
        <v>-1.69974548247257E-2</v>
      </c>
      <c r="R14" s="161">
        <f t="shared" si="3"/>
        <v>0.88329901846159109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84874</v>
      </c>
      <c r="M15" s="164">
        <v>94663</v>
      </c>
      <c r="N15" s="164">
        <v>97679</v>
      </c>
      <c r="O15" s="164">
        <v>92452</v>
      </c>
      <c r="P15" s="164">
        <v>91031</v>
      </c>
      <c r="Q15" s="165">
        <f t="shared" si="2"/>
        <v>-1.5370138017565926E-2</v>
      </c>
      <c r="R15" s="165">
        <f t="shared" si="3"/>
        <v>0.51917735560663181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17814</v>
      </c>
      <c r="M16" s="164">
        <v>17727</v>
      </c>
      <c r="N16" s="164">
        <v>15444</v>
      </c>
      <c r="O16" s="164">
        <v>15789</v>
      </c>
      <c r="P16" s="164">
        <v>13686</v>
      </c>
      <c r="Q16" s="165">
        <f t="shared" si="2"/>
        <v>-0.13319399581987457</v>
      </c>
      <c r="R16" s="165">
        <f t="shared" si="3"/>
        <v>7.8055401883230582E-2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4933</v>
      </c>
      <c r="M17" s="164">
        <v>4612</v>
      </c>
      <c r="N17" s="164">
        <v>3924</v>
      </c>
      <c r="O17" s="164">
        <v>3917</v>
      </c>
      <c r="P17" s="164">
        <v>4765</v>
      </c>
      <c r="Q17" s="165">
        <f t="shared" si="2"/>
        <v>0.21649221342864444</v>
      </c>
      <c r="R17" s="165">
        <f t="shared" si="3"/>
        <v>2.7176237759286404E-2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6923</v>
      </c>
      <c r="M18" s="164">
        <v>6270</v>
      </c>
      <c r="N18" s="164">
        <v>6193</v>
      </c>
      <c r="O18" s="164">
        <v>5238</v>
      </c>
      <c r="P18" s="164">
        <v>5493</v>
      </c>
      <c r="Q18" s="165">
        <f t="shared" si="2"/>
        <v>4.8682703321878629E-2</v>
      </c>
      <c r="R18" s="165">
        <f t="shared" si="3"/>
        <v>3.1328242185049364E-2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6048</v>
      </c>
      <c r="M19" s="164">
        <v>6021</v>
      </c>
      <c r="N19" s="164">
        <v>6388</v>
      </c>
      <c r="O19" s="164">
        <v>5521</v>
      </c>
      <c r="P19" s="164">
        <v>6157</v>
      </c>
      <c r="Q19" s="165">
        <f t="shared" si="2"/>
        <v>0.11519652236913602</v>
      </c>
      <c r="R19" s="165">
        <f t="shared" si="3"/>
        <v>3.5115235232723273E-2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478</v>
      </c>
      <c r="M20" s="164">
        <v>509</v>
      </c>
      <c r="N20" s="164">
        <v>583</v>
      </c>
      <c r="O20" s="164">
        <v>625</v>
      </c>
      <c r="P20" s="164">
        <v>414</v>
      </c>
      <c r="Q20" s="165">
        <f t="shared" si="2"/>
        <v>-0.33760000000000001</v>
      </c>
      <c r="R20" s="165">
        <f t="shared" si="3"/>
        <v>2.3611673520135511E-3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342</v>
      </c>
      <c r="M21" s="164">
        <v>467</v>
      </c>
      <c r="N21" s="164">
        <v>260</v>
      </c>
      <c r="O21" s="164">
        <v>280</v>
      </c>
      <c r="P21" s="164">
        <v>322</v>
      </c>
      <c r="Q21" s="165">
        <f t="shared" si="2"/>
        <v>0.14999999999999991</v>
      </c>
      <c r="R21" s="165">
        <f t="shared" si="3"/>
        <v>1.8364634960105397E-3</v>
      </c>
    </row>
    <row r="22" spans="2:22" x14ac:dyDescent="0.25">
      <c r="B22" s="168" t="s">
        <v>150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150</v>
      </c>
      <c r="L22" s="169">
        <f>L14-SUM(L15:L21)</f>
        <v>30047</v>
      </c>
      <c r="M22" s="169">
        <f>M14-SUM(M15:M21)</f>
        <v>32712</v>
      </c>
      <c r="N22" s="169">
        <f>N14-SUM(N15:N21)</f>
        <v>34331</v>
      </c>
      <c r="O22" s="169">
        <f>O14-SUM(O15:O21)</f>
        <v>33731</v>
      </c>
      <c r="P22" s="169">
        <f>P14-SUM(P15:P21)</f>
        <v>33007</v>
      </c>
      <c r="Q22" s="170">
        <f t="shared" si="2"/>
        <v>-2.1463935252438393E-2</v>
      </c>
      <c r="R22" s="170">
        <f t="shared" si="3"/>
        <v>0.18824891494664561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150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150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150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150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150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150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150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150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150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150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1871-B02D-42B7-98C3-FC8CB3B1124E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7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O4" s="277" t="s">
        <v>282</v>
      </c>
      <c r="P4" s="277"/>
      <c r="Q4" s="277"/>
      <c r="R4" s="277"/>
      <c r="S4" s="277"/>
      <c r="T4" s="277"/>
      <c r="U4" s="277"/>
      <c r="V4" s="277"/>
      <c r="W4" s="277"/>
      <c r="X4" s="277"/>
    </row>
    <row r="5" spans="1:24" ht="6" customHeight="1" x14ac:dyDescent="0.25"/>
    <row r="6" spans="1:24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</row>
    <row r="7" spans="1:24" s="146" customFormat="1" ht="72" customHeight="1" x14ac:dyDescent="0.25">
      <c r="B7" s="147"/>
      <c r="C7" s="172" t="s">
        <v>283</v>
      </c>
      <c r="D7" s="172" t="s">
        <v>274</v>
      </c>
      <c r="E7" s="172" t="s">
        <v>275</v>
      </c>
      <c r="F7" s="172" t="s">
        <v>276</v>
      </c>
      <c r="G7" s="172" t="s">
        <v>277</v>
      </c>
      <c r="H7" s="172" t="s">
        <v>278</v>
      </c>
      <c r="I7" s="172" t="s">
        <v>279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274</v>
      </c>
      <c r="Q7" s="172" t="s">
        <v>275</v>
      </c>
      <c r="R7" s="172" t="s">
        <v>276</v>
      </c>
      <c r="S7" s="172" t="s">
        <v>277</v>
      </c>
      <c r="T7" s="172" t="s">
        <v>278</v>
      </c>
      <c r="U7" s="172" t="s">
        <v>279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46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213521</v>
      </c>
      <c r="Q9" s="176">
        <v>995985</v>
      </c>
      <c r="R9" s="176">
        <v>1104273</v>
      </c>
      <c r="S9" s="176">
        <v>1156879</v>
      </c>
      <c r="T9" s="176">
        <v>1098545</v>
      </c>
      <c r="U9" s="176">
        <v>1101894</v>
      </c>
      <c r="V9" s="177">
        <f>IFERROR(U9/T9-1,"-")</f>
        <v>3.0485778916657935E-3</v>
      </c>
      <c r="W9" s="176">
        <f>U9-T9</f>
        <v>3349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102997</v>
      </c>
      <c r="Q10" s="160">
        <v>96500</v>
      </c>
      <c r="R10" s="160">
        <v>89535</v>
      </c>
      <c r="S10" s="160">
        <v>78646</v>
      </c>
      <c r="T10" s="160">
        <v>69532</v>
      </c>
      <c r="U10" s="160">
        <v>72749</v>
      </c>
      <c r="V10" s="178">
        <f>IFERROR(U10/T10-1,"-")</f>
        <v>4.6266467238106124E-2</v>
      </c>
      <c r="W10" s="159">
        <f t="shared" ref="W10:W20" si="3">U10-T10</f>
        <v>3217</v>
      </c>
      <c r="X10" s="161">
        <f t="shared" si="2"/>
        <v>6.6021777049335054E-2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64209</v>
      </c>
      <c r="Q11" s="164">
        <v>42222</v>
      </c>
      <c r="R11" s="164">
        <v>37061</v>
      </c>
      <c r="S11" s="164">
        <v>29378</v>
      </c>
      <c r="T11" s="164">
        <v>28690</v>
      </c>
      <c r="U11" s="164">
        <v>31813</v>
      </c>
      <c r="V11" s="179">
        <f>IFERROR(U11/T11-1,"-")</f>
        <v>0.10885325897525266</v>
      </c>
      <c r="W11" s="163">
        <f t="shared" si="3"/>
        <v>3123</v>
      </c>
      <c r="X11" s="165">
        <f t="shared" si="2"/>
        <v>2.8871198137025884E-2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38788</v>
      </c>
      <c r="Q12" s="164">
        <v>54278</v>
      </c>
      <c r="R12" s="164">
        <v>52474</v>
      </c>
      <c r="S12" s="164">
        <v>49268</v>
      </c>
      <c r="T12" s="164">
        <v>40842</v>
      </c>
      <c r="U12" s="164">
        <v>40936</v>
      </c>
      <c r="V12" s="179">
        <f>IFERROR(U12/T12-1,"-")</f>
        <v>2.3015523235885293E-3</v>
      </c>
      <c r="W12" s="163">
        <f t="shared" si="3"/>
        <v>94</v>
      </c>
      <c r="X12" s="165">
        <f t="shared" si="2"/>
        <v>3.7150578912309169E-2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110524</v>
      </c>
      <c r="Q13" s="160">
        <v>899485</v>
      </c>
      <c r="R13" s="160">
        <v>1014738</v>
      </c>
      <c r="S13" s="160">
        <v>1078233</v>
      </c>
      <c r="T13" s="160">
        <v>1029013</v>
      </c>
      <c r="U13" s="160">
        <v>1029145</v>
      </c>
      <c r="V13" s="178">
        <f>IFERROR(U13/T13-1,"-")</f>
        <v>1.2827826276251564E-4</v>
      </c>
      <c r="W13" s="159">
        <f t="shared" si="3"/>
        <v>132</v>
      </c>
      <c r="X13" s="161">
        <f t="shared" si="2"/>
        <v>0.9339782229506649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6934</v>
      </c>
      <c r="Q14" s="164">
        <v>435000</v>
      </c>
      <c r="R14" s="164">
        <v>512220</v>
      </c>
      <c r="S14" s="164">
        <v>549563</v>
      </c>
      <c r="T14" s="164">
        <v>534615</v>
      </c>
      <c r="U14" s="164">
        <v>531991</v>
      </c>
      <c r="V14" s="179">
        <f t="shared" ref="V14:V21" si="5">IFERROR(U14/T14-1,"-")</f>
        <v>-4.9082049699316066E-3</v>
      </c>
      <c r="W14" s="163">
        <f t="shared" si="3"/>
        <v>-2624</v>
      </c>
      <c r="X14" s="165">
        <f t="shared" si="2"/>
        <v>0.48279689334908804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18570</v>
      </c>
      <c r="Q15" s="164">
        <v>99278</v>
      </c>
      <c r="R15" s="164">
        <v>110170</v>
      </c>
      <c r="S15" s="164">
        <v>111801</v>
      </c>
      <c r="T15" s="164">
        <v>103862</v>
      </c>
      <c r="U15" s="164">
        <v>99823</v>
      </c>
      <c r="V15" s="179">
        <f t="shared" si="5"/>
        <v>-3.8888140031965501E-2</v>
      </c>
      <c r="W15" s="163">
        <f t="shared" si="3"/>
        <v>-4039</v>
      </c>
      <c r="X15" s="165">
        <f t="shared" si="2"/>
        <v>9.0592198523632941E-2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18251</v>
      </c>
      <c r="Q16" s="164">
        <v>37612</v>
      </c>
      <c r="R16" s="164">
        <v>39466</v>
      </c>
      <c r="S16" s="164">
        <v>40091</v>
      </c>
      <c r="T16" s="164">
        <v>31625</v>
      </c>
      <c r="U16" s="164">
        <v>36119</v>
      </c>
      <c r="V16" s="179">
        <f t="shared" si="5"/>
        <v>0.14210276679841893</v>
      </c>
      <c r="W16" s="163">
        <f t="shared" si="3"/>
        <v>4494</v>
      </c>
      <c r="X16" s="165">
        <f t="shared" si="2"/>
        <v>3.2779015041374218E-2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4369</v>
      </c>
      <c r="Q17" s="164">
        <v>51109</v>
      </c>
      <c r="R17" s="164">
        <v>42938</v>
      </c>
      <c r="S17" s="164">
        <v>42702</v>
      </c>
      <c r="T17" s="164">
        <v>39958</v>
      </c>
      <c r="U17" s="164">
        <v>41255</v>
      </c>
      <c r="V17" s="179">
        <f t="shared" si="5"/>
        <v>3.2459082036137898E-2</v>
      </c>
      <c r="W17" s="163">
        <f t="shared" si="3"/>
        <v>1297</v>
      </c>
      <c r="X17" s="165">
        <f t="shared" si="2"/>
        <v>3.7440080443309431E-2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9058</v>
      </c>
      <c r="Q18" s="164">
        <v>52480</v>
      </c>
      <c r="R18" s="164">
        <v>46351</v>
      </c>
      <c r="S18" s="164">
        <v>49060</v>
      </c>
      <c r="T18" s="164">
        <v>46472</v>
      </c>
      <c r="U18" s="164">
        <v>47410</v>
      </c>
      <c r="V18" s="179">
        <f t="shared" si="5"/>
        <v>2.0184196935789211E-2</v>
      </c>
      <c r="W18" s="163">
        <f t="shared" si="3"/>
        <v>938</v>
      </c>
      <c r="X18" s="165">
        <f t="shared" si="2"/>
        <v>4.3025917193486848E-2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200</v>
      </c>
      <c r="Q19" s="164">
        <v>15872</v>
      </c>
      <c r="R19" s="164">
        <v>18346</v>
      </c>
      <c r="S19" s="164">
        <v>17354</v>
      </c>
      <c r="T19" s="164">
        <v>15812</v>
      </c>
      <c r="U19" s="164">
        <v>16369</v>
      </c>
      <c r="V19" s="179">
        <f t="shared" si="5"/>
        <v>3.5226410321274937E-2</v>
      </c>
      <c r="W19" s="163">
        <f t="shared" si="3"/>
        <v>557</v>
      </c>
      <c r="X19" s="165">
        <f t="shared" si="2"/>
        <v>1.4855330912047802E-2</v>
      </c>
    </row>
    <row r="20" spans="1:24" x14ac:dyDescent="0.25">
      <c r="A20" s="162" t="s">
        <v>149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430</v>
      </c>
      <c r="Q20" s="164">
        <v>10169</v>
      </c>
      <c r="R20" s="164">
        <v>16799</v>
      </c>
      <c r="S20" s="164">
        <v>17210</v>
      </c>
      <c r="T20" s="164">
        <v>13635</v>
      </c>
      <c r="U20" s="164">
        <v>13640</v>
      </c>
      <c r="V20" s="179">
        <f t="shared" si="5"/>
        <v>3.6670333700028479E-4</v>
      </c>
      <c r="W20" s="163">
        <f t="shared" si="3"/>
        <v>5</v>
      </c>
      <c r="X20" s="165">
        <f t="shared" si="2"/>
        <v>1.2378686153114547E-2</v>
      </c>
    </row>
    <row r="21" spans="1:24" x14ac:dyDescent="0.25">
      <c r="A21" s="167" t="s">
        <v>150</v>
      </c>
      <c r="B21" s="168" t="s">
        <v>150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150</v>
      </c>
      <c r="P21" s="169">
        <f t="shared" ref="P21:U21" si="7">P13-SUM(P14:P20)</f>
        <v>52712</v>
      </c>
      <c r="Q21" s="169">
        <f t="shared" si="7"/>
        <v>197965</v>
      </c>
      <c r="R21" s="169">
        <f t="shared" si="7"/>
        <v>228448</v>
      </c>
      <c r="S21" s="169">
        <f t="shared" si="7"/>
        <v>250452</v>
      </c>
      <c r="T21" s="169">
        <f t="shared" si="7"/>
        <v>243034</v>
      </c>
      <c r="U21" s="169">
        <f t="shared" si="7"/>
        <v>242538</v>
      </c>
      <c r="V21" s="180">
        <f t="shared" si="5"/>
        <v>-2.0408667100076938E-3</v>
      </c>
      <c r="W21" s="168">
        <f>U21-T21</f>
        <v>-496</v>
      </c>
      <c r="X21" s="170">
        <f t="shared" si="2"/>
        <v>0.22011010133461115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149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150</v>
      </c>
      <c r="B35" s="168" t="s">
        <v>150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149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150</v>
      </c>
      <c r="B49" s="168" t="s">
        <v>150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149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150</v>
      </c>
      <c r="B63" s="168" t="s">
        <v>150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149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150</v>
      </c>
      <c r="B77" s="168" t="s">
        <v>150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149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150</v>
      </c>
      <c r="B91" s="168" t="s">
        <v>150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149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150</v>
      </c>
      <c r="B105" s="168" t="s">
        <v>150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149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150</v>
      </c>
      <c r="B119" s="168" t="s">
        <v>150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149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150</v>
      </c>
      <c r="B133" s="168" t="s">
        <v>150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149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150</v>
      </c>
      <c r="B147" s="168" t="s">
        <v>150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149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150</v>
      </c>
      <c r="B161" s="168" t="s">
        <v>150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D0B1-7410-4D8A-A765-5294D0B79DC9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959E-AB08-4AC7-8C88-95AFD42ED929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786358</v>
      </c>
      <c r="D9" s="118">
        <v>6.9904686420355242</v>
      </c>
      <c r="E9" s="117">
        <v>1105557</v>
      </c>
      <c r="F9" s="118">
        <f t="shared" ref="F9:J21" si="3">IFERROR(E9/C9-1,"-")</f>
        <v>0.40592071295771137</v>
      </c>
      <c r="G9" s="117">
        <v>1165585</v>
      </c>
      <c r="H9" s="118">
        <f t="shared" si="3"/>
        <v>5.4296612476787631E-2</v>
      </c>
      <c r="I9" s="117">
        <v>1119747</v>
      </c>
      <c r="J9" s="118">
        <f t="shared" si="3"/>
        <v>-3.9326175268212915E-2</v>
      </c>
      <c r="K9" s="117">
        <v>1138018</v>
      </c>
      <c r="L9" s="118">
        <f>IFERROR(K9/I9-1,"-")</f>
        <v>1.6317078768686155E-2</v>
      </c>
    </row>
    <row r="10" spans="1:13" x14ac:dyDescent="0.25">
      <c r="A10" s="1" t="s">
        <v>77</v>
      </c>
      <c r="B10" s="116" t="s">
        <v>78</v>
      </c>
      <c r="C10" s="117">
        <v>912484</v>
      </c>
      <c r="D10" s="118">
        <v>7.7969766791674306</v>
      </c>
      <c r="E10" s="117">
        <v>1077344</v>
      </c>
      <c r="F10" s="118">
        <f t="shared" si="3"/>
        <v>0.18067166109213972</v>
      </c>
      <c r="G10" s="117">
        <v>1114324</v>
      </c>
      <c r="H10" s="118">
        <f t="shared" si="3"/>
        <v>3.4325155196483159E-2</v>
      </c>
      <c r="I10" s="117">
        <v>1060335</v>
      </c>
      <c r="J10" s="118">
        <f t="shared" si="3"/>
        <v>-4.8450001974291168E-2</v>
      </c>
      <c r="K10" s="117">
        <v>1065722</v>
      </c>
      <c r="L10" s="118">
        <f t="shared" ref="L10:L14" si="4">IFERROR(K10/I10-1,"-")</f>
        <v>5.0804698515092284E-3</v>
      </c>
    </row>
    <row r="11" spans="1:13" x14ac:dyDescent="0.25">
      <c r="A11" s="1" t="s">
        <v>79</v>
      </c>
      <c r="B11" s="116" t="s">
        <v>80</v>
      </c>
      <c r="C11" s="117">
        <v>1057048</v>
      </c>
      <c r="D11" s="118">
        <v>7.6024186591578644</v>
      </c>
      <c r="E11" s="117">
        <v>1098201</v>
      </c>
      <c r="F11" s="118">
        <f t="shared" si="3"/>
        <v>3.8932006871968072E-2</v>
      </c>
      <c r="G11" s="117">
        <v>1198797</v>
      </c>
      <c r="H11" s="118">
        <f t="shared" si="3"/>
        <v>9.1600717901367812E-2</v>
      </c>
      <c r="I11" s="117">
        <v>1094097</v>
      </c>
      <c r="J11" s="118">
        <f t="shared" si="3"/>
        <v>-8.7337555899789532E-2</v>
      </c>
      <c r="K11" s="117">
        <v>1133120</v>
      </c>
      <c r="L11" s="118">
        <f t="shared" si="4"/>
        <v>3.5666855863785374E-2</v>
      </c>
    </row>
    <row r="12" spans="1:13" x14ac:dyDescent="0.25">
      <c r="A12" s="1" t="s">
        <v>81</v>
      </c>
      <c r="B12" s="116" t="s">
        <v>82</v>
      </c>
      <c r="C12" s="117">
        <v>1117075</v>
      </c>
      <c r="D12" s="118">
        <v>6.2116346780805554</v>
      </c>
      <c r="E12" s="117">
        <v>1108018</v>
      </c>
      <c r="F12" s="118">
        <f t="shared" si="3"/>
        <v>-8.107781482890597E-3</v>
      </c>
      <c r="G12" s="117">
        <v>1093882</v>
      </c>
      <c r="H12" s="118">
        <f t="shared" si="3"/>
        <v>-1.2757915485127502E-2</v>
      </c>
      <c r="I12" s="117">
        <v>1104961</v>
      </c>
      <c r="J12" s="118">
        <f t="shared" si="3"/>
        <v>1.0128149105662176E-2</v>
      </c>
      <c r="K12" s="117">
        <v>1057375</v>
      </c>
      <c r="L12" s="118">
        <f t="shared" si="4"/>
        <v>-4.3065773362136794E-2</v>
      </c>
    </row>
    <row r="13" spans="1:13" x14ac:dyDescent="0.25">
      <c r="A13" s="1" t="s">
        <v>83</v>
      </c>
      <c r="B13" s="116" t="s">
        <v>84</v>
      </c>
      <c r="C13" s="117">
        <v>995707</v>
      </c>
      <c r="D13" s="118">
        <v>4.3159375567253582</v>
      </c>
      <c r="E13" s="117">
        <v>1038688</v>
      </c>
      <c r="F13" s="118">
        <f t="shared" si="3"/>
        <v>4.3166312981630206E-2</v>
      </c>
      <c r="G13" s="117">
        <v>1088673</v>
      </c>
      <c r="H13" s="118">
        <f t="shared" si="3"/>
        <v>4.8123209279398615E-2</v>
      </c>
      <c r="I13" s="117">
        <v>990589</v>
      </c>
      <c r="J13" s="118">
        <f t="shared" si="3"/>
        <v>-9.0095005571002473E-2</v>
      </c>
      <c r="K13" s="117">
        <v>1007222</v>
      </c>
      <c r="L13" s="118">
        <f t="shared" si="4"/>
        <v>1.6791020291967662E-2</v>
      </c>
    </row>
    <row r="14" spans="1:13" x14ac:dyDescent="0.25">
      <c r="A14" s="1" t="s">
        <v>85</v>
      </c>
      <c r="B14" s="116" t="s">
        <v>86</v>
      </c>
      <c r="C14" s="117">
        <v>1029864</v>
      </c>
      <c r="D14" s="118">
        <v>2.7456546486803006</v>
      </c>
      <c r="E14" s="117">
        <v>1069466</v>
      </c>
      <c r="F14" s="118">
        <f t="shared" si="3"/>
        <v>3.8453621060644982E-2</v>
      </c>
      <c r="G14" s="117">
        <v>1059592</v>
      </c>
      <c r="H14" s="118">
        <f t="shared" si="3"/>
        <v>-9.232645077075885E-3</v>
      </c>
      <c r="I14" s="117">
        <v>1003656</v>
      </c>
      <c r="J14" s="118">
        <f t="shared" si="3"/>
        <v>-5.2790130540811941E-2</v>
      </c>
      <c r="K14" s="117">
        <v>1008339</v>
      </c>
      <c r="L14" s="118">
        <f t="shared" si="4"/>
        <v>4.6659413185394794E-3</v>
      </c>
    </row>
    <row r="15" spans="1:13" x14ac:dyDescent="0.25">
      <c r="A15" s="1" t="s">
        <v>87</v>
      </c>
      <c r="B15" s="116" t="s">
        <v>88</v>
      </c>
      <c r="C15" s="117">
        <v>1179956</v>
      </c>
      <c r="D15" s="118">
        <v>1.1329067360791014</v>
      </c>
      <c r="E15" s="117">
        <v>1208215</v>
      </c>
      <c r="F15" s="118">
        <f t="shared" si="3"/>
        <v>2.3949198105692071E-2</v>
      </c>
      <c r="G15" s="117">
        <v>1224963</v>
      </c>
      <c r="H15" s="118">
        <f t="shared" si="3"/>
        <v>1.3861771290705649E-2</v>
      </c>
      <c r="I15" s="117">
        <v>1158197</v>
      </c>
      <c r="J15" s="118">
        <f t="shared" si="3"/>
        <v>-5.4504503401327176E-2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1241553</v>
      </c>
      <c r="D16" s="118">
        <v>0.55966157479523648</v>
      </c>
      <c r="E16" s="117">
        <v>1271908</v>
      </c>
      <c r="F16" s="118">
        <f t="shared" si="3"/>
        <v>2.4449218035798692E-2</v>
      </c>
      <c r="G16" s="117">
        <v>1304294</v>
      </c>
      <c r="H16" s="118">
        <f t="shared" si="3"/>
        <v>2.5462533453677549E-2</v>
      </c>
      <c r="I16" s="117">
        <v>1214780</v>
      </c>
      <c r="J16" s="118">
        <f t="shared" si="3"/>
        <v>-6.8630232140913017E-2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1013730</v>
      </c>
      <c r="D17" s="118">
        <v>0.33033338057668393</v>
      </c>
      <c r="E17" s="117">
        <v>1102818</v>
      </c>
      <c r="F17" s="118">
        <f t="shared" si="3"/>
        <v>8.7881388535408833E-2</v>
      </c>
      <c r="G17" s="117">
        <v>1101231</v>
      </c>
      <c r="H17" s="118">
        <f t="shared" si="3"/>
        <v>-1.4390407120666859E-3</v>
      </c>
      <c r="I17" s="117">
        <v>1027929</v>
      </c>
      <c r="J17" s="118">
        <f t="shared" si="3"/>
        <v>-6.6563690996711888E-2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1125132</v>
      </c>
      <c r="D18" s="118">
        <v>0.18026451607489036</v>
      </c>
      <c r="E18" s="117">
        <v>1207802</v>
      </c>
      <c r="F18" s="118">
        <f t="shared" si="3"/>
        <v>7.3475823281179409E-2</v>
      </c>
      <c r="G18" s="117">
        <v>1223794</v>
      </c>
      <c r="H18" s="118">
        <f t="shared" si="3"/>
        <v>1.3240580823677961E-2</v>
      </c>
      <c r="I18" s="117">
        <v>1174493</v>
      </c>
      <c r="J18" s="118">
        <f t="shared" si="3"/>
        <v>-4.0285374826155351E-2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1064158</v>
      </c>
      <c r="D19" s="118">
        <v>0.14784137547931975</v>
      </c>
      <c r="E19" s="117">
        <v>1149433</v>
      </c>
      <c r="F19" s="118">
        <f t="shared" si="3"/>
        <v>8.0133777127080696E-2</v>
      </c>
      <c r="G19" s="117">
        <v>1124270</v>
      </c>
      <c r="H19" s="118">
        <f t="shared" si="3"/>
        <v>-2.1891663106940573E-2</v>
      </c>
      <c r="I19" s="117">
        <v>1060178</v>
      </c>
      <c r="J19" s="118">
        <f t="shared" si="3"/>
        <v>-5.700765830272092E-2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1109378</v>
      </c>
      <c r="D20" s="118">
        <v>0.3368367650656201</v>
      </c>
      <c r="E20" s="117">
        <v>1155840</v>
      </c>
      <c r="F20" s="118">
        <f t="shared" si="3"/>
        <v>4.1881126180616457E-2</v>
      </c>
      <c r="G20" s="117">
        <v>1140612</v>
      </c>
      <c r="H20" s="118">
        <f t="shared" si="3"/>
        <v>-1.3174833887043214E-2</v>
      </c>
      <c r="I20" s="117">
        <v>1104771</v>
      </c>
      <c r="J20" s="118">
        <f t="shared" si="3"/>
        <v>-3.14226047069468E-2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12632443</v>
      </c>
      <c r="D21" s="121">
        <v>1.1917344735319868</v>
      </c>
      <c r="E21" s="120">
        <v>13593290</v>
      </c>
      <c r="F21" s="121">
        <f t="shared" si="3"/>
        <v>7.6061851219118903E-2</v>
      </c>
      <c r="G21" s="120">
        <v>13840017</v>
      </c>
      <c r="H21" s="121">
        <f t="shared" si="3"/>
        <v>1.8150646385091562E-2</v>
      </c>
      <c r="I21" s="120">
        <v>13113733</v>
      </c>
      <c r="J21" s="121">
        <f t="shared" si="3"/>
        <v>-5.2477103171188255E-2</v>
      </c>
      <c r="K21" s="120">
        <v>6409796</v>
      </c>
      <c r="L21" s="121">
        <v>5.712976699195238E-3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7" t="s">
        <v>285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$C$7</f>
        <v>2022</v>
      </c>
      <c r="D29" s="302"/>
      <c r="E29" s="303">
        <f>$E$7</f>
        <v>2023</v>
      </c>
      <c r="F29" s="302"/>
      <c r="G29" s="303">
        <f>$G$7</f>
        <v>2024</v>
      </c>
      <c r="H29" s="302"/>
      <c r="I29" s="303">
        <f>$I$7</f>
        <v>2025</v>
      </c>
      <c r="J29" s="302"/>
      <c r="K29" s="303">
        <f>$K$7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260</v>
      </c>
      <c r="G30" s="115" t="s">
        <v>74</v>
      </c>
      <c r="H30" s="114" t="s">
        <v>260</v>
      </c>
      <c r="I30" s="115" t="s">
        <v>74</v>
      </c>
      <c r="J30" s="114" t="s">
        <v>260</v>
      </c>
      <c r="K30" s="115" t="s">
        <v>74</v>
      </c>
      <c r="L30" s="114" t="s">
        <v>286</v>
      </c>
    </row>
    <row r="31" spans="1:13" x14ac:dyDescent="0.25">
      <c r="B31" s="116" t="s">
        <v>76</v>
      </c>
      <c r="C31" s="117">
        <v>44512</v>
      </c>
      <c r="D31" s="118">
        <v>1.303218462175308</v>
      </c>
      <c r="E31" s="117">
        <v>49718</v>
      </c>
      <c r="F31" s="118">
        <f t="shared" ref="F31:J43" si="5">IFERROR(E31/C31-1,"-")</f>
        <v>0.11695722501797268</v>
      </c>
      <c r="G31" s="117">
        <v>41279</v>
      </c>
      <c r="H31" s="118">
        <f t="shared" si="5"/>
        <v>-0.16973731847620577</v>
      </c>
      <c r="I31" s="117">
        <v>33957</v>
      </c>
      <c r="J31" s="118">
        <f t="shared" si="5"/>
        <v>-0.17737832796337116</v>
      </c>
      <c r="K31" s="117">
        <v>39078</v>
      </c>
      <c r="L31" s="118">
        <f t="shared" ref="L31:L36" si="6">IFERROR(K31/I31-1,"-")</f>
        <v>0.15080837529817126</v>
      </c>
    </row>
    <row r="32" spans="1:13" x14ac:dyDescent="0.25">
      <c r="B32" s="116" t="s">
        <v>78</v>
      </c>
      <c r="C32" s="117">
        <v>38037</v>
      </c>
      <c r="D32" s="118">
        <v>0.73265612900286969</v>
      </c>
      <c r="E32" s="117">
        <v>32612</v>
      </c>
      <c r="F32" s="118">
        <f t="shared" si="5"/>
        <v>-0.14262428687856565</v>
      </c>
      <c r="G32" s="117">
        <v>40708</v>
      </c>
      <c r="H32" s="118">
        <f t="shared" si="5"/>
        <v>0.2482521771127193</v>
      </c>
      <c r="I32" s="117">
        <v>24123</v>
      </c>
      <c r="J32" s="118">
        <f t="shared" si="5"/>
        <v>-0.40741377616193375</v>
      </c>
      <c r="K32" s="117">
        <v>24945</v>
      </c>
      <c r="L32" s="118">
        <f t="shared" si="6"/>
        <v>3.4075363760726285E-2</v>
      </c>
    </row>
    <row r="33" spans="2:13" x14ac:dyDescent="0.25">
      <c r="B33" s="116" t="s">
        <v>80</v>
      </c>
      <c r="C33" s="117">
        <v>39226</v>
      </c>
      <c r="D33" s="118">
        <v>0.11386869604725125</v>
      </c>
      <c r="E33" s="117">
        <v>39802</v>
      </c>
      <c r="F33" s="118">
        <f t="shared" si="5"/>
        <v>1.4684138071687114E-2</v>
      </c>
      <c r="G33" s="117">
        <v>49287</v>
      </c>
      <c r="H33" s="118">
        <f t="shared" si="5"/>
        <v>0.23830460780865281</v>
      </c>
      <c r="I33" s="117">
        <v>31246</v>
      </c>
      <c r="J33" s="118">
        <f t="shared" si="5"/>
        <v>-0.36603972649988836</v>
      </c>
      <c r="K33" s="117">
        <v>32390</v>
      </c>
      <c r="L33" s="118">
        <f t="shared" si="6"/>
        <v>3.6612686423862284E-2</v>
      </c>
    </row>
    <row r="34" spans="2:13" x14ac:dyDescent="0.25">
      <c r="B34" s="116" t="s">
        <v>82</v>
      </c>
      <c r="C34" s="117">
        <v>70700</v>
      </c>
      <c r="D34" s="118">
        <v>0.45641067897165466</v>
      </c>
      <c r="E34" s="117">
        <v>73095</v>
      </c>
      <c r="F34" s="118">
        <f t="shared" si="5"/>
        <v>3.3875530410183874E-2</v>
      </c>
      <c r="G34" s="117">
        <v>39075</v>
      </c>
      <c r="H34" s="118">
        <f t="shared" si="5"/>
        <v>-0.4654217114713729</v>
      </c>
      <c r="I34" s="117">
        <v>54460</v>
      </c>
      <c r="J34" s="118">
        <f t="shared" si="5"/>
        <v>0.39373000639795275</v>
      </c>
      <c r="K34" s="117">
        <v>44228</v>
      </c>
      <c r="L34" s="118">
        <f t="shared" si="6"/>
        <v>-0.1878810135879545</v>
      </c>
    </row>
    <row r="35" spans="2:13" x14ac:dyDescent="0.25">
      <c r="B35" s="116" t="s">
        <v>84</v>
      </c>
      <c r="C35" s="117">
        <v>79634</v>
      </c>
      <c r="D35" s="118">
        <v>0.33652216236174737</v>
      </c>
      <c r="E35" s="117">
        <v>56792</v>
      </c>
      <c r="F35" s="118">
        <f t="shared" si="5"/>
        <v>-0.2868372805585554</v>
      </c>
      <c r="G35" s="117">
        <v>58856</v>
      </c>
      <c r="H35" s="118">
        <f t="shared" si="5"/>
        <v>3.634314692210161E-2</v>
      </c>
      <c r="I35" s="117">
        <v>53957</v>
      </c>
      <c r="J35" s="118">
        <f t="shared" si="5"/>
        <v>-8.3237053146663076E-2</v>
      </c>
      <c r="K35" s="117">
        <v>55670</v>
      </c>
      <c r="L35" s="118">
        <f t="shared" si="6"/>
        <v>3.1747502640991909E-2</v>
      </c>
    </row>
    <row r="36" spans="2:13" x14ac:dyDescent="0.25">
      <c r="B36" s="116" t="s">
        <v>86</v>
      </c>
      <c r="C36" s="117">
        <v>87469</v>
      </c>
      <c r="D36" s="118">
        <v>-4.6851788367041625E-4</v>
      </c>
      <c r="E36" s="117">
        <v>83729</v>
      </c>
      <c r="F36" s="118">
        <f t="shared" si="5"/>
        <v>-4.2758005693445678E-2</v>
      </c>
      <c r="G36" s="117">
        <v>72097</v>
      </c>
      <c r="H36" s="118">
        <f t="shared" si="5"/>
        <v>-0.13892438701047427</v>
      </c>
      <c r="I36" s="117">
        <v>61830</v>
      </c>
      <c r="J36" s="118">
        <f t="shared" si="5"/>
        <v>-0.14240537054246361</v>
      </c>
      <c r="K36" s="117">
        <v>73562</v>
      </c>
      <c r="L36" s="118">
        <f t="shared" si="6"/>
        <v>0.18974607795568499</v>
      </c>
    </row>
    <row r="37" spans="2:13" x14ac:dyDescent="0.25">
      <c r="B37" s="116" t="s">
        <v>88</v>
      </c>
      <c r="C37" s="117">
        <v>131999</v>
      </c>
      <c r="D37" s="118">
        <v>-0.1896433175762785</v>
      </c>
      <c r="E37" s="117">
        <v>110967</v>
      </c>
      <c r="F37" s="118">
        <f t="shared" si="5"/>
        <v>-0.15933454041318496</v>
      </c>
      <c r="G37" s="117">
        <v>93879</v>
      </c>
      <c r="H37" s="118">
        <f t="shared" si="5"/>
        <v>-0.15399172727026955</v>
      </c>
      <c r="I37" s="117">
        <v>82826</v>
      </c>
      <c r="J37" s="118">
        <f t="shared" si="5"/>
        <v>-0.11773666102110159</v>
      </c>
      <c r="K37" s="117"/>
      <c r="L37" s="118"/>
    </row>
    <row r="38" spans="2:13" x14ac:dyDescent="0.25">
      <c r="B38" s="116" t="s">
        <v>90</v>
      </c>
      <c r="C38" s="117">
        <v>165148</v>
      </c>
      <c r="D38" s="118">
        <v>-0.20455837162481094</v>
      </c>
      <c r="E38" s="117">
        <v>131486</v>
      </c>
      <c r="F38" s="118">
        <f t="shared" si="5"/>
        <v>-0.20382929251338189</v>
      </c>
      <c r="G38" s="117">
        <v>132181</v>
      </c>
      <c r="H38" s="118">
        <f t="shared" si="5"/>
        <v>5.2857338423861755E-3</v>
      </c>
      <c r="I38" s="117">
        <v>119406</v>
      </c>
      <c r="J38" s="118">
        <f t="shared" si="5"/>
        <v>-9.6647778425038355E-2</v>
      </c>
      <c r="K38" s="117"/>
      <c r="L38" s="118"/>
    </row>
    <row r="39" spans="2:13" x14ac:dyDescent="0.25">
      <c r="B39" s="116" t="s">
        <v>92</v>
      </c>
      <c r="C39" s="117">
        <v>90471</v>
      </c>
      <c r="D39" s="118">
        <v>-0.20680524991451787</v>
      </c>
      <c r="E39" s="117">
        <v>81203</v>
      </c>
      <c r="F39" s="118">
        <f t="shared" si="5"/>
        <v>-0.10244166639033503</v>
      </c>
      <c r="G39" s="117">
        <v>74099</v>
      </c>
      <c r="H39" s="118">
        <f t="shared" si="5"/>
        <v>-8.7484452544856706E-2</v>
      </c>
      <c r="I39" s="117">
        <v>65025</v>
      </c>
      <c r="J39" s="118">
        <f t="shared" si="5"/>
        <v>-0.12245779295267145</v>
      </c>
      <c r="K39" s="117"/>
      <c r="L39" s="118"/>
    </row>
    <row r="40" spans="2:13" x14ac:dyDescent="0.25">
      <c r="B40" s="116" t="s">
        <v>94</v>
      </c>
      <c r="C40" s="117">
        <v>58177</v>
      </c>
      <c r="D40" s="118">
        <v>-0.17965819679065964</v>
      </c>
      <c r="E40" s="117">
        <v>58380</v>
      </c>
      <c r="F40" s="118">
        <f t="shared" si="5"/>
        <v>3.4893514619178667E-3</v>
      </c>
      <c r="G40" s="117">
        <v>51466</v>
      </c>
      <c r="H40" s="118">
        <f t="shared" si="5"/>
        <v>-0.11843096951010623</v>
      </c>
      <c r="I40" s="117">
        <v>46505</v>
      </c>
      <c r="J40" s="118">
        <f t="shared" si="5"/>
        <v>-9.6393735670151193E-2</v>
      </c>
      <c r="K40" s="117"/>
      <c r="L40" s="118"/>
    </row>
    <row r="41" spans="2:13" x14ac:dyDescent="0.25">
      <c r="B41" s="116" t="s">
        <v>96</v>
      </c>
      <c r="C41" s="117">
        <v>48949</v>
      </c>
      <c r="D41" s="118">
        <v>0.27136957481623858</v>
      </c>
      <c r="E41" s="117">
        <v>43524</v>
      </c>
      <c r="F41" s="118">
        <f t="shared" si="5"/>
        <v>-0.11082963901203291</v>
      </c>
      <c r="G41" s="117">
        <v>38079</v>
      </c>
      <c r="H41" s="118">
        <f t="shared" si="5"/>
        <v>-0.12510339123242353</v>
      </c>
      <c r="I41" s="117">
        <v>30954</v>
      </c>
      <c r="J41" s="118">
        <f t="shared" si="5"/>
        <v>-0.18711100606633579</v>
      </c>
      <c r="K41" s="117"/>
      <c r="L41" s="118"/>
    </row>
    <row r="42" spans="2:13" x14ac:dyDescent="0.25">
      <c r="B42" s="116" t="s">
        <v>98</v>
      </c>
      <c r="C42" s="117">
        <v>69858</v>
      </c>
      <c r="D42" s="118">
        <v>0.16476590636254507</v>
      </c>
      <c r="E42" s="117">
        <v>58414</v>
      </c>
      <c r="F42" s="118">
        <f t="shared" si="5"/>
        <v>-0.16381803086260704</v>
      </c>
      <c r="G42" s="117">
        <v>51791</v>
      </c>
      <c r="H42" s="118">
        <f t="shared" si="5"/>
        <v>-0.11338035402472013</v>
      </c>
      <c r="I42" s="117">
        <v>49469</v>
      </c>
      <c r="J42" s="118">
        <f t="shared" si="5"/>
        <v>-4.4834044525110528E-2</v>
      </c>
      <c r="K42" s="117"/>
      <c r="L42" s="118"/>
    </row>
    <row r="43" spans="2:13" ht="15.75" x14ac:dyDescent="0.25">
      <c r="B43" s="119" t="s">
        <v>32</v>
      </c>
      <c r="C43" s="120">
        <v>924180</v>
      </c>
      <c r="D43" s="121">
        <v>-2.0667448444757763E-3</v>
      </c>
      <c r="E43" s="120">
        <v>819722</v>
      </c>
      <c r="F43" s="121">
        <f t="shared" si="5"/>
        <v>-0.11302776515397428</v>
      </c>
      <c r="G43" s="120">
        <v>742797</v>
      </c>
      <c r="H43" s="121">
        <f t="shared" si="5"/>
        <v>-9.3842790604619641E-2</v>
      </c>
      <c r="I43" s="120">
        <v>653758</v>
      </c>
      <c r="J43" s="121">
        <f t="shared" si="5"/>
        <v>-0.11986989715898155</v>
      </c>
      <c r="K43" s="120">
        <v>269873</v>
      </c>
      <c r="L43" s="121">
        <v>3.968055229164813E-2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7" t="s">
        <v>287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$C$7</f>
        <v>2022</v>
      </c>
      <c r="D51" s="302"/>
      <c r="E51" s="303">
        <f>$E$7</f>
        <v>2023</v>
      </c>
      <c r="F51" s="302"/>
      <c r="G51" s="303">
        <f>$G$7</f>
        <v>2024</v>
      </c>
      <c r="H51" s="302"/>
      <c r="I51" s="303">
        <f>$I$7</f>
        <v>2025</v>
      </c>
      <c r="J51" s="302"/>
      <c r="K51" s="303">
        <f>$K$7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260</v>
      </c>
      <c r="G52" s="115" t="s">
        <v>74</v>
      </c>
      <c r="H52" s="114" t="s">
        <v>260</v>
      </c>
      <c r="I52" s="115" t="s">
        <v>74</v>
      </c>
      <c r="J52" s="114" t="s">
        <v>260</v>
      </c>
      <c r="K52" s="115" t="s">
        <v>74</v>
      </c>
      <c r="L52" s="114" t="s">
        <v>286</v>
      </c>
    </row>
    <row r="53" spans="1:13" x14ac:dyDescent="0.25">
      <c r="A53" s="1">
        <v>1</v>
      </c>
      <c r="B53" s="116" t="s">
        <v>76</v>
      </c>
      <c r="C53" s="117">
        <v>30162</v>
      </c>
      <c r="D53" s="118">
        <v>2.1520535061134916</v>
      </c>
      <c r="E53" s="117">
        <v>32270</v>
      </c>
      <c r="F53" s="118">
        <f>IFERROR(E53/C53-1,"-")</f>
        <v>6.9889264637623461E-2</v>
      </c>
      <c r="G53" s="117">
        <v>31171</v>
      </c>
      <c r="H53" s="118">
        <f>IFERROR(G53/E53-1,"-")</f>
        <v>-3.4056399132321058E-2</v>
      </c>
      <c r="I53" s="117">
        <v>24602</v>
      </c>
      <c r="J53" s="118">
        <f>IFERROR(I53/G53-1,"-")</f>
        <v>-0.21074075262263003</v>
      </c>
      <c r="K53" s="117">
        <v>31286</v>
      </c>
      <c r="L53" s="118">
        <f t="shared" ref="L53:L58" si="7">IFERROR(K53/I53-1,"-")</f>
        <v>0.27168522884318347</v>
      </c>
    </row>
    <row r="54" spans="1:13" x14ac:dyDescent="0.25">
      <c r="A54" s="1">
        <v>2</v>
      </c>
      <c r="B54" s="116" t="s">
        <v>78</v>
      </c>
      <c r="C54" s="117">
        <v>26209</v>
      </c>
      <c r="D54" s="118">
        <v>1.6476411758763509</v>
      </c>
      <c r="E54" s="117">
        <v>22101</v>
      </c>
      <c r="F54" s="118">
        <f t="shared" ref="F54:J65" si="8">IFERROR(E54/C54-1,"-")</f>
        <v>-0.15674005112747524</v>
      </c>
      <c r="G54" s="117">
        <v>24748</v>
      </c>
      <c r="H54" s="118">
        <f t="shared" si="8"/>
        <v>0.11976833627437666</v>
      </c>
      <c r="I54" s="117">
        <v>17811</v>
      </c>
      <c r="J54" s="118">
        <f t="shared" si="8"/>
        <v>-0.28030547923064486</v>
      </c>
      <c r="K54" s="117">
        <v>18332</v>
      </c>
      <c r="L54" s="118">
        <f t="shared" si="7"/>
        <v>2.9251586098478555E-2</v>
      </c>
    </row>
    <row r="55" spans="1:13" x14ac:dyDescent="0.25">
      <c r="A55" s="1">
        <v>3</v>
      </c>
      <c r="B55" s="116" t="s">
        <v>80</v>
      </c>
      <c r="C55" s="117">
        <v>27580</v>
      </c>
      <c r="D55" s="118">
        <v>0.7828054298642535</v>
      </c>
      <c r="E55" s="117">
        <v>26189</v>
      </c>
      <c r="F55" s="118">
        <f t="shared" si="8"/>
        <v>-5.0435097897026826E-2</v>
      </c>
      <c r="G55" s="117">
        <v>33643</v>
      </c>
      <c r="H55" s="118">
        <f t="shared" si="8"/>
        <v>0.28462331513230743</v>
      </c>
      <c r="I55" s="117">
        <v>23055</v>
      </c>
      <c r="J55" s="118">
        <f t="shared" si="8"/>
        <v>-0.31471628570579313</v>
      </c>
      <c r="K55" s="117">
        <v>24019</v>
      </c>
      <c r="L55" s="118">
        <f t="shared" si="7"/>
        <v>4.18130557362828E-2</v>
      </c>
    </row>
    <row r="56" spans="1:13" x14ac:dyDescent="0.25">
      <c r="A56" s="1">
        <v>4</v>
      </c>
      <c r="B56" s="116" t="s">
        <v>82</v>
      </c>
      <c r="C56" s="117">
        <v>45950</v>
      </c>
      <c r="D56" s="118">
        <v>1.1632691492867568</v>
      </c>
      <c r="E56" s="117">
        <v>47885</v>
      </c>
      <c r="F56" s="118">
        <f t="shared" si="8"/>
        <v>4.2110990206746468E-2</v>
      </c>
      <c r="G56" s="117">
        <v>25316</v>
      </c>
      <c r="H56" s="118">
        <f t="shared" si="8"/>
        <v>-0.47131669625143569</v>
      </c>
      <c r="I56" s="117">
        <v>36029</v>
      </c>
      <c r="J56" s="118">
        <f t="shared" si="8"/>
        <v>0.42317111708010735</v>
      </c>
      <c r="K56" s="117">
        <v>28861</v>
      </c>
      <c r="L56" s="118">
        <f t="shared" si="7"/>
        <v>-0.19895084515251604</v>
      </c>
    </row>
    <row r="57" spans="1:13" x14ac:dyDescent="0.25">
      <c r="A57" s="1">
        <v>5</v>
      </c>
      <c r="B57" s="116" t="s">
        <v>84</v>
      </c>
      <c r="C57" s="117">
        <v>53768</v>
      </c>
      <c r="D57" s="118">
        <v>0.85926207683529854</v>
      </c>
      <c r="E57" s="117">
        <v>37828</v>
      </c>
      <c r="F57" s="118">
        <f t="shared" si="8"/>
        <v>-0.29645886028864754</v>
      </c>
      <c r="G57" s="117">
        <v>40404</v>
      </c>
      <c r="H57" s="118">
        <f t="shared" si="8"/>
        <v>6.8097705403404873E-2</v>
      </c>
      <c r="I57" s="117">
        <v>34728</v>
      </c>
      <c r="J57" s="118">
        <f t="shared" si="8"/>
        <v>-0.14048114048114047</v>
      </c>
      <c r="K57" s="117">
        <v>34718</v>
      </c>
      <c r="L57" s="118">
        <f t="shared" si="7"/>
        <v>-2.8795208477305767E-4</v>
      </c>
    </row>
    <row r="58" spans="1:13" x14ac:dyDescent="0.25">
      <c r="A58" s="1">
        <v>6</v>
      </c>
      <c r="B58" s="116" t="s">
        <v>86</v>
      </c>
      <c r="C58" s="117">
        <v>59477</v>
      </c>
      <c r="D58" s="118">
        <v>0.26678877979169768</v>
      </c>
      <c r="E58" s="117">
        <v>57202</v>
      </c>
      <c r="F58" s="118">
        <f t="shared" si="8"/>
        <v>-3.8250079862804154E-2</v>
      </c>
      <c r="G58" s="117">
        <v>50727</v>
      </c>
      <c r="H58" s="118">
        <f t="shared" si="8"/>
        <v>-0.11319534282018107</v>
      </c>
      <c r="I58" s="117">
        <v>42702</v>
      </c>
      <c r="J58" s="118">
        <f t="shared" si="8"/>
        <v>-0.15819977526760898</v>
      </c>
      <c r="K58" s="117">
        <v>45345</v>
      </c>
      <c r="L58" s="118">
        <f t="shared" si="7"/>
        <v>6.1894056484473881E-2</v>
      </c>
    </row>
    <row r="59" spans="1:13" x14ac:dyDescent="0.25">
      <c r="A59" s="1">
        <v>7</v>
      </c>
      <c r="B59" s="116" t="s">
        <v>88</v>
      </c>
      <c r="C59" s="117">
        <v>95238</v>
      </c>
      <c r="D59" s="118">
        <v>-0.11316590775763335</v>
      </c>
      <c r="E59" s="117">
        <v>76742</v>
      </c>
      <c r="F59" s="118">
        <f t="shared" si="8"/>
        <v>-0.19420819420819424</v>
      </c>
      <c r="G59" s="117">
        <v>64860</v>
      </c>
      <c r="H59" s="118">
        <f t="shared" si="8"/>
        <v>-0.15483047092856583</v>
      </c>
      <c r="I59" s="117">
        <v>53141</v>
      </c>
      <c r="J59" s="118">
        <f t="shared" si="8"/>
        <v>-0.18068146777674987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115097</v>
      </c>
      <c r="D60" s="118">
        <v>-0.20215582975183699</v>
      </c>
      <c r="E60" s="117">
        <v>89047</v>
      </c>
      <c r="F60" s="118">
        <f t="shared" si="8"/>
        <v>-0.22633083399219789</v>
      </c>
      <c r="G60" s="117">
        <v>94133</v>
      </c>
      <c r="H60" s="118">
        <f t="shared" si="8"/>
        <v>5.711590508383213E-2</v>
      </c>
      <c r="I60" s="117">
        <v>72788</v>
      </c>
      <c r="J60" s="118">
        <f t="shared" si="8"/>
        <v>-0.22675363581315799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63414</v>
      </c>
      <c r="D61" s="118">
        <v>-0.19388299900846617</v>
      </c>
      <c r="E61" s="117">
        <v>57144</v>
      </c>
      <c r="F61" s="118">
        <f t="shared" si="8"/>
        <v>-9.8874065663733579E-2</v>
      </c>
      <c r="G61" s="117">
        <v>54493</v>
      </c>
      <c r="H61" s="118">
        <f t="shared" si="8"/>
        <v>-4.6391572168556605E-2</v>
      </c>
      <c r="I61" s="117">
        <v>40092</v>
      </c>
      <c r="J61" s="118">
        <f t="shared" si="8"/>
        <v>-0.26427247536380816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42541</v>
      </c>
      <c r="D62" s="118">
        <v>-0.16492943093261092</v>
      </c>
      <c r="E62" s="117">
        <v>42102</v>
      </c>
      <c r="F62" s="118">
        <f t="shared" si="8"/>
        <v>-1.0319456524294224E-2</v>
      </c>
      <c r="G62" s="117">
        <v>37191</v>
      </c>
      <c r="H62" s="118">
        <f t="shared" si="8"/>
        <v>-0.11664529000997581</v>
      </c>
      <c r="I62" s="117">
        <v>30980</v>
      </c>
      <c r="J62" s="118">
        <f t="shared" si="8"/>
        <v>-0.16700276948724158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32686</v>
      </c>
      <c r="D63" s="118">
        <v>0.14893317867060363</v>
      </c>
      <c r="E63" s="117">
        <v>32224</v>
      </c>
      <c r="F63" s="118">
        <f t="shared" si="8"/>
        <v>-1.4134491831365059E-2</v>
      </c>
      <c r="G63" s="117">
        <v>27291</v>
      </c>
      <c r="H63" s="118">
        <f t="shared" si="8"/>
        <v>-0.15308465739821253</v>
      </c>
      <c r="I63" s="117">
        <v>21189</v>
      </c>
      <c r="J63" s="118">
        <f t="shared" si="8"/>
        <v>-0.22359019456963836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45431</v>
      </c>
      <c r="D64" s="118">
        <v>7.0425521888695108E-2</v>
      </c>
      <c r="E64" s="117">
        <v>40736</v>
      </c>
      <c r="F64" s="118">
        <f t="shared" si="8"/>
        <v>-0.10334353194954982</v>
      </c>
      <c r="G64" s="117">
        <v>39486</v>
      </c>
      <c r="H64" s="118">
        <f t="shared" si="8"/>
        <v>-3.0685388845247408E-2</v>
      </c>
      <c r="I64" s="117">
        <v>37686</v>
      </c>
      <c r="J64" s="118">
        <f t="shared" si="8"/>
        <v>-4.5585777237501901E-2</v>
      </c>
      <c r="K64" s="117"/>
      <c r="L64" s="118"/>
    </row>
    <row r="65" spans="1:13" ht="15.75" x14ac:dyDescent="0.25">
      <c r="B65" s="119" t="s">
        <v>32</v>
      </c>
      <c r="C65" s="120">
        <v>637553</v>
      </c>
      <c r="D65" s="121">
        <v>9.1326600479287867E-2</v>
      </c>
      <c r="E65" s="120">
        <v>561470</v>
      </c>
      <c r="F65" s="121">
        <f t="shared" si="8"/>
        <v>-0.11933596108872513</v>
      </c>
      <c r="G65" s="120">
        <v>523463</v>
      </c>
      <c r="H65" s="121">
        <f t="shared" si="8"/>
        <v>-6.7691951484496027E-2</v>
      </c>
      <c r="I65" s="120">
        <v>434803</v>
      </c>
      <c r="J65" s="121">
        <f t="shared" si="8"/>
        <v>-0.16937204730802369</v>
      </c>
      <c r="K65" s="120">
        <v>182561</v>
      </c>
      <c r="L65" s="121">
        <v>2.0309958810017514E-2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7" t="s">
        <v>288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$C$7</f>
        <v>2022</v>
      </c>
      <c r="D73" s="302"/>
      <c r="E73" s="303">
        <f>$E$7</f>
        <v>2023</v>
      </c>
      <c r="F73" s="302"/>
      <c r="G73" s="303">
        <f>$G$7</f>
        <v>2024</v>
      </c>
      <c r="H73" s="302"/>
      <c r="I73" s="303">
        <f>$I$7</f>
        <v>2025</v>
      </c>
      <c r="J73" s="302"/>
      <c r="K73" s="303">
        <f>$K$7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260</v>
      </c>
      <c r="G74" s="115" t="s">
        <v>74</v>
      </c>
      <c r="H74" s="114" t="s">
        <v>260</v>
      </c>
      <c r="I74" s="115" t="s">
        <v>74</v>
      </c>
      <c r="J74" s="114" t="s">
        <v>260</v>
      </c>
      <c r="K74" s="115" t="s">
        <v>74</v>
      </c>
      <c r="L74" s="114" t="s">
        <v>286</v>
      </c>
    </row>
    <row r="75" spans="1:13" x14ac:dyDescent="0.25">
      <c r="A75" s="1">
        <v>1</v>
      </c>
      <c r="B75" s="116" t="s">
        <v>76</v>
      </c>
      <c r="C75" s="117">
        <v>14350</v>
      </c>
      <c r="D75" s="118">
        <v>0.47073895664651011</v>
      </c>
      <c r="E75" s="117">
        <v>17448</v>
      </c>
      <c r="F75" s="118">
        <f>IFERROR(E75/C75-1,"-")</f>
        <v>0.21588850174216034</v>
      </c>
      <c r="G75" s="117">
        <v>10108</v>
      </c>
      <c r="H75" s="118">
        <f>IFERROR(G75/E75-1,"-")</f>
        <v>-0.42067858780375977</v>
      </c>
      <c r="I75" s="117">
        <v>9355</v>
      </c>
      <c r="J75" s="118">
        <f>IFERROR(I75/G75-1,"-")</f>
        <v>-7.4495449149188708E-2</v>
      </c>
      <c r="K75" s="117">
        <v>7792</v>
      </c>
      <c r="L75" s="118">
        <f t="shared" ref="L75:L80" si="9">IFERROR(K75/I75-1,"-")</f>
        <v>-0.16707642971672898</v>
      </c>
    </row>
    <row r="76" spans="1:13" x14ac:dyDescent="0.25">
      <c r="A76" s="1">
        <v>2</v>
      </c>
      <c r="B76" s="116" t="s">
        <v>78</v>
      </c>
      <c r="C76" s="117">
        <v>11828</v>
      </c>
      <c r="D76" s="118">
        <v>-1.8748962999834085E-2</v>
      </c>
      <c r="E76" s="117">
        <v>10511</v>
      </c>
      <c r="F76" s="118">
        <f t="shared" ref="F76:J87" si="10">IFERROR(E76/C76-1,"-")</f>
        <v>-0.11134595874196818</v>
      </c>
      <c r="G76" s="117">
        <v>15960</v>
      </c>
      <c r="H76" s="118">
        <f t="shared" si="10"/>
        <v>0.51840928551041765</v>
      </c>
      <c r="I76" s="117">
        <v>6312</v>
      </c>
      <c r="J76" s="118">
        <f t="shared" si="10"/>
        <v>-0.60451127819548867</v>
      </c>
      <c r="K76" s="117">
        <v>6613</v>
      </c>
      <c r="L76" s="118">
        <f t="shared" si="9"/>
        <v>4.7686945500633682E-2</v>
      </c>
    </row>
    <row r="77" spans="1:13" x14ac:dyDescent="0.25">
      <c r="A77" s="1">
        <v>3</v>
      </c>
      <c r="B77" s="116" t="s">
        <v>80</v>
      </c>
      <c r="C77" s="117">
        <v>11646</v>
      </c>
      <c r="D77" s="118">
        <v>-0.4102096627164995</v>
      </c>
      <c r="E77" s="117">
        <v>13613</v>
      </c>
      <c r="F77" s="118">
        <f t="shared" si="10"/>
        <v>0.16889919285591626</v>
      </c>
      <c r="G77" s="117">
        <v>15644</v>
      </c>
      <c r="H77" s="118">
        <f t="shared" si="10"/>
        <v>0.14919562183207224</v>
      </c>
      <c r="I77" s="117">
        <v>8191</v>
      </c>
      <c r="J77" s="118">
        <f t="shared" si="10"/>
        <v>-0.47641268217847099</v>
      </c>
      <c r="K77" s="117">
        <v>8371</v>
      </c>
      <c r="L77" s="118">
        <f t="shared" si="9"/>
        <v>2.1975338786472953E-2</v>
      </c>
    </row>
    <row r="78" spans="1:13" x14ac:dyDescent="0.25">
      <c r="A78" s="1">
        <v>4</v>
      </c>
      <c r="B78" s="116" t="s">
        <v>82</v>
      </c>
      <c r="C78" s="117">
        <v>24750</v>
      </c>
      <c r="D78" s="118">
        <v>-9.3506208108999012E-2</v>
      </c>
      <c r="E78" s="117">
        <v>25210</v>
      </c>
      <c r="F78" s="118">
        <f t="shared" si="10"/>
        <v>1.8585858585858483E-2</v>
      </c>
      <c r="G78" s="117">
        <v>13759</v>
      </c>
      <c r="H78" s="118">
        <f t="shared" si="10"/>
        <v>-0.4542245140817136</v>
      </c>
      <c r="I78" s="117">
        <v>18431</v>
      </c>
      <c r="J78" s="118">
        <f t="shared" si="10"/>
        <v>0.33955956101460871</v>
      </c>
      <c r="K78" s="117">
        <v>15367</v>
      </c>
      <c r="L78" s="118">
        <f t="shared" si="9"/>
        <v>-0.1662416580760675</v>
      </c>
    </row>
    <row r="79" spans="1:13" x14ac:dyDescent="0.25">
      <c r="A79" s="1">
        <v>5</v>
      </c>
      <c r="B79" s="116" t="s">
        <v>84</v>
      </c>
      <c r="C79" s="117">
        <v>25866</v>
      </c>
      <c r="D79" s="118">
        <v>-0.15647012783720327</v>
      </c>
      <c r="E79" s="117">
        <v>18964</v>
      </c>
      <c r="F79" s="118">
        <f t="shared" si="10"/>
        <v>-0.26683677414366347</v>
      </c>
      <c r="G79" s="117">
        <v>18452</v>
      </c>
      <c r="H79" s="118">
        <f t="shared" si="10"/>
        <v>-2.6998523518245054E-2</v>
      </c>
      <c r="I79" s="117">
        <v>19229</v>
      </c>
      <c r="J79" s="118">
        <f t="shared" si="10"/>
        <v>4.2109256449165411E-2</v>
      </c>
      <c r="K79" s="117">
        <v>20952</v>
      </c>
      <c r="L79" s="118">
        <f t="shared" si="9"/>
        <v>8.9604243590410304E-2</v>
      </c>
    </row>
    <row r="80" spans="1:13" x14ac:dyDescent="0.25">
      <c r="A80" s="1">
        <v>6</v>
      </c>
      <c r="B80" s="116" t="s">
        <v>86</v>
      </c>
      <c r="C80" s="117">
        <v>27992</v>
      </c>
      <c r="D80" s="118">
        <v>-0.30984491728099806</v>
      </c>
      <c r="E80" s="117">
        <v>26527</v>
      </c>
      <c r="F80" s="118">
        <f t="shared" si="10"/>
        <v>-5.2336381823378075E-2</v>
      </c>
      <c r="G80" s="117">
        <v>21370</v>
      </c>
      <c r="H80" s="118">
        <f t="shared" si="10"/>
        <v>-0.19440569985297995</v>
      </c>
      <c r="I80" s="117">
        <v>19128</v>
      </c>
      <c r="J80" s="118">
        <f t="shared" si="10"/>
        <v>-0.10491343004211506</v>
      </c>
      <c r="K80" s="117">
        <v>28217</v>
      </c>
      <c r="L80" s="118">
        <f t="shared" si="9"/>
        <v>0.47516729401923885</v>
      </c>
    </row>
    <row r="81" spans="1:13" x14ac:dyDescent="0.25">
      <c r="A81" s="1">
        <v>7</v>
      </c>
      <c r="B81" s="116" t="s">
        <v>88</v>
      </c>
      <c r="C81" s="117">
        <v>36761</v>
      </c>
      <c r="D81" s="118">
        <v>-0.33762770500369377</v>
      </c>
      <c r="E81" s="117">
        <v>34225</v>
      </c>
      <c r="F81" s="118">
        <f t="shared" si="10"/>
        <v>-6.8986153804303507E-2</v>
      </c>
      <c r="G81" s="117">
        <v>29019</v>
      </c>
      <c r="H81" s="118">
        <f t="shared" si="10"/>
        <v>-0.15211102994886783</v>
      </c>
      <c r="I81" s="117">
        <v>29685</v>
      </c>
      <c r="J81" s="118">
        <f t="shared" si="10"/>
        <v>2.2950480719528654E-2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50051</v>
      </c>
      <c r="D82" s="118">
        <v>-0.21002872565421893</v>
      </c>
      <c r="E82" s="117">
        <v>42439</v>
      </c>
      <c r="F82" s="118">
        <f t="shared" si="10"/>
        <v>-0.15208487342910226</v>
      </c>
      <c r="G82" s="117">
        <v>38048</v>
      </c>
      <c r="H82" s="118">
        <f t="shared" si="10"/>
        <v>-0.1034661514173284</v>
      </c>
      <c r="I82" s="117">
        <v>46618</v>
      </c>
      <c r="J82" s="118">
        <f t="shared" si="10"/>
        <v>0.22524179983179149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27057</v>
      </c>
      <c r="D83" s="118">
        <v>-0.23552679908456475</v>
      </c>
      <c r="E83" s="117">
        <v>24059</v>
      </c>
      <c r="F83" s="118">
        <f t="shared" si="10"/>
        <v>-0.11080311934065123</v>
      </c>
      <c r="G83" s="117">
        <v>19606</v>
      </c>
      <c r="H83" s="118">
        <f t="shared" si="10"/>
        <v>-0.18508666195602475</v>
      </c>
      <c r="I83" s="117">
        <v>24933</v>
      </c>
      <c r="J83" s="118">
        <f t="shared" si="10"/>
        <v>0.2717025400387636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15636</v>
      </c>
      <c r="D84" s="118">
        <v>-0.21722152690863583</v>
      </c>
      <c r="E84" s="117">
        <v>16278</v>
      </c>
      <c r="F84" s="118">
        <f t="shared" si="10"/>
        <v>4.1059094397544182E-2</v>
      </c>
      <c r="G84" s="117">
        <v>14275</v>
      </c>
      <c r="H84" s="118">
        <f t="shared" si="10"/>
        <v>-0.12304951468239345</v>
      </c>
      <c r="I84" s="117">
        <v>15525</v>
      </c>
      <c r="J84" s="118">
        <f t="shared" si="10"/>
        <v>8.7565674255691839E-2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16263</v>
      </c>
      <c r="D85" s="118">
        <v>0.6178869876641464</v>
      </c>
      <c r="E85" s="117">
        <v>11300</v>
      </c>
      <c r="F85" s="118">
        <f t="shared" si="10"/>
        <v>-0.30517124761729075</v>
      </c>
      <c r="G85" s="117">
        <v>10788</v>
      </c>
      <c r="H85" s="118">
        <f t="shared" si="10"/>
        <v>-4.5309734513274358E-2</v>
      </c>
      <c r="I85" s="117">
        <v>9765</v>
      </c>
      <c r="J85" s="118">
        <f t="shared" si="10"/>
        <v>-9.4827586206896575E-2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24427</v>
      </c>
      <c r="D86" s="118">
        <v>0.39312193452720434</v>
      </c>
      <c r="E86" s="117">
        <v>17678</v>
      </c>
      <c r="F86" s="118">
        <f t="shared" si="10"/>
        <v>-0.27629262701109425</v>
      </c>
      <c r="G86" s="117">
        <v>12305</v>
      </c>
      <c r="H86" s="118">
        <f t="shared" si="10"/>
        <v>-0.30393709695666926</v>
      </c>
      <c r="I86" s="117">
        <v>11783</v>
      </c>
      <c r="J86" s="118">
        <f t="shared" si="10"/>
        <v>-4.2421779764323486E-2</v>
      </c>
      <c r="K86" s="117"/>
      <c r="L86" s="118"/>
    </row>
    <row r="87" spans="1:13" ht="15.75" x14ac:dyDescent="0.25">
      <c r="B87" s="119" t="s">
        <v>32</v>
      </c>
      <c r="C87" s="120">
        <v>286627</v>
      </c>
      <c r="D87" s="121">
        <v>-0.16164951710179176</v>
      </c>
      <c r="E87" s="120">
        <v>258252</v>
      </c>
      <c r="F87" s="121">
        <f t="shared" si="10"/>
        <v>-9.8996256458742549E-2</v>
      </c>
      <c r="G87" s="120">
        <v>219334</v>
      </c>
      <c r="H87" s="121">
        <f t="shared" si="10"/>
        <v>-0.15069776807149604</v>
      </c>
      <c r="I87" s="120">
        <v>218955</v>
      </c>
      <c r="J87" s="121">
        <f t="shared" si="10"/>
        <v>-1.7279582736831056E-3</v>
      </c>
      <c r="K87" s="120">
        <v>87312</v>
      </c>
      <c r="L87" s="121">
        <v>8.2657540361580129E-2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7" t="s">
        <v>289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$C$7</f>
        <v>2022</v>
      </c>
      <c r="D95" s="302"/>
      <c r="E95" s="303">
        <f>$E$7</f>
        <v>2023</v>
      </c>
      <c r="F95" s="302"/>
      <c r="G95" s="303">
        <f>$G$7</f>
        <v>2024</v>
      </c>
      <c r="H95" s="302"/>
      <c r="I95" s="303">
        <f>$I$7</f>
        <v>2025</v>
      </c>
      <c r="J95" s="302"/>
      <c r="K95" s="303">
        <f>$K$7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260</v>
      </c>
      <c r="G96" s="115" t="s">
        <v>74</v>
      </c>
      <c r="H96" s="114" t="s">
        <v>260</v>
      </c>
      <c r="I96" s="115" t="s">
        <v>74</v>
      </c>
      <c r="J96" s="114" t="s">
        <v>260</v>
      </c>
      <c r="K96" s="115" t="s">
        <v>74</v>
      </c>
      <c r="L96" s="114" t="s">
        <v>286</v>
      </c>
    </row>
    <row r="97" spans="2:12" x14ac:dyDescent="0.25">
      <c r="B97" s="116" t="s">
        <v>76</v>
      </c>
      <c r="C97" s="117">
        <v>741846</v>
      </c>
      <c r="D97" s="118">
        <v>8.3802442910249599</v>
      </c>
      <c r="E97" s="117">
        <v>1055839</v>
      </c>
      <c r="F97" s="118">
        <f t="shared" ref="F97:J109" si="11">IFERROR(E97/C97-1,"-")</f>
        <v>0.42325900523828386</v>
      </c>
      <c r="G97" s="117">
        <v>1124306</v>
      </c>
      <c r="H97" s="118">
        <f t="shared" si="11"/>
        <v>6.4846060810407558E-2</v>
      </c>
      <c r="I97" s="117">
        <v>1085790</v>
      </c>
      <c r="J97" s="118">
        <f t="shared" si="11"/>
        <v>-3.425757756340353E-2</v>
      </c>
      <c r="K97" s="117">
        <v>1098940</v>
      </c>
      <c r="L97" s="118">
        <f t="shared" ref="L97:L102" si="12">IFERROR(K97/I97-1,"-")</f>
        <v>1.21109975225413E-2</v>
      </c>
    </row>
    <row r="98" spans="2:12" x14ac:dyDescent="0.25">
      <c r="B98" s="116" t="s">
        <v>78</v>
      </c>
      <c r="C98" s="117">
        <v>874447</v>
      </c>
      <c r="D98" s="118">
        <v>9.6934600239684983</v>
      </c>
      <c r="E98" s="117">
        <v>1044732</v>
      </c>
      <c r="F98" s="118">
        <f t="shared" si="11"/>
        <v>0.19473450077591892</v>
      </c>
      <c r="G98" s="117">
        <v>1073616</v>
      </c>
      <c r="H98" s="118">
        <f t="shared" si="11"/>
        <v>2.7647281790928124E-2</v>
      </c>
      <c r="I98" s="117">
        <v>1036212</v>
      </c>
      <c r="J98" s="118">
        <f t="shared" si="11"/>
        <v>-3.4839272141994893E-2</v>
      </c>
      <c r="K98" s="117">
        <v>1040777</v>
      </c>
      <c r="L98" s="118">
        <f t="shared" si="12"/>
        <v>4.4054691511004052E-3</v>
      </c>
    </row>
    <row r="99" spans="2:12" x14ac:dyDescent="0.25">
      <c r="B99" s="116" t="s">
        <v>80</v>
      </c>
      <c r="C99" s="117">
        <v>1017822</v>
      </c>
      <c r="D99" s="118">
        <v>10.610754945130159</v>
      </c>
      <c r="E99" s="117">
        <v>1058399</v>
      </c>
      <c r="F99" s="118">
        <f t="shared" si="11"/>
        <v>3.9866499250360121E-2</v>
      </c>
      <c r="G99" s="117">
        <v>1149510</v>
      </c>
      <c r="H99" s="118">
        <f t="shared" si="11"/>
        <v>8.6083792596175934E-2</v>
      </c>
      <c r="I99" s="117">
        <v>1062851</v>
      </c>
      <c r="J99" s="118">
        <f t="shared" si="11"/>
        <v>-7.5387773921061996E-2</v>
      </c>
      <c r="K99" s="117">
        <v>1100730</v>
      </c>
      <c r="L99" s="118">
        <f t="shared" si="12"/>
        <v>3.5639050064402156E-2</v>
      </c>
    </row>
    <row r="100" spans="2:12" x14ac:dyDescent="0.25">
      <c r="B100" s="116" t="s">
        <v>82</v>
      </c>
      <c r="C100" s="117">
        <v>1046375</v>
      </c>
      <c r="D100" s="118">
        <v>8.8385125287950732</v>
      </c>
      <c r="E100" s="117">
        <v>1034923</v>
      </c>
      <c r="F100" s="118">
        <f t="shared" si="11"/>
        <v>-1.0944451081113415E-2</v>
      </c>
      <c r="G100" s="117">
        <v>1054807</v>
      </c>
      <c r="H100" s="118">
        <f t="shared" si="11"/>
        <v>1.9213023577599575E-2</v>
      </c>
      <c r="I100" s="117">
        <v>1050501</v>
      </c>
      <c r="J100" s="118">
        <f t="shared" si="11"/>
        <v>-4.0822633903643268E-3</v>
      </c>
      <c r="K100" s="117">
        <v>1013147</v>
      </c>
      <c r="L100" s="118">
        <f t="shared" si="12"/>
        <v>-3.5558271719874579E-2</v>
      </c>
    </row>
    <row r="101" spans="2:12" x14ac:dyDescent="0.25">
      <c r="B101" s="116" t="s">
        <v>84</v>
      </c>
      <c r="C101" s="117">
        <v>916073</v>
      </c>
      <c r="D101" s="118">
        <v>6.1723417082279619</v>
      </c>
      <c r="E101" s="117">
        <v>981896</v>
      </c>
      <c r="F101" s="118">
        <f t="shared" si="11"/>
        <v>7.1853443994092103E-2</v>
      </c>
      <c r="G101" s="117">
        <v>1029817</v>
      </c>
      <c r="H101" s="118">
        <f t="shared" si="11"/>
        <v>4.8804557712833097E-2</v>
      </c>
      <c r="I101" s="117">
        <v>936632</v>
      </c>
      <c r="J101" s="118">
        <f t="shared" si="11"/>
        <v>-9.0486950594134696E-2</v>
      </c>
      <c r="K101" s="117">
        <v>951552</v>
      </c>
      <c r="L101" s="118">
        <f t="shared" si="12"/>
        <v>1.5929415181202389E-2</v>
      </c>
    </row>
    <row r="102" spans="2:12" x14ac:dyDescent="0.25">
      <c r="B102" s="116" t="s">
        <v>86</v>
      </c>
      <c r="C102" s="117">
        <v>942395</v>
      </c>
      <c r="D102" s="118">
        <v>4.0277423588474113</v>
      </c>
      <c r="E102" s="117">
        <v>985737</v>
      </c>
      <c r="F102" s="118">
        <f t="shared" si="11"/>
        <v>4.5991330599164826E-2</v>
      </c>
      <c r="G102" s="117">
        <v>987495</v>
      </c>
      <c r="H102" s="118">
        <f t="shared" si="11"/>
        <v>1.7834371642739821E-3</v>
      </c>
      <c r="I102" s="117">
        <v>941826</v>
      </c>
      <c r="J102" s="118">
        <f t="shared" si="11"/>
        <v>-4.624732277125454E-2</v>
      </c>
      <c r="K102" s="117">
        <v>934777</v>
      </c>
      <c r="L102" s="118">
        <f t="shared" si="12"/>
        <v>-7.4843973302923805E-3</v>
      </c>
    </row>
    <row r="103" spans="2:12" x14ac:dyDescent="0.25">
      <c r="B103" s="116" t="s">
        <v>88</v>
      </c>
      <c r="C103" s="117">
        <v>1047957</v>
      </c>
      <c r="D103" s="118">
        <v>1.6848318708768333</v>
      </c>
      <c r="E103" s="117">
        <v>1097248</v>
      </c>
      <c r="F103" s="118">
        <f t="shared" si="11"/>
        <v>4.7035326831158075E-2</v>
      </c>
      <c r="G103" s="117">
        <v>1131084</v>
      </c>
      <c r="H103" s="118">
        <f t="shared" si="11"/>
        <v>3.0837148939893311E-2</v>
      </c>
      <c r="I103" s="117">
        <v>1075371</v>
      </c>
      <c r="J103" s="118">
        <f t="shared" si="11"/>
        <v>-4.925628865760634E-2</v>
      </c>
      <c r="K103" s="117"/>
      <c r="L103" s="118"/>
    </row>
    <row r="104" spans="2:12" x14ac:dyDescent="0.25">
      <c r="B104" s="116" t="s">
        <v>90</v>
      </c>
      <c r="C104" s="117">
        <v>1076405</v>
      </c>
      <c r="D104" s="118">
        <v>0.82930787767962455</v>
      </c>
      <c r="E104" s="117">
        <v>1140422</v>
      </c>
      <c r="F104" s="118">
        <f t="shared" si="11"/>
        <v>5.9472967888480666E-2</v>
      </c>
      <c r="G104" s="117">
        <v>1172113</v>
      </c>
      <c r="H104" s="118">
        <f t="shared" si="11"/>
        <v>2.7788836062440092E-2</v>
      </c>
      <c r="I104" s="117">
        <v>1095374</v>
      </c>
      <c r="J104" s="118">
        <f t="shared" si="11"/>
        <v>-6.547065001411978E-2</v>
      </c>
      <c r="K104" s="117"/>
      <c r="L104" s="118"/>
    </row>
    <row r="105" spans="2:12" x14ac:dyDescent="0.25">
      <c r="B105" s="116" t="s">
        <v>92</v>
      </c>
      <c r="C105" s="117">
        <v>923259</v>
      </c>
      <c r="D105" s="118">
        <v>0.42488575560264397</v>
      </c>
      <c r="E105" s="117">
        <v>1021615</v>
      </c>
      <c r="F105" s="118">
        <f t="shared" si="11"/>
        <v>0.1065313200304574</v>
      </c>
      <c r="G105" s="117">
        <v>1027132</v>
      </c>
      <c r="H105" s="118">
        <f t="shared" si="11"/>
        <v>5.4002730970081902E-3</v>
      </c>
      <c r="I105" s="117">
        <v>962904</v>
      </c>
      <c r="J105" s="118">
        <f t="shared" si="11"/>
        <v>-6.2531398106572489E-2</v>
      </c>
      <c r="K105" s="117"/>
      <c r="L105" s="118"/>
    </row>
    <row r="106" spans="2:12" x14ac:dyDescent="0.25">
      <c r="B106" s="116" t="s">
        <v>94</v>
      </c>
      <c r="C106" s="117">
        <v>1066955</v>
      </c>
      <c r="D106" s="118">
        <v>0.20919228894908026</v>
      </c>
      <c r="E106" s="117">
        <v>1149422</v>
      </c>
      <c r="F106" s="118">
        <f t="shared" si="11"/>
        <v>7.7291919528002628E-2</v>
      </c>
      <c r="G106" s="117">
        <v>1172328</v>
      </c>
      <c r="H106" s="118">
        <f t="shared" si="11"/>
        <v>1.9928276994872096E-2</v>
      </c>
      <c r="I106" s="117">
        <v>1127988</v>
      </c>
      <c r="J106" s="118">
        <f t="shared" si="11"/>
        <v>-3.7822179458308569E-2</v>
      </c>
      <c r="K106" s="117"/>
      <c r="L106" s="118"/>
    </row>
    <row r="107" spans="2:12" x14ac:dyDescent="0.25">
      <c r="B107" s="116" t="s">
        <v>96</v>
      </c>
      <c r="C107" s="117">
        <v>1015209</v>
      </c>
      <c r="D107" s="118">
        <v>0.14248914577411065</v>
      </c>
      <c r="E107" s="117">
        <v>1105909</v>
      </c>
      <c r="F107" s="118">
        <f t="shared" si="11"/>
        <v>8.9341209544044675E-2</v>
      </c>
      <c r="G107" s="117">
        <v>1086191</v>
      </c>
      <c r="H107" s="118">
        <f t="shared" si="11"/>
        <v>-1.7829676763639668E-2</v>
      </c>
      <c r="I107" s="117">
        <v>1029224</v>
      </c>
      <c r="J107" s="118">
        <f t="shared" si="11"/>
        <v>-5.2446577075302647E-2</v>
      </c>
      <c r="K107" s="117"/>
      <c r="L107" s="118"/>
    </row>
    <row r="108" spans="2:12" x14ac:dyDescent="0.25">
      <c r="B108" s="116" t="s">
        <v>98</v>
      </c>
      <c r="C108" s="117">
        <v>1039520</v>
      </c>
      <c r="D108" s="118">
        <v>0.3502416619797708</v>
      </c>
      <c r="E108" s="117">
        <v>1097426</v>
      </c>
      <c r="F108" s="118">
        <f t="shared" si="11"/>
        <v>5.5704555948899559E-2</v>
      </c>
      <c r="G108" s="117">
        <v>1088821</v>
      </c>
      <c r="H108" s="118">
        <f t="shared" si="11"/>
        <v>-7.8410753891378082E-3</v>
      </c>
      <c r="I108" s="117">
        <v>1055302</v>
      </c>
      <c r="J108" s="118">
        <f t="shared" si="11"/>
        <v>-3.0784674432252856E-2</v>
      </c>
      <c r="K108" s="117"/>
      <c r="L108" s="118"/>
    </row>
    <row r="109" spans="2:12" ht="15.75" x14ac:dyDescent="0.25">
      <c r="B109" s="119" t="s">
        <v>32</v>
      </c>
      <c r="C109" s="120">
        <v>11708263</v>
      </c>
      <c r="D109" s="121">
        <v>1.4202727396756227</v>
      </c>
      <c r="E109" s="120">
        <v>12773568</v>
      </c>
      <c r="F109" s="121">
        <f t="shared" si="11"/>
        <v>9.0987450486891275E-2</v>
      </c>
      <c r="G109" s="120">
        <v>13097220</v>
      </c>
      <c r="H109" s="121">
        <f t="shared" si="11"/>
        <v>2.5337634715687951E-2</v>
      </c>
      <c r="I109" s="120">
        <v>12459975</v>
      </c>
      <c r="J109" s="121">
        <f t="shared" si="11"/>
        <v>-4.8654981744217451E-2</v>
      </c>
      <c r="K109" s="120">
        <v>6139923</v>
      </c>
      <c r="L109" s="121">
        <v>4.2708215430895535E-3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7" t="s">
        <v>290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$C$7</f>
        <v>2022</v>
      </c>
      <c r="D117" s="302"/>
      <c r="E117" s="303">
        <f>$E$7</f>
        <v>2023</v>
      </c>
      <c r="F117" s="302"/>
      <c r="G117" s="303">
        <f>$G$7</f>
        <v>2024</v>
      </c>
      <c r="H117" s="302"/>
      <c r="I117" s="303">
        <f>$I$7</f>
        <v>2025</v>
      </c>
      <c r="J117" s="302"/>
      <c r="K117" s="303">
        <f>$K$7</f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260</v>
      </c>
      <c r="G118" s="115" t="s">
        <v>74</v>
      </c>
      <c r="H118" s="114" t="s">
        <v>260</v>
      </c>
      <c r="I118" s="115" t="s">
        <v>74</v>
      </c>
      <c r="J118" s="114" t="s">
        <v>260</v>
      </c>
      <c r="K118" s="115" t="s">
        <v>74</v>
      </c>
      <c r="L118" s="114" t="s">
        <v>286</v>
      </c>
    </row>
    <row r="119" spans="1:13" x14ac:dyDescent="0.25">
      <c r="B119" s="116" t="s">
        <v>76</v>
      </c>
      <c r="C119" s="117">
        <v>287804</v>
      </c>
      <c r="D119" s="118">
        <v>30.127406446030715</v>
      </c>
      <c r="E119" s="117">
        <v>463889</v>
      </c>
      <c r="F119" s="118">
        <f t="shared" ref="F119:J131" si="13">IFERROR(E119/C119-1,"-")</f>
        <v>0.61182262928937758</v>
      </c>
      <c r="G119" s="117">
        <v>507267</v>
      </c>
      <c r="H119" s="118">
        <f t="shared" si="13"/>
        <v>9.3509438680373869E-2</v>
      </c>
      <c r="I119" s="117">
        <v>508547</v>
      </c>
      <c r="J119" s="118">
        <f t="shared" si="13"/>
        <v>2.5233259802037722E-3</v>
      </c>
      <c r="K119" s="117">
        <v>510894</v>
      </c>
      <c r="L119" s="118">
        <f t="shared" ref="L119:L124" si="14">IFERROR(K119/I119-1,"-")</f>
        <v>4.6151093212623007E-3</v>
      </c>
    </row>
    <row r="120" spans="1:13" x14ac:dyDescent="0.25">
      <c r="B120" s="116" t="s">
        <v>78</v>
      </c>
      <c r="C120" s="117">
        <v>387845</v>
      </c>
      <c r="D120" s="118">
        <v>96.301806322127447</v>
      </c>
      <c r="E120" s="117">
        <v>455329</v>
      </c>
      <c r="F120" s="118">
        <f t="shared" si="13"/>
        <v>0.17399734429991365</v>
      </c>
      <c r="G120" s="117">
        <v>462410</v>
      </c>
      <c r="H120" s="118">
        <f t="shared" si="13"/>
        <v>1.5551392509592032E-2</v>
      </c>
      <c r="I120" s="117">
        <v>460209</v>
      </c>
      <c r="J120" s="118">
        <f t="shared" si="13"/>
        <v>-4.7598451590580293E-3</v>
      </c>
      <c r="K120" s="117">
        <v>475404</v>
      </c>
      <c r="L120" s="118">
        <f t="shared" si="14"/>
        <v>3.3017607217590283E-2</v>
      </c>
    </row>
    <row r="121" spans="1:13" x14ac:dyDescent="0.25">
      <c r="B121" s="116" t="s">
        <v>80</v>
      </c>
      <c r="C121" s="117">
        <v>471283</v>
      </c>
      <c r="D121" s="118">
        <v>155.20914816042426</v>
      </c>
      <c r="E121" s="117">
        <v>508176</v>
      </c>
      <c r="F121" s="118">
        <f t="shared" si="13"/>
        <v>7.8282051336458158E-2</v>
      </c>
      <c r="G121" s="117">
        <v>528478</v>
      </c>
      <c r="H121" s="118">
        <f t="shared" si="13"/>
        <v>3.9950725732816883E-2</v>
      </c>
      <c r="I121" s="117">
        <v>503845</v>
      </c>
      <c r="J121" s="118">
        <f t="shared" si="13"/>
        <v>-4.6611211819602705E-2</v>
      </c>
      <c r="K121" s="117">
        <v>544099</v>
      </c>
      <c r="L121" s="118">
        <f t="shared" si="14"/>
        <v>7.9893618076988027E-2</v>
      </c>
    </row>
    <row r="122" spans="1:13" x14ac:dyDescent="0.25">
      <c r="B122" s="116" t="s">
        <v>82</v>
      </c>
      <c r="C122" s="117">
        <v>499381</v>
      </c>
      <c r="D122" s="118">
        <v>125.01085036588444</v>
      </c>
      <c r="E122" s="117">
        <v>504848</v>
      </c>
      <c r="F122" s="118">
        <f t="shared" si="13"/>
        <v>1.0947553070701499E-2</v>
      </c>
      <c r="G122" s="117">
        <v>538909</v>
      </c>
      <c r="H122" s="118">
        <f t="shared" si="13"/>
        <v>6.7467831901879327E-2</v>
      </c>
      <c r="I122" s="117">
        <v>536606</v>
      </c>
      <c r="J122" s="118">
        <f t="shared" si="13"/>
        <v>-4.2734487640770924E-3</v>
      </c>
      <c r="K122" s="117">
        <v>526677</v>
      </c>
      <c r="L122" s="118">
        <f t="shared" si="14"/>
        <v>-1.8503333917250231E-2</v>
      </c>
    </row>
    <row r="123" spans="1:13" x14ac:dyDescent="0.25">
      <c r="B123" s="116" t="s">
        <v>84</v>
      </c>
      <c r="C123" s="117">
        <v>490237</v>
      </c>
      <c r="D123" s="118">
        <v>120.19579728059333</v>
      </c>
      <c r="E123" s="117">
        <v>543521</v>
      </c>
      <c r="F123" s="118">
        <f t="shared" si="13"/>
        <v>0.10869028653488</v>
      </c>
      <c r="G123" s="117">
        <v>584395</v>
      </c>
      <c r="H123" s="118">
        <f t="shared" si="13"/>
        <v>7.5202246095366965E-2</v>
      </c>
      <c r="I123" s="117">
        <v>537555</v>
      </c>
      <c r="J123" s="118">
        <f t="shared" si="13"/>
        <v>-8.0151267550201521E-2</v>
      </c>
      <c r="K123" s="117">
        <v>533849</v>
      </c>
      <c r="L123" s="118">
        <f t="shared" si="14"/>
        <v>-6.8941782701305021E-3</v>
      </c>
    </row>
    <row r="124" spans="1:13" x14ac:dyDescent="0.25">
      <c r="B124" s="116" t="s">
        <v>86</v>
      </c>
      <c r="C124" s="117">
        <v>521079</v>
      </c>
      <c r="D124" s="118">
        <v>29.216236590316033</v>
      </c>
      <c r="E124" s="117">
        <v>561465</v>
      </c>
      <c r="F124" s="118">
        <f t="shared" si="13"/>
        <v>7.7504562647890296E-2</v>
      </c>
      <c r="G124" s="117">
        <v>571290</v>
      </c>
      <c r="H124" s="118">
        <f t="shared" si="13"/>
        <v>1.749886457748917E-2</v>
      </c>
      <c r="I124" s="117">
        <v>540108</v>
      </c>
      <c r="J124" s="118">
        <f t="shared" si="13"/>
        <v>-5.4581736070997255E-2</v>
      </c>
      <c r="K124" s="117">
        <v>542232</v>
      </c>
      <c r="L124" s="118">
        <f t="shared" si="14"/>
        <v>3.9325468239685968E-3</v>
      </c>
    </row>
    <row r="125" spans="1:13" x14ac:dyDescent="0.25">
      <c r="B125" s="116" t="s">
        <v>88</v>
      </c>
      <c r="C125" s="117">
        <v>562174</v>
      </c>
      <c r="D125" s="118">
        <v>8.1786507314524552</v>
      </c>
      <c r="E125" s="117">
        <v>582686</v>
      </c>
      <c r="F125" s="118">
        <f t="shared" si="13"/>
        <v>3.6486923977274044E-2</v>
      </c>
      <c r="G125" s="117">
        <v>611230</v>
      </c>
      <c r="H125" s="118">
        <f t="shared" si="13"/>
        <v>4.8986932927854721E-2</v>
      </c>
      <c r="I125" s="117">
        <v>570296</v>
      </c>
      <c r="J125" s="118">
        <f t="shared" si="13"/>
        <v>-6.6969880405084781E-2</v>
      </c>
      <c r="K125" s="117"/>
      <c r="L125" s="118"/>
    </row>
    <row r="126" spans="1:13" x14ac:dyDescent="0.25">
      <c r="B126" s="116" t="s">
        <v>90</v>
      </c>
      <c r="C126" s="117">
        <v>591418</v>
      </c>
      <c r="D126" s="118">
        <v>2.0957809882747069</v>
      </c>
      <c r="E126" s="117">
        <v>615291</v>
      </c>
      <c r="F126" s="118">
        <f t="shared" si="13"/>
        <v>4.036569735787543E-2</v>
      </c>
      <c r="G126" s="117">
        <v>659079</v>
      </c>
      <c r="H126" s="118">
        <f t="shared" si="13"/>
        <v>7.1166326177369843E-2</v>
      </c>
      <c r="I126" s="117">
        <v>611733</v>
      </c>
      <c r="J126" s="118">
        <f t="shared" si="13"/>
        <v>-7.1836608358026854E-2</v>
      </c>
      <c r="K126" s="117"/>
      <c r="L126" s="118"/>
    </row>
    <row r="127" spans="1:13" x14ac:dyDescent="0.25">
      <c r="B127" s="116" t="s">
        <v>92</v>
      </c>
      <c r="C127" s="117">
        <v>521203</v>
      </c>
      <c r="D127" s="118">
        <v>1.1228621817456084</v>
      </c>
      <c r="E127" s="117">
        <v>595081</v>
      </c>
      <c r="F127" s="118">
        <f t="shared" si="13"/>
        <v>0.14174515495881645</v>
      </c>
      <c r="G127" s="117">
        <v>589108</v>
      </c>
      <c r="H127" s="118">
        <f t="shared" si="13"/>
        <v>-1.0037289041323838E-2</v>
      </c>
      <c r="I127" s="117">
        <v>559390</v>
      </c>
      <c r="J127" s="118">
        <f t="shared" si="13"/>
        <v>-5.0445758672433616E-2</v>
      </c>
      <c r="K127" s="117"/>
      <c r="L127" s="118"/>
    </row>
    <row r="128" spans="1:13" x14ac:dyDescent="0.25">
      <c r="A128" s="122"/>
      <c r="B128" s="116" t="s">
        <v>94</v>
      </c>
      <c r="C128" s="117">
        <v>572438</v>
      </c>
      <c r="D128" s="118">
        <v>0.4574938574938574</v>
      </c>
      <c r="E128" s="117">
        <v>604663</v>
      </c>
      <c r="F128" s="118">
        <f t="shared" si="13"/>
        <v>5.6294306108259695E-2</v>
      </c>
      <c r="G128" s="117">
        <v>615103</v>
      </c>
      <c r="H128" s="118">
        <f t="shared" si="13"/>
        <v>1.7265815834605291E-2</v>
      </c>
      <c r="I128" s="117">
        <v>619551</v>
      </c>
      <c r="J128" s="118">
        <f t="shared" si="13"/>
        <v>7.2313092278855073E-3</v>
      </c>
      <c r="K128" s="117"/>
      <c r="L128" s="118"/>
    </row>
    <row r="129" spans="2:13" x14ac:dyDescent="0.25">
      <c r="B129" s="116" t="s">
        <v>96</v>
      </c>
      <c r="C129" s="117">
        <v>445764</v>
      </c>
      <c r="D129" s="118">
        <v>0.23977616589533635</v>
      </c>
      <c r="E129" s="117">
        <v>509079</v>
      </c>
      <c r="F129" s="118">
        <f t="shared" si="13"/>
        <v>0.14203704202223588</v>
      </c>
      <c r="G129" s="117">
        <v>505691</v>
      </c>
      <c r="H129" s="118">
        <f t="shared" si="13"/>
        <v>-6.6551556831061509E-3</v>
      </c>
      <c r="I129" s="117">
        <v>465554</v>
      </c>
      <c r="J129" s="118">
        <f t="shared" si="13"/>
        <v>-7.9370603787688565E-2</v>
      </c>
      <c r="K129" s="117"/>
      <c r="L129" s="118"/>
    </row>
    <row r="130" spans="2:13" x14ac:dyDescent="0.25">
      <c r="B130" s="116" t="s">
        <v>98</v>
      </c>
      <c r="C130" s="117">
        <v>489037</v>
      </c>
      <c r="D130" s="118">
        <v>0.72276805687170409</v>
      </c>
      <c r="E130" s="117">
        <v>512982</v>
      </c>
      <c r="F130" s="118">
        <f t="shared" si="13"/>
        <v>4.8963575353194067E-2</v>
      </c>
      <c r="G130" s="117">
        <v>516610</v>
      </c>
      <c r="H130" s="118">
        <f t="shared" si="13"/>
        <v>7.0723729097708077E-3</v>
      </c>
      <c r="I130" s="117">
        <v>490018</v>
      </c>
      <c r="J130" s="118">
        <f t="shared" si="13"/>
        <v>-5.1474032635837497E-2</v>
      </c>
      <c r="K130" s="117"/>
      <c r="L130" s="118"/>
    </row>
    <row r="131" spans="2:13" ht="15.75" x14ac:dyDescent="0.25">
      <c r="B131" s="119" t="s">
        <v>32</v>
      </c>
      <c r="C131" s="120">
        <v>5839663</v>
      </c>
      <c r="D131" s="121">
        <v>2.7065858533541776</v>
      </c>
      <c r="E131" s="120">
        <v>6457010</v>
      </c>
      <c r="F131" s="121">
        <f t="shared" si="13"/>
        <v>0.10571620314391428</v>
      </c>
      <c r="G131" s="120">
        <v>6689570</v>
      </c>
      <c r="H131" s="121">
        <f t="shared" si="13"/>
        <v>3.6016670254498617E-2</v>
      </c>
      <c r="I131" s="120">
        <v>6403412</v>
      </c>
      <c r="J131" s="121">
        <f t="shared" si="13"/>
        <v>-4.2776740507984856E-2</v>
      </c>
      <c r="K131" s="120">
        <v>3133155</v>
      </c>
      <c r="L131" s="121">
        <v>1.4994152653011072E-2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7" t="s">
        <v>291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$C$7</f>
        <v>2022</v>
      </c>
      <c r="D139" s="302"/>
      <c r="E139" s="303">
        <f>$E$7</f>
        <v>2023</v>
      </c>
      <c r="F139" s="302"/>
      <c r="G139" s="303">
        <f>$G$7</f>
        <v>2024</v>
      </c>
      <c r="H139" s="302"/>
      <c r="I139" s="303">
        <f>$I$7</f>
        <v>2025</v>
      </c>
      <c r="J139" s="302"/>
      <c r="K139" s="303">
        <f>$K$7</f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260</v>
      </c>
      <c r="G140" s="115" t="s">
        <v>74</v>
      </c>
      <c r="H140" s="114" t="s">
        <v>260</v>
      </c>
      <c r="I140" s="115" t="s">
        <v>74</v>
      </c>
      <c r="J140" s="114" t="s">
        <v>260</v>
      </c>
      <c r="K140" s="115" t="s">
        <v>74</v>
      </c>
      <c r="L140" s="114" t="s">
        <v>286</v>
      </c>
    </row>
    <row r="141" spans="2:13" x14ac:dyDescent="0.25">
      <c r="B141" s="116" t="s">
        <v>76</v>
      </c>
      <c r="C141" s="117">
        <v>89583</v>
      </c>
      <c r="D141" s="118">
        <v>6.5381184786267248</v>
      </c>
      <c r="E141" s="117">
        <v>122293</v>
      </c>
      <c r="F141" s="118">
        <f t="shared" ref="F141:J153" si="15">IFERROR(E141/C141-1,"-")</f>
        <v>0.36513624236741338</v>
      </c>
      <c r="G141" s="117">
        <v>126100</v>
      </c>
      <c r="H141" s="118">
        <f t="shared" si="15"/>
        <v>3.1130154628637774E-2</v>
      </c>
      <c r="I141" s="117">
        <v>123178</v>
      </c>
      <c r="J141" s="118">
        <f t="shared" si="15"/>
        <v>-2.3172085646312457E-2</v>
      </c>
      <c r="K141" s="117">
        <v>113510</v>
      </c>
      <c r="L141" s="118">
        <f t="shared" ref="L141:L146" si="16">IFERROR(K141/I141-1,"-")</f>
        <v>-7.8488041695757405E-2</v>
      </c>
    </row>
    <row r="142" spans="2:13" x14ac:dyDescent="0.25">
      <c r="B142" s="116" t="s">
        <v>78</v>
      </c>
      <c r="C142" s="117">
        <v>91975</v>
      </c>
      <c r="D142" s="118">
        <v>6.9673423423423424</v>
      </c>
      <c r="E142" s="117">
        <v>119975</v>
      </c>
      <c r="F142" s="118">
        <f t="shared" si="15"/>
        <v>0.30443055178037515</v>
      </c>
      <c r="G142" s="117">
        <v>123737</v>
      </c>
      <c r="H142" s="118">
        <f t="shared" si="15"/>
        <v>3.1356532610960608E-2</v>
      </c>
      <c r="I142" s="117">
        <v>114767</v>
      </c>
      <c r="J142" s="118">
        <f t="shared" si="15"/>
        <v>-7.2492463854788802E-2</v>
      </c>
      <c r="K142" s="117">
        <v>113306</v>
      </c>
      <c r="L142" s="118">
        <f t="shared" si="16"/>
        <v>-1.2730140197094952E-2</v>
      </c>
    </row>
    <row r="143" spans="2:13" x14ac:dyDescent="0.25">
      <c r="B143" s="116" t="s">
        <v>80</v>
      </c>
      <c r="C143" s="117">
        <v>129712</v>
      </c>
      <c r="D143" s="118">
        <v>6.5651463898285316</v>
      </c>
      <c r="E143" s="117">
        <v>133635</v>
      </c>
      <c r="F143" s="118">
        <f t="shared" si="15"/>
        <v>3.0243925003083705E-2</v>
      </c>
      <c r="G143" s="117">
        <v>145348</v>
      </c>
      <c r="H143" s="118">
        <f t="shared" si="15"/>
        <v>8.764919369925539E-2</v>
      </c>
      <c r="I143" s="117">
        <v>125273</v>
      </c>
      <c r="J143" s="118">
        <f t="shared" si="15"/>
        <v>-0.13811679555274237</v>
      </c>
      <c r="K143" s="117">
        <v>125268</v>
      </c>
      <c r="L143" s="118">
        <f t="shared" si="16"/>
        <v>-3.9912830378407982E-5</v>
      </c>
    </row>
    <row r="144" spans="2:13" x14ac:dyDescent="0.25">
      <c r="B144" s="116" t="s">
        <v>82</v>
      </c>
      <c r="C144" s="117">
        <v>128074</v>
      </c>
      <c r="D144" s="118">
        <v>7.4060120766605415</v>
      </c>
      <c r="E144" s="117">
        <v>121099</v>
      </c>
      <c r="F144" s="118">
        <f t="shared" si="15"/>
        <v>-5.4460702406421313E-2</v>
      </c>
      <c r="G144" s="117">
        <v>116283</v>
      </c>
      <c r="H144" s="118">
        <f t="shared" si="15"/>
        <v>-3.9769114526131522E-2</v>
      </c>
      <c r="I144" s="117">
        <v>111657</v>
      </c>
      <c r="J144" s="118">
        <f t="shared" si="15"/>
        <v>-3.978225535976887E-2</v>
      </c>
      <c r="K144" s="117">
        <v>95348</v>
      </c>
      <c r="L144" s="118">
        <f t="shared" si="16"/>
        <v>-0.14606339056216811</v>
      </c>
    </row>
    <row r="145" spans="1:13" x14ac:dyDescent="0.25">
      <c r="B145" s="116" t="s">
        <v>84</v>
      </c>
      <c r="C145" s="117">
        <v>110814</v>
      </c>
      <c r="D145" s="118">
        <v>4.3140555315781901</v>
      </c>
      <c r="E145" s="117">
        <v>116526</v>
      </c>
      <c r="F145" s="118">
        <f t="shared" si="15"/>
        <v>5.1545833558936494E-2</v>
      </c>
      <c r="G145" s="117">
        <v>113394</v>
      </c>
      <c r="H145" s="118">
        <f t="shared" si="15"/>
        <v>-2.6878121620925843E-2</v>
      </c>
      <c r="I145" s="117">
        <v>93440</v>
      </c>
      <c r="J145" s="118">
        <f t="shared" si="15"/>
        <v>-0.17597050990352225</v>
      </c>
      <c r="K145" s="117">
        <v>94717</v>
      </c>
      <c r="L145" s="118">
        <f t="shared" si="16"/>
        <v>1.3666523972602818E-2</v>
      </c>
    </row>
    <row r="146" spans="1:13" x14ac:dyDescent="0.25">
      <c r="B146" s="116" t="s">
        <v>86</v>
      </c>
      <c r="C146" s="117">
        <v>119906</v>
      </c>
      <c r="D146" s="118">
        <v>2.1109669719534025</v>
      </c>
      <c r="E146" s="117">
        <v>118355</v>
      </c>
      <c r="F146" s="118">
        <f t="shared" si="15"/>
        <v>-1.2935132520474402E-2</v>
      </c>
      <c r="G146" s="117">
        <v>100343</v>
      </c>
      <c r="H146" s="118">
        <f t="shared" si="15"/>
        <v>-0.15218621942461241</v>
      </c>
      <c r="I146" s="117">
        <v>101616</v>
      </c>
      <c r="J146" s="118">
        <f t="shared" si="15"/>
        <v>1.2686485355231536E-2</v>
      </c>
      <c r="K146" s="117">
        <v>84676</v>
      </c>
      <c r="L146" s="118">
        <f t="shared" si="16"/>
        <v>-0.16670603054637068</v>
      </c>
    </row>
    <row r="147" spans="1:13" x14ac:dyDescent="0.25">
      <c r="B147" s="116" t="s">
        <v>88</v>
      </c>
      <c r="C147" s="117">
        <v>113982</v>
      </c>
      <c r="D147" s="118">
        <v>0.29237153612408728</v>
      </c>
      <c r="E147" s="117">
        <v>116882</v>
      </c>
      <c r="F147" s="118">
        <f t="shared" si="15"/>
        <v>2.5442613746030185E-2</v>
      </c>
      <c r="G147" s="117">
        <v>107901</v>
      </c>
      <c r="H147" s="118">
        <f t="shared" si="15"/>
        <v>-7.6838178675929569E-2</v>
      </c>
      <c r="I147" s="117">
        <v>100839</v>
      </c>
      <c r="J147" s="118">
        <f t="shared" si="15"/>
        <v>-6.5448883698946303E-2</v>
      </c>
      <c r="K147" s="117"/>
      <c r="L147" s="118"/>
    </row>
    <row r="148" spans="1:13" x14ac:dyDescent="0.25">
      <c r="B148" s="116" t="s">
        <v>90</v>
      </c>
      <c r="C148" s="117">
        <v>122390</v>
      </c>
      <c r="D148" s="118">
        <v>0.3041717726037616</v>
      </c>
      <c r="E148" s="117">
        <v>116172</v>
      </c>
      <c r="F148" s="118">
        <f t="shared" si="15"/>
        <v>-5.0804804314077967E-2</v>
      </c>
      <c r="G148" s="117">
        <v>114502</v>
      </c>
      <c r="H148" s="118">
        <f t="shared" si="15"/>
        <v>-1.4375236717969919E-2</v>
      </c>
      <c r="I148" s="117">
        <v>100284</v>
      </c>
      <c r="J148" s="118">
        <f t="shared" si="15"/>
        <v>-0.12417250353705611</v>
      </c>
      <c r="K148" s="117"/>
      <c r="L148" s="118"/>
    </row>
    <row r="149" spans="1:13" x14ac:dyDescent="0.25">
      <c r="B149" s="116" t="s">
        <v>92</v>
      </c>
      <c r="C149" s="117">
        <v>113401</v>
      </c>
      <c r="D149" s="118">
        <v>-0.18841606549868317</v>
      </c>
      <c r="E149" s="117">
        <v>116505</v>
      </c>
      <c r="F149" s="118">
        <f t="shared" si="15"/>
        <v>2.7371892664085795E-2</v>
      </c>
      <c r="G149" s="117">
        <v>114433</v>
      </c>
      <c r="H149" s="118">
        <f t="shared" si="15"/>
        <v>-1.7784644435861141E-2</v>
      </c>
      <c r="I149" s="117">
        <v>106495</v>
      </c>
      <c r="J149" s="118">
        <f t="shared" si="15"/>
        <v>-6.9368101858729547E-2</v>
      </c>
      <c r="K149" s="117"/>
      <c r="L149" s="118"/>
    </row>
    <row r="150" spans="1:13" x14ac:dyDescent="0.25">
      <c r="A150" s="122"/>
      <c r="B150" s="116" t="s">
        <v>94</v>
      </c>
      <c r="C150" s="117">
        <v>119919</v>
      </c>
      <c r="D150" s="118">
        <v>-0.15790767242953241</v>
      </c>
      <c r="E150" s="117">
        <v>130638</v>
      </c>
      <c r="F150" s="118">
        <f t="shared" si="15"/>
        <v>8.9385335101193286E-2</v>
      </c>
      <c r="G150" s="117">
        <v>135499</v>
      </c>
      <c r="H150" s="118">
        <f t="shared" si="15"/>
        <v>3.7209693963471624E-2</v>
      </c>
      <c r="I150" s="117">
        <v>123159</v>
      </c>
      <c r="J150" s="118">
        <f t="shared" si="15"/>
        <v>-9.1070782810205197E-2</v>
      </c>
      <c r="K150" s="117"/>
      <c r="L150" s="118"/>
    </row>
    <row r="151" spans="1:13" x14ac:dyDescent="0.25">
      <c r="B151" s="116" t="s">
        <v>96</v>
      </c>
      <c r="C151" s="117">
        <v>151513</v>
      </c>
      <c r="D151" s="118">
        <v>2.4944420918906474E-3</v>
      </c>
      <c r="E151" s="117">
        <v>147547</v>
      </c>
      <c r="F151" s="118">
        <f t="shared" si="15"/>
        <v>-2.6175971698798151E-2</v>
      </c>
      <c r="G151" s="117">
        <v>149252</v>
      </c>
      <c r="H151" s="118">
        <f t="shared" si="15"/>
        <v>1.1555639897795178E-2</v>
      </c>
      <c r="I151" s="117">
        <v>143038</v>
      </c>
      <c r="J151" s="118">
        <f t="shared" si="15"/>
        <v>-4.1634282957682345E-2</v>
      </c>
      <c r="K151" s="117"/>
      <c r="L151" s="118"/>
    </row>
    <row r="152" spans="1:13" x14ac:dyDescent="0.25">
      <c r="B152" s="116" t="s">
        <v>98</v>
      </c>
      <c r="C152" s="117">
        <v>129270</v>
      </c>
      <c r="D152" s="118">
        <v>7.1215486094998282E-2</v>
      </c>
      <c r="E152" s="117">
        <v>136539</v>
      </c>
      <c r="F152" s="118">
        <f t="shared" si="15"/>
        <v>5.6231144116964504E-2</v>
      </c>
      <c r="G152" s="117">
        <v>136566</v>
      </c>
      <c r="H152" s="118">
        <f t="shared" si="15"/>
        <v>1.9774569903097117E-4</v>
      </c>
      <c r="I152" s="117">
        <v>127525</v>
      </c>
      <c r="J152" s="118">
        <f t="shared" si="15"/>
        <v>-6.6202422272015005E-2</v>
      </c>
      <c r="K152" s="117"/>
      <c r="L152" s="118"/>
    </row>
    <row r="153" spans="1:13" ht="15.75" x14ac:dyDescent="0.25">
      <c r="B153" s="119" t="s">
        <v>32</v>
      </c>
      <c r="C153" s="120">
        <v>1420539</v>
      </c>
      <c r="D153" s="121">
        <v>0.66888003073333535</v>
      </c>
      <c r="E153" s="120">
        <v>1496166</v>
      </c>
      <c r="F153" s="121">
        <f t="shared" si="15"/>
        <v>5.3238242667043911E-2</v>
      </c>
      <c r="G153" s="120">
        <v>1483358</v>
      </c>
      <c r="H153" s="121">
        <f t="shared" si="15"/>
        <v>-8.5605474258871883E-3</v>
      </c>
      <c r="I153" s="120">
        <v>1371271</v>
      </c>
      <c r="J153" s="121">
        <f t="shared" si="15"/>
        <v>-7.556301310944491E-2</v>
      </c>
      <c r="K153" s="120">
        <v>626825</v>
      </c>
      <c r="L153" s="121">
        <v>-6.4343939898288016E-2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7" t="s">
        <v>292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$C$7</f>
        <v>2022</v>
      </c>
      <c r="D161" s="302"/>
      <c r="E161" s="303">
        <f>$E$7</f>
        <v>2023</v>
      </c>
      <c r="F161" s="302"/>
      <c r="G161" s="303">
        <f>$G$7</f>
        <v>2024</v>
      </c>
      <c r="H161" s="302"/>
      <c r="I161" s="303">
        <f>$I$7</f>
        <v>2025</v>
      </c>
      <c r="J161" s="302"/>
      <c r="K161" s="303">
        <f>$K$7</f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260</v>
      </c>
      <c r="G162" s="115" t="s">
        <v>74</v>
      </c>
      <c r="H162" s="114" t="s">
        <v>260</v>
      </c>
      <c r="I162" s="115" t="s">
        <v>74</v>
      </c>
      <c r="J162" s="114" t="s">
        <v>260</v>
      </c>
      <c r="K162" s="115" t="s">
        <v>74</v>
      </c>
      <c r="L162" s="114" t="s">
        <v>286</v>
      </c>
    </row>
    <row r="163" spans="2:12" x14ac:dyDescent="0.25">
      <c r="B163" s="116" t="s">
        <v>76</v>
      </c>
      <c r="C163" s="117">
        <v>32383</v>
      </c>
      <c r="D163" s="118">
        <v>1.147983550013266</v>
      </c>
      <c r="E163" s="117">
        <v>45548</v>
      </c>
      <c r="F163" s="118">
        <f t="shared" ref="F163:J175" si="17">IFERROR(E163/C163-1,"-")</f>
        <v>0.40654046876447514</v>
      </c>
      <c r="G163" s="117">
        <v>55570</v>
      </c>
      <c r="H163" s="118">
        <f t="shared" si="17"/>
        <v>0.22003161499956092</v>
      </c>
      <c r="I163" s="117">
        <v>36323</v>
      </c>
      <c r="J163" s="118">
        <f t="shared" si="17"/>
        <v>-0.34635594745366205</v>
      </c>
      <c r="K163" s="117">
        <v>36704</v>
      </c>
      <c r="L163" s="118">
        <f t="shared" ref="L163:L168" si="18">IFERROR(K163/I163-1,"-")</f>
        <v>1.048922170525568E-2</v>
      </c>
    </row>
    <row r="164" spans="2:12" x14ac:dyDescent="0.25">
      <c r="B164" s="116" t="s">
        <v>78</v>
      </c>
      <c r="C164" s="117">
        <v>48271</v>
      </c>
      <c r="D164" s="118">
        <v>1.0422660348620747</v>
      </c>
      <c r="E164" s="117">
        <v>54817</v>
      </c>
      <c r="F164" s="118">
        <f t="shared" si="17"/>
        <v>0.13560937208676016</v>
      </c>
      <c r="G164" s="117">
        <v>56446</v>
      </c>
      <c r="H164" s="118">
        <f t="shared" si="17"/>
        <v>2.9717058576718802E-2</v>
      </c>
      <c r="I164" s="117">
        <v>44271</v>
      </c>
      <c r="J164" s="118">
        <f t="shared" si="17"/>
        <v>-0.21569287460581799</v>
      </c>
      <c r="K164" s="117">
        <v>41183</v>
      </c>
      <c r="L164" s="118">
        <f t="shared" si="18"/>
        <v>-6.9752207991687576E-2</v>
      </c>
    </row>
    <row r="165" spans="2:12" x14ac:dyDescent="0.25">
      <c r="B165" s="116" t="s">
        <v>80</v>
      </c>
      <c r="C165" s="117">
        <v>39560</v>
      </c>
      <c r="D165" s="118">
        <v>1.238189533239038</v>
      </c>
      <c r="E165" s="117">
        <v>41198</v>
      </c>
      <c r="F165" s="118">
        <f t="shared" si="17"/>
        <v>4.1405460060667254E-2</v>
      </c>
      <c r="G165" s="117">
        <v>52762</v>
      </c>
      <c r="H165" s="118">
        <f t="shared" si="17"/>
        <v>0.28069323753580266</v>
      </c>
      <c r="I165" s="117">
        <v>34112</v>
      </c>
      <c r="J165" s="118">
        <f t="shared" si="17"/>
        <v>-0.35347409120200146</v>
      </c>
      <c r="K165" s="117">
        <v>37070</v>
      </c>
      <c r="L165" s="118">
        <f t="shared" si="18"/>
        <v>8.6714352720450361E-2</v>
      </c>
    </row>
    <row r="166" spans="2:12" x14ac:dyDescent="0.25">
      <c r="B166" s="116" t="s">
        <v>82</v>
      </c>
      <c r="C166" s="117">
        <v>44208</v>
      </c>
      <c r="D166" s="118">
        <v>2.7025125628140705</v>
      </c>
      <c r="E166" s="117">
        <v>49493</v>
      </c>
      <c r="F166" s="118">
        <f t="shared" si="17"/>
        <v>0.11954849800941014</v>
      </c>
      <c r="G166" s="117">
        <v>41914</v>
      </c>
      <c r="H166" s="118">
        <f t="shared" si="17"/>
        <v>-0.15313276624977268</v>
      </c>
      <c r="I166" s="117">
        <v>33229</v>
      </c>
      <c r="J166" s="118">
        <f t="shared" si="17"/>
        <v>-0.20721000143150259</v>
      </c>
      <c r="K166" s="117">
        <v>42793</v>
      </c>
      <c r="L166" s="118">
        <f t="shared" si="18"/>
        <v>0.28782087935237288</v>
      </c>
    </row>
    <row r="167" spans="2:12" x14ac:dyDescent="0.25">
      <c r="B167" s="116" t="s">
        <v>84</v>
      </c>
      <c r="C167" s="117">
        <v>38263</v>
      </c>
      <c r="D167" s="118">
        <v>0.94110186688311681</v>
      </c>
      <c r="E167" s="117">
        <v>35510</v>
      </c>
      <c r="F167" s="118">
        <f t="shared" si="17"/>
        <v>-7.1949402817343078E-2</v>
      </c>
      <c r="G167" s="117">
        <v>32893</v>
      </c>
      <c r="H167" s="118">
        <f t="shared" si="17"/>
        <v>-7.3697549985919486E-2</v>
      </c>
      <c r="I167" s="117">
        <v>27747</v>
      </c>
      <c r="J167" s="118">
        <f t="shared" si="17"/>
        <v>-0.15644666038366828</v>
      </c>
      <c r="K167" s="117">
        <v>33908</v>
      </c>
      <c r="L167" s="118">
        <f t="shared" si="18"/>
        <v>0.22204202256099759</v>
      </c>
    </row>
    <row r="168" spans="2:12" x14ac:dyDescent="0.25">
      <c r="B168" s="116" t="s">
        <v>86</v>
      </c>
      <c r="C168" s="117">
        <v>29144</v>
      </c>
      <c r="D168" s="118">
        <v>0.4948707427164547</v>
      </c>
      <c r="E168" s="117">
        <v>26909</v>
      </c>
      <c r="F168" s="118">
        <f t="shared" si="17"/>
        <v>-7.6688169091408187E-2</v>
      </c>
      <c r="G168" s="117">
        <v>23443</v>
      </c>
      <c r="H168" s="118">
        <f t="shared" si="17"/>
        <v>-0.12880448920435539</v>
      </c>
      <c r="I168" s="117">
        <v>22401</v>
      </c>
      <c r="J168" s="118">
        <f t="shared" si="17"/>
        <v>-4.4448236147250797E-2</v>
      </c>
      <c r="K168" s="117">
        <v>27941</v>
      </c>
      <c r="L168" s="118">
        <f t="shared" si="18"/>
        <v>0.24731038792911031</v>
      </c>
    </row>
    <row r="169" spans="2:12" x14ac:dyDescent="0.25">
      <c r="B169" s="116" t="s">
        <v>88</v>
      </c>
      <c r="C169" s="117">
        <v>36769</v>
      </c>
      <c r="D169" s="118">
        <v>0.16291353026756905</v>
      </c>
      <c r="E169" s="117">
        <v>42633</v>
      </c>
      <c r="F169" s="118">
        <f t="shared" si="17"/>
        <v>0.15948217248225416</v>
      </c>
      <c r="G169" s="117">
        <v>32656</v>
      </c>
      <c r="H169" s="118">
        <f t="shared" si="17"/>
        <v>-0.23402059437524925</v>
      </c>
      <c r="I169" s="117">
        <v>32197</v>
      </c>
      <c r="J169" s="118">
        <f t="shared" si="17"/>
        <v>-1.4055609995100471E-2</v>
      </c>
      <c r="K169" s="117"/>
      <c r="L169" s="118"/>
    </row>
    <row r="170" spans="2:12" x14ac:dyDescent="0.25">
      <c r="B170" s="116" t="s">
        <v>90</v>
      </c>
      <c r="C170" s="117">
        <v>50961</v>
      </c>
      <c r="D170" s="118">
        <v>6.7693274670018955E-2</v>
      </c>
      <c r="E170" s="117">
        <v>64650</v>
      </c>
      <c r="F170" s="118">
        <f t="shared" si="17"/>
        <v>0.26861717784187911</v>
      </c>
      <c r="G170" s="117">
        <v>45438</v>
      </c>
      <c r="H170" s="118">
        <f t="shared" si="17"/>
        <v>-0.29716937354988404</v>
      </c>
      <c r="I170" s="117">
        <v>45934</v>
      </c>
      <c r="J170" s="118">
        <f t="shared" si="17"/>
        <v>1.0915973414322711E-2</v>
      </c>
      <c r="K170" s="117"/>
      <c r="L170" s="118"/>
    </row>
    <row r="171" spans="2:12" x14ac:dyDescent="0.25">
      <c r="B171" s="116" t="s">
        <v>92</v>
      </c>
      <c r="C171" s="117">
        <v>31016</v>
      </c>
      <c r="D171" s="118">
        <v>0.24392395925242649</v>
      </c>
      <c r="E171" s="117">
        <v>38569</v>
      </c>
      <c r="F171" s="118">
        <f t="shared" si="17"/>
        <v>0.24351947381996397</v>
      </c>
      <c r="G171" s="117">
        <v>23019</v>
      </c>
      <c r="H171" s="118">
        <f t="shared" si="17"/>
        <v>-0.40317353314838345</v>
      </c>
      <c r="I171" s="117">
        <v>25150</v>
      </c>
      <c r="J171" s="118">
        <f t="shared" si="17"/>
        <v>9.2575698336157197E-2</v>
      </c>
      <c r="K171" s="117"/>
      <c r="L171" s="118"/>
    </row>
    <row r="172" spans="2:12" x14ac:dyDescent="0.25">
      <c r="B172" s="116" t="s">
        <v>94</v>
      </c>
      <c r="C172" s="117">
        <v>43770</v>
      </c>
      <c r="D172" s="118">
        <v>0.19740657657164751</v>
      </c>
      <c r="E172" s="117">
        <v>54486</v>
      </c>
      <c r="F172" s="118">
        <f t="shared" si="17"/>
        <v>0.24482522275531182</v>
      </c>
      <c r="G172" s="117">
        <v>37926</v>
      </c>
      <c r="H172" s="118">
        <f t="shared" si="17"/>
        <v>-0.30393128510075984</v>
      </c>
      <c r="I172" s="117">
        <v>35064</v>
      </c>
      <c r="J172" s="118">
        <f t="shared" si="17"/>
        <v>-7.5462743236829666E-2</v>
      </c>
      <c r="K172" s="117"/>
      <c r="L172" s="118"/>
    </row>
    <row r="173" spans="2:12" x14ac:dyDescent="0.25">
      <c r="B173" s="116" t="s">
        <v>96</v>
      </c>
      <c r="C173" s="117">
        <v>31683</v>
      </c>
      <c r="D173" s="118">
        <v>-0.114010067114094</v>
      </c>
      <c r="E173" s="117">
        <v>47843</v>
      </c>
      <c r="F173" s="118">
        <f t="shared" si="17"/>
        <v>0.51005270965502003</v>
      </c>
      <c r="G173" s="117">
        <v>28288</v>
      </c>
      <c r="H173" s="118">
        <f t="shared" si="17"/>
        <v>-0.40873272997094667</v>
      </c>
      <c r="I173" s="117">
        <v>28198</v>
      </c>
      <c r="J173" s="118">
        <f t="shared" si="17"/>
        <v>-3.1815610859728949E-3</v>
      </c>
      <c r="K173" s="117"/>
      <c r="L173" s="118"/>
    </row>
    <row r="174" spans="2:12" x14ac:dyDescent="0.25">
      <c r="B174" s="116" t="s">
        <v>98</v>
      </c>
      <c r="C174" s="117">
        <v>40785</v>
      </c>
      <c r="D174" s="118">
        <v>9.3255776550688951E-2</v>
      </c>
      <c r="E174" s="117">
        <v>34236</v>
      </c>
      <c r="F174" s="118">
        <f t="shared" si="17"/>
        <v>-0.16057374034571537</v>
      </c>
      <c r="G174" s="117">
        <v>31889</v>
      </c>
      <c r="H174" s="118">
        <f t="shared" si="17"/>
        <v>-6.8553569342212906E-2</v>
      </c>
      <c r="I174" s="117">
        <v>31631</v>
      </c>
      <c r="J174" s="118">
        <f t="shared" si="17"/>
        <v>-8.0905641443758114E-3</v>
      </c>
      <c r="K174" s="117"/>
      <c r="L174" s="118"/>
    </row>
    <row r="175" spans="2:12" ht="15.75" x14ac:dyDescent="0.25">
      <c r="B175" s="119" t="s">
        <v>32</v>
      </c>
      <c r="C175" s="120">
        <v>466813</v>
      </c>
      <c r="D175" s="121">
        <v>0.4522690293898961</v>
      </c>
      <c r="E175" s="120">
        <v>535892</v>
      </c>
      <c r="F175" s="121">
        <f t="shared" si="17"/>
        <v>0.14798002626319318</v>
      </c>
      <c r="G175" s="120">
        <v>462244</v>
      </c>
      <c r="H175" s="121">
        <f t="shared" si="17"/>
        <v>-0.13743067633030537</v>
      </c>
      <c r="I175" s="120">
        <v>396257</v>
      </c>
      <c r="J175" s="121">
        <f t="shared" si="17"/>
        <v>-0.14275361064719061</v>
      </c>
      <c r="K175" s="120">
        <v>219599</v>
      </c>
      <c r="L175" s="121">
        <v>0.10862113356522274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7" t="s">
        <v>293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$C$7</f>
        <v>2022</v>
      </c>
      <c r="D183" s="302"/>
      <c r="E183" s="303">
        <f>$E$7</f>
        <v>2023</v>
      </c>
      <c r="F183" s="302"/>
      <c r="G183" s="303">
        <f>$G$7</f>
        <v>2024</v>
      </c>
      <c r="H183" s="302"/>
      <c r="I183" s="303">
        <f>$I$7</f>
        <v>2025</v>
      </c>
      <c r="J183" s="302"/>
      <c r="K183" s="303">
        <f>$K$7</f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260</v>
      </c>
      <c r="G184" s="115" t="s">
        <v>74</v>
      </c>
      <c r="H184" s="114" t="s">
        <v>260</v>
      </c>
      <c r="I184" s="115" t="s">
        <v>74</v>
      </c>
      <c r="J184" s="114" t="s">
        <v>260</v>
      </c>
      <c r="K184" s="115" t="s">
        <v>74</v>
      </c>
      <c r="L184" s="114" t="s">
        <v>286</v>
      </c>
    </row>
    <row r="185" spans="1:13" x14ac:dyDescent="0.25">
      <c r="A185" s="122"/>
      <c r="B185" s="116" t="s">
        <v>76</v>
      </c>
      <c r="C185" s="117">
        <v>60039</v>
      </c>
      <c r="D185" s="118">
        <v>7.5647646219686155</v>
      </c>
      <c r="E185" s="117">
        <v>56539</v>
      </c>
      <c r="F185" s="118">
        <f t="shared" ref="F185:J197" si="19">IFERROR(E185/C185-1,"-")</f>
        <v>-5.8295441296490669E-2</v>
      </c>
      <c r="G185" s="117">
        <v>54233</v>
      </c>
      <c r="H185" s="118">
        <f t="shared" si="19"/>
        <v>-4.0786006119669649E-2</v>
      </c>
      <c r="I185" s="117">
        <v>51803</v>
      </c>
      <c r="J185" s="118">
        <f t="shared" si="19"/>
        <v>-4.4806667527151345E-2</v>
      </c>
      <c r="K185" s="117">
        <v>51822</v>
      </c>
      <c r="L185" s="118">
        <f t="shared" ref="L185:L190" si="20">IFERROR(K185/I185-1,"-")</f>
        <v>3.6677412505059515E-4</v>
      </c>
    </row>
    <row r="186" spans="1:13" x14ac:dyDescent="0.25">
      <c r="B186" s="116" t="s">
        <v>78</v>
      </c>
      <c r="C186" s="117">
        <v>56597</v>
      </c>
      <c r="D186" s="118">
        <v>14.725757154765212</v>
      </c>
      <c r="E186" s="117">
        <v>56743</v>
      </c>
      <c r="F186" s="118">
        <f t="shared" si="19"/>
        <v>2.5796420304962098E-3</v>
      </c>
      <c r="G186" s="117">
        <v>54347</v>
      </c>
      <c r="H186" s="118">
        <f t="shared" si="19"/>
        <v>-4.2225472745536896E-2</v>
      </c>
      <c r="I186" s="117">
        <v>50904</v>
      </c>
      <c r="J186" s="118">
        <f t="shared" si="19"/>
        <v>-6.3352162952876934E-2</v>
      </c>
      <c r="K186" s="117">
        <v>55947</v>
      </c>
      <c r="L186" s="118">
        <f t="shared" si="20"/>
        <v>9.9068835454974025E-2</v>
      </c>
    </row>
    <row r="187" spans="1:13" x14ac:dyDescent="0.25">
      <c r="B187" s="116" t="s">
        <v>80</v>
      </c>
      <c r="C187" s="117">
        <v>63116</v>
      </c>
      <c r="D187" s="118">
        <v>16.00323275862069</v>
      </c>
      <c r="E187" s="117">
        <v>46476</v>
      </c>
      <c r="F187" s="118">
        <f t="shared" si="19"/>
        <v>-0.26364154889409974</v>
      </c>
      <c r="G187" s="117">
        <v>54310</v>
      </c>
      <c r="H187" s="118">
        <f t="shared" si="19"/>
        <v>0.16856011704966001</v>
      </c>
      <c r="I187" s="117">
        <v>60422</v>
      </c>
      <c r="J187" s="118">
        <f t="shared" si="19"/>
        <v>0.11253912723255377</v>
      </c>
      <c r="K187" s="117">
        <v>51379</v>
      </c>
      <c r="L187" s="118">
        <f t="shared" si="20"/>
        <v>-0.14966402965807157</v>
      </c>
    </row>
    <row r="188" spans="1:13" x14ac:dyDescent="0.25">
      <c r="B188" s="116" t="s">
        <v>82</v>
      </c>
      <c r="C188" s="117">
        <v>63281</v>
      </c>
      <c r="D188" s="118">
        <v>8.2085273573923168</v>
      </c>
      <c r="E188" s="117">
        <v>46291</v>
      </c>
      <c r="F188" s="118">
        <f t="shared" si="19"/>
        <v>-0.26848501129881008</v>
      </c>
      <c r="G188" s="117">
        <v>58185</v>
      </c>
      <c r="H188" s="118">
        <f t="shared" si="19"/>
        <v>0.25693979391242361</v>
      </c>
      <c r="I188" s="117">
        <v>49447</v>
      </c>
      <c r="J188" s="118">
        <f t="shared" si="19"/>
        <v>-0.1501761622411274</v>
      </c>
      <c r="K188" s="117">
        <v>53339</v>
      </c>
      <c r="L188" s="118">
        <f t="shared" si="20"/>
        <v>7.8710538556434173E-2</v>
      </c>
    </row>
    <row r="189" spans="1:13" x14ac:dyDescent="0.25">
      <c r="B189" s="116" t="s">
        <v>84</v>
      </c>
      <c r="C189" s="117">
        <v>41515</v>
      </c>
      <c r="D189" s="118">
        <v>1.9407806191117092</v>
      </c>
      <c r="E189" s="117">
        <v>46632</v>
      </c>
      <c r="F189" s="118">
        <f t="shared" si="19"/>
        <v>0.12325665422136578</v>
      </c>
      <c r="G189" s="117">
        <v>42714</v>
      </c>
      <c r="H189" s="118">
        <f t="shared" si="19"/>
        <v>-8.4019557385486388E-2</v>
      </c>
      <c r="I189" s="117">
        <v>41345</v>
      </c>
      <c r="J189" s="118">
        <f t="shared" si="19"/>
        <v>-3.2050381607903744E-2</v>
      </c>
      <c r="K189" s="117">
        <v>46493</v>
      </c>
      <c r="L189" s="118">
        <f t="shared" si="20"/>
        <v>0.1245132422300157</v>
      </c>
    </row>
    <row r="190" spans="1:13" x14ac:dyDescent="0.25">
      <c r="B190" s="116" t="s">
        <v>125</v>
      </c>
      <c r="C190" s="117">
        <v>38119</v>
      </c>
      <c r="D190" s="118">
        <v>0.47103770308339454</v>
      </c>
      <c r="E190" s="117">
        <v>37086</v>
      </c>
      <c r="F190" s="118">
        <f t="shared" si="19"/>
        <v>-2.7099346782444411E-2</v>
      </c>
      <c r="G190" s="117">
        <v>39687</v>
      </c>
      <c r="H190" s="118">
        <f t="shared" si="19"/>
        <v>7.0134282478563348E-2</v>
      </c>
      <c r="I190" s="117">
        <v>34766</v>
      </c>
      <c r="J190" s="118">
        <f t="shared" si="19"/>
        <v>-0.12399526293244645</v>
      </c>
      <c r="K190" s="117">
        <v>39305</v>
      </c>
      <c r="L190" s="118">
        <f t="shared" si="20"/>
        <v>0.1305585917275498</v>
      </c>
    </row>
    <row r="191" spans="1:13" x14ac:dyDescent="0.25">
      <c r="B191" s="116" t="s">
        <v>88</v>
      </c>
      <c r="C191" s="117">
        <v>61424</v>
      </c>
      <c r="D191" s="118">
        <v>0.39495378466150388</v>
      </c>
      <c r="E191" s="117">
        <v>62303</v>
      </c>
      <c r="F191" s="118">
        <f t="shared" si="19"/>
        <v>1.4310367283146608E-2</v>
      </c>
      <c r="G191" s="117">
        <v>61489</v>
      </c>
      <c r="H191" s="118">
        <f t="shared" si="19"/>
        <v>-1.306518145193647E-2</v>
      </c>
      <c r="I191" s="117">
        <v>51214</v>
      </c>
      <c r="J191" s="118">
        <f t="shared" si="19"/>
        <v>-0.16710305908373857</v>
      </c>
      <c r="K191" s="117"/>
      <c r="L191" s="118"/>
    </row>
    <row r="192" spans="1:13" x14ac:dyDescent="0.25">
      <c r="B192" s="116" t="s">
        <v>90</v>
      </c>
      <c r="C192" s="117">
        <v>44123</v>
      </c>
      <c r="D192" s="118">
        <v>-9.0284936703641128E-2</v>
      </c>
      <c r="E192" s="117">
        <v>48757</v>
      </c>
      <c r="F192" s="118">
        <f t="shared" si="19"/>
        <v>0.10502459034970424</v>
      </c>
      <c r="G192" s="117">
        <v>48568</v>
      </c>
      <c r="H192" s="118">
        <f t="shared" si="19"/>
        <v>-3.8763664704555278E-3</v>
      </c>
      <c r="I192" s="117">
        <v>39412</v>
      </c>
      <c r="J192" s="118">
        <f t="shared" si="19"/>
        <v>-0.18851918958985336</v>
      </c>
      <c r="K192" s="117"/>
      <c r="L192" s="118"/>
    </row>
    <row r="193" spans="2:13" x14ac:dyDescent="0.25">
      <c r="B193" s="116" t="s">
        <v>92</v>
      </c>
      <c r="C193" s="117">
        <v>44068</v>
      </c>
      <c r="D193" s="118">
        <v>-0.21003854082638707</v>
      </c>
      <c r="E193" s="117">
        <v>43792</v>
      </c>
      <c r="F193" s="118">
        <f t="shared" si="19"/>
        <v>-6.2630480167014113E-3</v>
      </c>
      <c r="G193" s="117">
        <v>44746</v>
      </c>
      <c r="H193" s="118">
        <f t="shared" si="19"/>
        <v>2.1784800876872401E-2</v>
      </c>
      <c r="I193" s="117">
        <v>42856</v>
      </c>
      <c r="J193" s="118">
        <f t="shared" si="19"/>
        <v>-4.2238412372055611E-2</v>
      </c>
      <c r="K193" s="117"/>
      <c r="L193" s="118"/>
    </row>
    <row r="194" spans="2:13" x14ac:dyDescent="0.25">
      <c r="B194" s="116" t="s">
        <v>94</v>
      </c>
      <c r="C194" s="117">
        <v>49340</v>
      </c>
      <c r="D194" s="118">
        <v>-0.13109326570865032</v>
      </c>
      <c r="E194" s="117">
        <v>53334</v>
      </c>
      <c r="F194" s="118">
        <f t="shared" si="19"/>
        <v>8.0948520470206731E-2</v>
      </c>
      <c r="G194" s="117">
        <v>56505</v>
      </c>
      <c r="H194" s="118">
        <f t="shared" si="19"/>
        <v>5.9455506806164848E-2</v>
      </c>
      <c r="I194" s="117">
        <v>56793</v>
      </c>
      <c r="J194" s="118">
        <f t="shared" si="19"/>
        <v>5.0968940801698892E-3</v>
      </c>
      <c r="K194" s="117"/>
      <c r="L194" s="118"/>
    </row>
    <row r="195" spans="2:13" x14ac:dyDescent="0.25">
      <c r="B195" s="116" t="s">
        <v>96</v>
      </c>
      <c r="C195" s="117">
        <v>61960</v>
      </c>
      <c r="D195" s="118">
        <v>-0.26635486353679472</v>
      </c>
      <c r="E195" s="117">
        <v>61728</v>
      </c>
      <c r="F195" s="118">
        <f t="shared" si="19"/>
        <v>-3.7443511943189289E-3</v>
      </c>
      <c r="G195" s="117">
        <v>57074</v>
      </c>
      <c r="H195" s="118">
        <f t="shared" si="19"/>
        <v>-7.5395282529808205E-2</v>
      </c>
      <c r="I195" s="117">
        <v>57891</v>
      </c>
      <c r="J195" s="118">
        <f t="shared" si="19"/>
        <v>1.4314749272873906E-2</v>
      </c>
      <c r="K195" s="117"/>
      <c r="L195" s="118"/>
    </row>
    <row r="196" spans="2:13" x14ac:dyDescent="0.25">
      <c r="B196" s="116" t="s">
        <v>98</v>
      </c>
      <c r="C196" s="117">
        <v>56047</v>
      </c>
      <c r="D196" s="118">
        <v>-0.11895180306221897</v>
      </c>
      <c r="E196" s="117">
        <v>60367</v>
      </c>
      <c r="F196" s="118">
        <f t="shared" si="19"/>
        <v>7.7078166538797843E-2</v>
      </c>
      <c r="G196" s="117">
        <v>60564</v>
      </c>
      <c r="H196" s="118">
        <f t="shared" si="19"/>
        <v>3.2633723723225483E-3</v>
      </c>
      <c r="I196" s="117">
        <v>65718</v>
      </c>
      <c r="J196" s="118">
        <f t="shared" si="19"/>
        <v>8.5100059441252318E-2</v>
      </c>
      <c r="K196" s="117"/>
      <c r="L196" s="118"/>
    </row>
    <row r="197" spans="2:13" ht="15.75" x14ac:dyDescent="0.25">
      <c r="B197" s="119" t="s">
        <v>32</v>
      </c>
      <c r="C197" s="120">
        <v>639629</v>
      </c>
      <c r="D197" s="121">
        <v>0.54352117298429525</v>
      </c>
      <c r="E197" s="120">
        <v>620048</v>
      </c>
      <c r="F197" s="121">
        <f t="shared" si="19"/>
        <v>-3.0613058507353519E-2</v>
      </c>
      <c r="G197" s="120">
        <v>632422</v>
      </c>
      <c r="H197" s="121">
        <f t="shared" si="19"/>
        <v>1.9956519495264891E-2</v>
      </c>
      <c r="I197" s="120">
        <v>602571</v>
      </c>
      <c r="J197" s="121">
        <f t="shared" si="19"/>
        <v>-4.7201077761368171E-2</v>
      </c>
      <c r="K197" s="120">
        <v>298285</v>
      </c>
      <c r="L197" s="121">
        <v>3.3247080748353808E-2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7" t="s">
        <v>294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$C$7</f>
        <v>2022</v>
      </c>
      <c r="D205" s="302"/>
      <c r="E205" s="303">
        <f>$E$7</f>
        <v>2023</v>
      </c>
      <c r="F205" s="302"/>
      <c r="G205" s="303">
        <f>$G$7</f>
        <v>2024</v>
      </c>
      <c r="H205" s="302"/>
      <c r="I205" s="303">
        <f>$I$7</f>
        <v>2025</v>
      </c>
      <c r="J205" s="302"/>
      <c r="K205" s="303">
        <f>$K$7</f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260</v>
      </c>
      <c r="G206" s="115" t="s">
        <v>74</v>
      </c>
      <c r="H206" s="114" t="s">
        <v>260</v>
      </c>
      <c r="I206" s="115" t="s">
        <v>74</v>
      </c>
      <c r="J206" s="114" t="s">
        <v>260</v>
      </c>
      <c r="K206" s="115" t="s">
        <v>74</v>
      </c>
      <c r="L206" s="114" t="s">
        <v>286</v>
      </c>
    </row>
    <row r="207" spans="2:13" x14ac:dyDescent="0.25">
      <c r="B207" s="116" t="s">
        <v>76</v>
      </c>
      <c r="C207" s="117">
        <v>44879</v>
      </c>
      <c r="D207" s="118">
        <v>26.875155279503105</v>
      </c>
      <c r="E207" s="117">
        <v>42011</v>
      </c>
      <c r="F207" s="118">
        <f t="shared" ref="F207:J219" si="21">IFERROR(E207/C207-1,"-")</f>
        <v>-6.3905167227433779E-2</v>
      </c>
      <c r="G207" s="117">
        <v>41716</v>
      </c>
      <c r="H207" s="118">
        <f t="shared" si="21"/>
        <v>-7.021970436314251E-3</v>
      </c>
      <c r="I207" s="117">
        <v>38188</v>
      </c>
      <c r="J207" s="118">
        <f t="shared" si="21"/>
        <v>-8.4571866909579074E-2</v>
      </c>
      <c r="K207" s="117">
        <v>41965</v>
      </c>
      <c r="L207" s="118">
        <f t="shared" ref="L207:L212" si="22">IFERROR(K207/I207-1,"-")</f>
        <v>9.890541531371122E-2</v>
      </c>
    </row>
    <row r="208" spans="2:13" x14ac:dyDescent="0.25">
      <c r="B208" s="116" t="s">
        <v>78</v>
      </c>
      <c r="C208" s="117">
        <v>45597</v>
      </c>
      <c r="D208" s="118">
        <v>39.38706820194863</v>
      </c>
      <c r="E208" s="117">
        <v>39850</v>
      </c>
      <c r="F208" s="118">
        <f t="shared" si="21"/>
        <v>-0.12603899379345129</v>
      </c>
      <c r="G208" s="117">
        <v>48058</v>
      </c>
      <c r="H208" s="118">
        <f t="shared" si="21"/>
        <v>0.20597239648682564</v>
      </c>
      <c r="I208" s="117">
        <v>45681</v>
      </c>
      <c r="J208" s="118">
        <f t="shared" si="21"/>
        <v>-4.94610678763161E-2</v>
      </c>
      <c r="K208" s="117">
        <v>46090</v>
      </c>
      <c r="L208" s="118">
        <f t="shared" si="22"/>
        <v>8.9533941901447367E-3</v>
      </c>
    </row>
    <row r="209" spans="2:13" x14ac:dyDescent="0.25">
      <c r="B209" s="116" t="s">
        <v>80</v>
      </c>
      <c r="C209" s="117">
        <v>50300</v>
      </c>
      <c r="D209" s="118">
        <v>34.673758865248224</v>
      </c>
      <c r="E209" s="117">
        <v>39334</v>
      </c>
      <c r="F209" s="118">
        <f t="shared" si="21"/>
        <v>-0.21801192842942341</v>
      </c>
      <c r="G209" s="117">
        <v>39685</v>
      </c>
      <c r="H209" s="118">
        <f t="shared" si="21"/>
        <v>8.9235775664819883E-3</v>
      </c>
      <c r="I209" s="117">
        <v>43957</v>
      </c>
      <c r="J209" s="118">
        <f t="shared" si="21"/>
        <v>0.1076477258409978</v>
      </c>
      <c r="K209" s="117">
        <v>39772</v>
      </c>
      <c r="L209" s="118">
        <f t="shared" si="22"/>
        <v>-9.5206679254726256E-2</v>
      </c>
    </row>
    <row r="210" spans="2:13" x14ac:dyDescent="0.25">
      <c r="B210" s="116" t="s">
        <v>82</v>
      </c>
      <c r="C210" s="117">
        <v>53650</v>
      </c>
      <c r="D210" s="118">
        <v>32.891345546430827</v>
      </c>
      <c r="E210" s="117">
        <v>47936</v>
      </c>
      <c r="F210" s="118">
        <f t="shared" si="21"/>
        <v>-0.10650512581547067</v>
      </c>
      <c r="G210" s="117">
        <v>47463</v>
      </c>
      <c r="H210" s="118">
        <f t="shared" si="21"/>
        <v>-9.8673230974632986E-3</v>
      </c>
      <c r="I210" s="117">
        <v>46679</v>
      </c>
      <c r="J210" s="118">
        <f t="shared" si="21"/>
        <v>-1.6518129911720747E-2</v>
      </c>
      <c r="K210" s="117">
        <v>52803</v>
      </c>
      <c r="L210" s="118">
        <f t="shared" si="22"/>
        <v>0.13119389875532894</v>
      </c>
    </row>
    <row r="211" spans="2:13" x14ac:dyDescent="0.25">
      <c r="B211" s="116" t="s">
        <v>84</v>
      </c>
      <c r="C211" s="117">
        <v>62535</v>
      </c>
      <c r="D211" s="118">
        <v>13.103518267929635</v>
      </c>
      <c r="E211" s="117">
        <v>48535</v>
      </c>
      <c r="F211" s="118">
        <f t="shared" si="21"/>
        <v>-0.22387463020708398</v>
      </c>
      <c r="G211" s="117">
        <v>50974</v>
      </c>
      <c r="H211" s="118">
        <f t="shared" si="21"/>
        <v>5.025239517873703E-2</v>
      </c>
      <c r="I211" s="117">
        <v>43042</v>
      </c>
      <c r="J211" s="118">
        <f t="shared" si="21"/>
        <v>-0.15560874171146077</v>
      </c>
      <c r="K211" s="117">
        <v>42748</v>
      </c>
      <c r="L211" s="118">
        <f t="shared" si="22"/>
        <v>-6.8305376144230934E-3</v>
      </c>
    </row>
    <row r="212" spans="2:13" x14ac:dyDescent="0.25">
      <c r="B212" s="116" t="s">
        <v>86</v>
      </c>
      <c r="C212" s="117">
        <v>45469</v>
      </c>
      <c r="D212" s="118">
        <v>1.4696648742599532</v>
      </c>
      <c r="E212" s="117">
        <v>40505</v>
      </c>
      <c r="F212" s="118">
        <f t="shared" si="21"/>
        <v>-0.10917328289603911</v>
      </c>
      <c r="G212" s="117">
        <v>40592</v>
      </c>
      <c r="H212" s="118">
        <f t="shared" si="21"/>
        <v>2.1478829774101982E-3</v>
      </c>
      <c r="I212" s="117">
        <v>37304</v>
      </c>
      <c r="J212" s="118">
        <f t="shared" si="21"/>
        <v>-8.1001182499014557E-2</v>
      </c>
      <c r="K212" s="117">
        <v>37322</v>
      </c>
      <c r="L212" s="118">
        <f t="shared" si="22"/>
        <v>4.8252198155696036E-4</v>
      </c>
    </row>
    <row r="213" spans="2:13" x14ac:dyDescent="0.25">
      <c r="B213" s="116" t="s">
        <v>88</v>
      </c>
      <c r="C213" s="117">
        <v>50032</v>
      </c>
      <c r="D213" s="118">
        <v>0.69680526351488847</v>
      </c>
      <c r="E213" s="117">
        <v>50306</v>
      </c>
      <c r="F213" s="118">
        <f t="shared" si="21"/>
        <v>5.4764950431722692E-3</v>
      </c>
      <c r="G213" s="117">
        <v>51873</v>
      </c>
      <c r="H213" s="118">
        <f t="shared" si="21"/>
        <v>3.1149365880809521E-2</v>
      </c>
      <c r="I213" s="117">
        <v>52681</v>
      </c>
      <c r="J213" s="118">
        <f t="shared" si="21"/>
        <v>1.5576504154376947E-2</v>
      </c>
      <c r="K213" s="117"/>
      <c r="L213" s="118"/>
    </row>
    <row r="214" spans="2:13" x14ac:dyDescent="0.25">
      <c r="B214" s="116" t="s">
        <v>90</v>
      </c>
      <c r="C214" s="117">
        <v>65282</v>
      </c>
      <c r="D214" s="118">
        <v>0.273969127490584</v>
      </c>
      <c r="E214" s="117">
        <v>68350</v>
      </c>
      <c r="F214" s="118">
        <f t="shared" si="21"/>
        <v>4.6996109187831259E-2</v>
      </c>
      <c r="G214" s="117">
        <v>57015</v>
      </c>
      <c r="H214" s="118">
        <f t="shared" si="21"/>
        <v>-0.16583760058522312</v>
      </c>
      <c r="I214" s="117">
        <v>58365</v>
      </c>
      <c r="J214" s="118">
        <f t="shared" si="21"/>
        <v>2.3677979479084454E-2</v>
      </c>
      <c r="K214" s="117"/>
      <c r="L214" s="118"/>
    </row>
    <row r="215" spans="2:13" x14ac:dyDescent="0.25">
      <c r="B215" s="116" t="s">
        <v>92</v>
      </c>
      <c r="C215" s="117">
        <v>49325</v>
      </c>
      <c r="D215" s="118">
        <v>-7.1529411764705841E-2</v>
      </c>
      <c r="E215" s="117">
        <v>46471</v>
      </c>
      <c r="F215" s="118">
        <f t="shared" si="21"/>
        <v>-5.7861125190065921E-2</v>
      </c>
      <c r="G215" s="117">
        <v>46544</v>
      </c>
      <c r="H215" s="118">
        <f t="shared" si="21"/>
        <v>1.5708721568290507E-3</v>
      </c>
      <c r="I215" s="117">
        <v>44643</v>
      </c>
      <c r="J215" s="118">
        <f t="shared" si="21"/>
        <v>-4.0843073221038195E-2</v>
      </c>
      <c r="K215" s="117"/>
      <c r="L215" s="118"/>
    </row>
    <row r="216" spans="2:13" x14ac:dyDescent="0.25">
      <c r="B216" s="116" t="s">
        <v>94</v>
      </c>
      <c r="C216" s="117">
        <v>45028</v>
      </c>
      <c r="D216" s="118">
        <v>-0.35377020006314763</v>
      </c>
      <c r="E216" s="117">
        <v>51497</v>
      </c>
      <c r="F216" s="118">
        <f t="shared" si="21"/>
        <v>0.14366616327618376</v>
      </c>
      <c r="G216" s="117">
        <v>54475</v>
      </c>
      <c r="H216" s="118">
        <f t="shared" si="21"/>
        <v>5.7828611375419836E-2</v>
      </c>
      <c r="I216" s="117">
        <v>48260</v>
      </c>
      <c r="J216" s="118">
        <f t="shared" si="21"/>
        <v>-0.11408903166590179</v>
      </c>
      <c r="K216" s="117"/>
      <c r="L216" s="118"/>
    </row>
    <row r="217" spans="2:13" x14ac:dyDescent="0.25">
      <c r="B217" s="116" t="s">
        <v>96</v>
      </c>
      <c r="C217" s="117">
        <v>36109</v>
      </c>
      <c r="D217" s="118">
        <v>-0.2635775906022475</v>
      </c>
      <c r="E217" s="117">
        <v>38146</v>
      </c>
      <c r="F217" s="118">
        <f t="shared" si="21"/>
        <v>5.6412528732449063E-2</v>
      </c>
      <c r="G217" s="117">
        <v>42223</v>
      </c>
      <c r="H217" s="118">
        <f t="shared" si="21"/>
        <v>0.10687883395375652</v>
      </c>
      <c r="I217" s="117">
        <v>39130</v>
      </c>
      <c r="J217" s="118">
        <f t="shared" si="21"/>
        <v>-7.3253913743694166E-2</v>
      </c>
      <c r="K217" s="117"/>
      <c r="L217" s="118"/>
    </row>
    <row r="218" spans="2:13" x14ac:dyDescent="0.25">
      <c r="B218" s="116" t="s">
        <v>98</v>
      </c>
      <c r="C218" s="117">
        <v>35693</v>
      </c>
      <c r="D218" s="118">
        <v>-0.12155443985036429</v>
      </c>
      <c r="E218" s="117">
        <v>40203</v>
      </c>
      <c r="F218" s="118">
        <f t="shared" si="21"/>
        <v>0.12635530776342696</v>
      </c>
      <c r="G218" s="117">
        <v>41998</v>
      </c>
      <c r="H218" s="118">
        <f t="shared" si="21"/>
        <v>4.4648409322687321E-2</v>
      </c>
      <c r="I218" s="117">
        <v>41791</v>
      </c>
      <c r="J218" s="118">
        <f t="shared" si="21"/>
        <v>-4.9288061336254518E-3</v>
      </c>
      <c r="K218" s="117"/>
      <c r="L218" s="118"/>
    </row>
    <row r="219" spans="2:13" ht="15.75" x14ac:dyDescent="0.25">
      <c r="B219" s="119" t="s">
        <v>32</v>
      </c>
      <c r="C219" s="120">
        <v>583899</v>
      </c>
      <c r="D219" s="121">
        <v>0.81462455015010526</v>
      </c>
      <c r="E219" s="120">
        <v>553144</v>
      </c>
      <c r="F219" s="121">
        <f t="shared" si="21"/>
        <v>-5.2671780564789494E-2</v>
      </c>
      <c r="G219" s="120">
        <v>562616</v>
      </c>
      <c r="H219" s="121">
        <f t="shared" si="21"/>
        <v>1.7123931562124772E-2</v>
      </c>
      <c r="I219" s="120">
        <v>539721</v>
      </c>
      <c r="J219" s="121">
        <f t="shared" si="21"/>
        <v>-4.0693830250117302E-2</v>
      </c>
      <c r="K219" s="120">
        <v>260700</v>
      </c>
      <c r="L219" s="121">
        <v>2.2950665290699224E-2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7" t="s">
        <v>295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152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153</v>
      </c>
    </row>
    <row r="226" spans="2:13" ht="22.5" thickTop="1" thickBot="1" x14ac:dyDescent="0.3">
      <c r="B226" s="123" t="str">
        <f>C226</f>
        <v>Dinamarca</v>
      </c>
      <c r="C226" s="299" t="s">
        <v>133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$C$7</f>
        <v>2022</v>
      </c>
      <c r="D227" s="302"/>
      <c r="E227" s="303">
        <f>$E$7</f>
        <v>2023</v>
      </c>
      <c r="F227" s="302"/>
      <c r="G227" s="303">
        <f>$G$7</f>
        <v>2024</v>
      </c>
      <c r="H227" s="302"/>
      <c r="I227" s="303">
        <f>$I$7</f>
        <v>2025</v>
      </c>
      <c r="J227" s="302"/>
      <c r="K227" s="303">
        <f>$K$7</f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260</v>
      </c>
      <c r="G228" s="115" t="s">
        <v>74</v>
      </c>
      <c r="H228" s="114" t="s">
        <v>260</v>
      </c>
      <c r="I228" s="115" t="s">
        <v>74</v>
      </c>
      <c r="J228" s="114" t="s">
        <v>260</v>
      </c>
      <c r="K228" s="115" t="s">
        <v>74</v>
      </c>
      <c r="L228" s="114" t="s">
        <v>286</v>
      </c>
    </row>
    <row r="229" spans="2:13" x14ac:dyDescent="0.25">
      <c r="B229" s="116" t="s">
        <v>76</v>
      </c>
      <c r="C229" s="117">
        <v>19961</v>
      </c>
      <c r="D229" s="118">
        <v>254.91025641025641</v>
      </c>
      <c r="E229" s="117">
        <v>28635</v>
      </c>
      <c r="F229" s="118">
        <f t="shared" ref="F229:J241" si="23">IFERROR(E229/C229-1,"-")</f>
        <v>0.43454736736636446</v>
      </c>
      <c r="G229" s="117">
        <v>26551</v>
      </c>
      <c r="H229" s="118">
        <f t="shared" si="23"/>
        <v>-7.2778068796926831E-2</v>
      </c>
      <c r="I229" s="117">
        <v>21975</v>
      </c>
      <c r="J229" s="118">
        <f t="shared" si="23"/>
        <v>-0.17234755753078979</v>
      </c>
      <c r="K229" s="117">
        <v>26856</v>
      </c>
      <c r="L229" s="118">
        <f t="shared" ref="L229:L234" si="24">IFERROR(K229/I229-1,"-")</f>
        <v>0.22211604095563131</v>
      </c>
    </row>
    <row r="230" spans="2:13" x14ac:dyDescent="0.25">
      <c r="B230" s="116" t="s">
        <v>78</v>
      </c>
      <c r="C230" s="117">
        <v>25593</v>
      </c>
      <c r="D230" s="118">
        <v>111.74449339207048</v>
      </c>
      <c r="E230" s="117">
        <v>34396</v>
      </c>
      <c r="F230" s="118">
        <f t="shared" si="23"/>
        <v>0.34396123940139889</v>
      </c>
      <c r="G230" s="117">
        <v>29714</v>
      </c>
      <c r="H230" s="118">
        <f t="shared" si="23"/>
        <v>-0.13612047912547975</v>
      </c>
      <c r="I230" s="117">
        <v>27845</v>
      </c>
      <c r="J230" s="118">
        <f t="shared" si="23"/>
        <v>-6.2899643265800664E-2</v>
      </c>
      <c r="K230" s="117">
        <v>27300</v>
      </c>
      <c r="L230" s="118">
        <f t="shared" si="24"/>
        <v>-1.9572634225175078E-2</v>
      </c>
    </row>
    <row r="231" spans="2:13" x14ac:dyDescent="0.25">
      <c r="B231" s="116" t="s">
        <v>80</v>
      </c>
      <c r="C231" s="117">
        <v>28650</v>
      </c>
      <c r="D231" s="118">
        <v>188.73509933774835</v>
      </c>
      <c r="E231" s="117">
        <v>30534</v>
      </c>
      <c r="F231" s="118">
        <f t="shared" si="23"/>
        <v>6.5759162303664853E-2</v>
      </c>
      <c r="G231" s="117">
        <v>29097</v>
      </c>
      <c r="H231" s="118">
        <f t="shared" si="23"/>
        <v>-4.7062291216348973E-2</v>
      </c>
      <c r="I231" s="117">
        <v>24801</v>
      </c>
      <c r="J231" s="118">
        <f t="shared" si="23"/>
        <v>-0.14764408701928033</v>
      </c>
      <c r="K231" s="117">
        <v>28906</v>
      </c>
      <c r="L231" s="118">
        <f t="shared" si="24"/>
        <v>0.1655175194548606</v>
      </c>
    </row>
    <row r="232" spans="2:13" x14ac:dyDescent="0.25">
      <c r="B232" s="116" t="s">
        <v>82</v>
      </c>
      <c r="C232" s="117">
        <v>20850</v>
      </c>
      <c r="D232" s="118">
        <v>175.69491525423729</v>
      </c>
      <c r="E232" s="117">
        <v>15575</v>
      </c>
      <c r="F232" s="118">
        <f t="shared" si="23"/>
        <v>-0.25299760191846521</v>
      </c>
      <c r="G232" s="117">
        <v>14346</v>
      </c>
      <c r="H232" s="118">
        <f t="shared" si="23"/>
        <v>-7.8908507223113933E-2</v>
      </c>
      <c r="I232" s="117">
        <v>17562</v>
      </c>
      <c r="J232" s="118">
        <f t="shared" si="23"/>
        <v>0.22417398578000847</v>
      </c>
      <c r="K232" s="117">
        <v>15470</v>
      </c>
      <c r="L232" s="118">
        <f t="shared" si="24"/>
        <v>-0.11912082906274912</v>
      </c>
    </row>
    <row r="233" spans="2:13" x14ac:dyDescent="0.25">
      <c r="B233" s="116" t="s">
        <v>84</v>
      </c>
      <c r="C233" s="117">
        <v>3925</v>
      </c>
      <c r="D233" s="118">
        <v>19.877659574468087</v>
      </c>
      <c r="E233" s="117">
        <v>3025</v>
      </c>
      <c r="F233" s="118">
        <f t="shared" si="23"/>
        <v>-0.22929936305732479</v>
      </c>
      <c r="G233" s="117">
        <v>5239</v>
      </c>
      <c r="H233" s="118">
        <f t="shared" si="23"/>
        <v>0.73190082644628096</v>
      </c>
      <c r="I233" s="117">
        <v>5856</v>
      </c>
      <c r="J233" s="118">
        <f t="shared" si="23"/>
        <v>0.11777056690208054</v>
      </c>
      <c r="K233" s="117">
        <v>4203</v>
      </c>
      <c r="L233" s="118">
        <f t="shared" si="24"/>
        <v>-0.28227459016393441</v>
      </c>
    </row>
    <row r="234" spans="2:13" x14ac:dyDescent="0.25">
      <c r="B234" s="116" t="s">
        <v>86</v>
      </c>
      <c r="C234" s="117">
        <v>2912</v>
      </c>
      <c r="D234" s="118">
        <v>10.114503816793894</v>
      </c>
      <c r="E234" s="117">
        <v>3081</v>
      </c>
      <c r="F234" s="118">
        <f t="shared" si="23"/>
        <v>5.8035714285714191E-2</v>
      </c>
      <c r="G234" s="117">
        <v>3538</v>
      </c>
      <c r="H234" s="118">
        <f t="shared" si="23"/>
        <v>0.14832846478416095</v>
      </c>
      <c r="I234" s="117">
        <v>3728</v>
      </c>
      <c r="J234" s="118">
        <f t="shared" si="23"/>
        <v>5.3702656868287235E-2</v>
      </c>
      <c r="K234" s="117">
        <v>2713</v>
      </c>
      <c r="L234" s="118">
        <f t="shared" si="24"/>
        <v>-0.27226394849785407</v>
      </c>
    </row>
    <row r="235" spans="2:13" x14ac:dyDescent="0.25">
      <c r="B235" s="116" t="s">
        <v>88</v>
      </c>
      <c r="C235" s="117">
        <v>5501</v>
      </c>
      <c r="D235" s="118">
        <v>3.1052238805970145</v>
      </c>
      <c r="E235" s="117">
        <v>4492</v>
      </c>
      <c r="F235" s="118">
        <f t="shared" si="23"/>
        <v>-0.18342119614615526</v>
      </c>
      <c r="G235" s="117">
        <v>8513</v>
      </c>
      <c r="H235" s="118">
        <f t="shared" si="23"/>
        <v>0.89514692787177208</v>
      </c>
      <c r="I235" s="117">
        <v>6194</v>
      </c>
      <c r="J235" s="118">
        <f t="shared" si="23"/>
        <v>-0.27240690708328441</v>
      </c>
      <c r="K235" s="117"/>
      <c r="L235" s="118"/>
    </row>
    <row r="236" spans="2:13" x14ac:dyDescent="0.25">
      <c r="B236" s="116" t="s">
        <v>90</v>
      </c>
      <c r="C236" s="117">
        <v>3696</v>
      </c>
      <c r="D236" s="118">
        <v>1.9830508474576272</v>
      </c>
      <c r="E236" s="117">
        <v>4628</v>
      </c>
      <c r="F236" s="118">
        <f t="shared" si="23"/>
        <v>0.25216450216450226</v>
      </c>
      <c r="G236" s="117">
        <v>4370</v>
      </c>
      <c r="H236" s="118">
        <f t="shared" si="23"/>
        <v>-5.5747623163353466E-2</v>
      </c>
      <c r="I236" s="117">
        <v>3348</v>
      </c>
      <c r="J236" s="118">
        <f t="shared" si="23"/>
        <v>-0.2338672768878719</v>
      </c>
      <c r="K236" s="117"/>
      <c r="L236" s="118"/>
    </row>
    <row r="237" spans="2:13" x14ac:dyDescent="0.25">
      <c r="B237" s="116" t="s">
        <v>92</v>
      </c>
      <c r="C237" s="117">
        <v>3488</v>
      </c>
      <c r="D237" s="118">
        <v>1.8288726682887266</v>
      </c>
      <c r="E237" s="117">
        <v>4749</v>
      </c>
      <c r="F237" s="118">
        <f t="shared" si="23"/>
        <v>0.36152522935779818</v>
      </c>
      <c r="G237" s="117">
        <v>6214</v>
      </c>
      <c r="H237" s="118">
        <f t="shared" si="23"/>
        <v>0.30848599705201085</v>
      </c>
      <c r="I237" s="117">
        <v>3717</v>
      </c>
      <c r="J237" s="118">
        <f t="shared" si="23"/>
        <v>-0.40183456710653365</v>
      </c>
      <c r="K237" s="117"/>
      <c r="L237" s="118"/>
    </row>
    <row r="238" spans="2:13" x14ac:dyDescent="0.25">
      <c r="B238" s="116" t="s">
        <v>94</v>
      </c>
      <c r="C238" s="117">
        <v>16522</v>
      </c>
      <c r="D238" s="118">
        <v>0.29118474523288529</v>
      </c>
      <c r="E238" s="117">
        <v>13495</v>
      </c>
      <c r="F238" s="118">
        <f t="shared" si="23"/>
        <v>-0.1832102651010773</v>
      </c>
      <c r="G238" s="117">
        <v>14121</v>
      </c>
      <c r="H238" s="118">
        <f t="shared" si="23"/>
        <v>4.6387550944794409E-2</v>
      </c>
      <c r="I238" s="117">
        <v>15091</v>
      </c>
      <c r="J238" s="118">
        <f t="shared" si="23"/>
        <v>6.869201897882582E-2</v>
      </c>
      <c r="K238" s="117"/>
      <c r="L238" s="118"/>
    </row>
    <row r="239" spans="2:13" x14ac:dyDescent="0.25">
      <c r="B239" s="116" t="s">
        <v>96</v>
      </c>
      <c r="C239" s="117">
        <v>26271</v>
      </c>
      <c r="D239" s="118">
        <v>0.23937349624946935</v>
      </c>
      <c r="E239" s="117">
        <v>23135</v>
      </c>
      <c r="F239" s="118">
        <f t="shared" si="23"/>
        <v>-0.11937116973088191</v>
      </c>
      <c r="G239" s="117">
        <v>24442</v>
      </c>
      <c r="H239" s="118">
        <f t="shared" si="23"/>
        <v>5.6494488869677895E-2</v>
      </c>
      <c r="I239" s="117">
        <v>25286</v>
      </c>
      <c r="J239" s="118">
        <f t="shared" si="23"/>
        <v>3.4530725799852613E-2</v>
      </c>
      <c r="K239" s="117"/>
      <c r="L239" s="118"/>
    </row>
    <row r="240" spans="2:13" x14ac:dyDescent="0.25">
      <c r="B240" s="116" t="s">
        <v>98</v>
      </c>
      <c r="C240" s="117">
        <v>20337</v>
      </c>
      <c r="D240" s="118">
        <v>5.7016632016632096E-2</v>
      </c>
      <c r="E240" s="117">
        <v>18652</v>
      </c>
      <c r="F240" s="118">
        <f t="shared" si="23"/>
        <v>-8.2853911589713336E-2</v>
      </c>
      <c r="G240" s="117">
        <v>18647</v>
      </c>
      <c r="H240" s="118">
        <f t="shared" si="23"/>
        <v>-2.6806776753163231E-4</v>
      </c>
      <c r="I240" s="117">
        <v>21603</v>
      </c>
      <c r="J240" s="118">
        <f t="shared" si="23"/>
        <v>0.15852415938220621</v>
      </c>
      <c r="K240" s="117"/>
      <c r="L240" s="118"/>
    </row>
    <row r="241" spans="2:13" ht="15.75" x14ac:dyDescent="0.25">
      <c r="B241" s="119" t="s">
        <v>32</v>
      </c>
      <c r="C241" s="120">
        <v>177706</v>
      </c>
      <c r="D241" s="121">
        <v>2.0602559024608653</v>
      </c>
      <c r="E241" s="120">
        <v>184397</v>
      </c>
      <c r="F241" s="121">
        <f t="shared" si="23"/>
        <v>3.7652077026099295E-2</v>
      </c>
      <c r="G241" s="120">
        <v>184792</v>
      </c>
      <c r="H241" s="121">
        <f t="shared" si="23"/>
        <v>2.1421172795652588E-3</v>
      </c>
      <c r="I241" s="120">
        <v>177006</v>
      </c>
      <c r="J241" s="121">
        <f t="shared" si="23"/>
        <v>-4.2133858608597752E-2</v>
      </c>
      <c r="K241" s="120">
        <v>105448</v>
      </c>
      <c r="L241" s="121">
        <v>3.6170860888107059E-2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7" t="s">
        <v>296</v>
      </c>
      <c r="C250" s="277"/>
      <c r="D250" s="277"/>
      <c r="E250" s="277"/>
      <c r="F250" s="277"/>
      <c r="G250" s="277"/>
      <c r="H250" s="277"/>
      <c r="I250" s="277"/>
      <c r="J250" s="277"/>
      <c r="K250" s="277"/>
      <c r="L250" s="277"/>
      <c r="M250" s="1" t="s">
        <v>152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153</v>
      </c>
    </row>
    <row r="252" spans="2:13" ht="22.5" thickTop="1" thickBot="1" x14ac:dyDescent="0.3">
      <c r="B252" s="123" t="str">
        <f>C252</f>
        <v>Suecia</v>
      </c>
      <c r="C252" s="299" t="s">
        <v>136</v>
      </c>
      <c r="D252" s="300"/>
      <c r="E252" s="300"/>
      <c r="F252" s="300"/>
      <c r="G252" s="300"/>
      <c r="H252" s="300"/>
      <c r="I252" s="300"/>
      <c r="J252" s="300"/>
      <c r="K252" s="300"/>
      <c r="L252" s="300"/>
    </row>
    <row r="253" spans="2:13" ht="22.5" thickTop="1" thickBot="1" x14ac:dyDescent="0.3">
      <c r="B253" s="112"/>
      <c r="C253" s="301">
        <f>$C$7</f>
        <v>2022</v>
      </c>
      <c r="D253" s="302"/>
      <c r="E253" s="303">
        <f>$E$7</f>
        <v>2023</v>
      </c>
      <c r="F253" s="302"/>
      <c r="G253" s="303">
        <f>$G$7</f>
        <v>2024</v>
      </c>
      <c r="H253" s="302"/>
      <c r="I253" s="303">
        <f>$I$7</f>
        <v>2025</v>
      </c>
      <c r="J253" s="302"/>
      <c r="K253" s="303">
        <f>$K$7</f>
        <v>2026</v>
      </c>
      <c r="L253" s="304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260</v>
      </c>
      <c r="G254" s="115" t="s">
        <v>74</v>
      </c>
      <c r="H254" s="114" t="s">
        <v>260</v>
      </c>
      <c r="I254" s="115" t="s">
        <v>74</v>
      </c>
      <c r="J254" s="114" t="s">
        <v>260</v>
      </c>
      <c r="K254" s="115" t="s">
        <v>74</v>
      </c>
      <c r="L254" s="114" t="s">
        <v>286</v>
      </c>
    </row>
    <row r="255" spans="2:13" x14ac:dyDescent="0.25">
      <c r="B255" s="116" t="s">
        <v>76</v>
      </c>
      <c r="C255" s="117">
        <v>14749</v>
      </c>
      <c r="D255" s="118">
        <v>30.514957264957264</v>
      </c>
      <c r="E255" s="117">
        <v>32549</v>
      </c>
      <c r="F255" s="118">
        <f t="shared" ref="F255:J267" si="25">IFERROR(E255/C255-1,"-")</f>
        <v>1.2068614821343822</v>
      </c>
      <c r="G255" s="117">
        <v>31090</v>
      </c>
      <c r="H255" s="118">
        <f t="shared" si="25"/>
        <v>-4.4824725798027543E-2</v>
      </c>
      <c r="I255" s="117">
        <v>27778</v>
      </c>
      <c r="J255" s="118">
        <f t="shared" si="25"/>
        <v>-0.10652943068510778</v>
      </c>
      <c r="K255" s="117">
        <v>27880</v>
      </c>
      <c r="L255" s="118">
        <f t="shared" ref="L255:L260" si="26">IFERROR(K255/I255-1,"-")</f>
        <v>3.6719706242349659E-3</v>
      </c>
    </row>
    <row r="256" spans="2:13" x14ac:dyDescent="0.25">
      <c r="B256" s="116" t="s">
        <v>78</v>
      </c>
      <c r="C256" s="117">
        <v>12480</v>
      </c>
      <c r="D256" s="118">
        <v>16.002724795640326</v>
      </c>
      <c r="E256" s="117">
        <v>24810</v>
      </c>
      <c r="F256" s="118">
        <f t="shared" si="25"/>
        <v>0.98798076923076916</v>
      </c>
      <c r="G256" s="117">
        <v>27112</v>
      </c>
      <c r="H256" s="118">
        <f t="shared" si="25"/>
        <v>9.2785167271261626E-2</v>
      </c>
      <c r="I256" s="117">
        <v>22910</v>
      </c>
      <c r="J256" s="118">
        <f t="shared" si="25"/>
        <v>-0.15498672174682793</v>
      </c>
      <c r="K256" s="117">
        <v>20168</v>
      </c>
      <c r="L256" s="118">
        <f t="shared" si="26"/>
        <v>-0.11968572675687472</v>
      </c>
    </row>
    <row r="257" spans="2:12" x14ac:dyDescent="0.25">
      <c r="B257" s="116" t="s">
        <v>80</v>
      </c>
      <c r="C257" s="117">
        <v>19044</v>
      </c>
      <c r="D257" s="118">
        <v>35.06818181818182</v>
      </c>
      <c r="E257" s="117">
        <v>25777</v>
      </c>
      <c r="F257" s="118">
        <f t="shared" si="25"/>
        <v>0.35354967443814322</v>
      </c>
      <c r="G257" s="117">
        <v>25157</v>
      </c>
      <c r="H257" s="118">
        <f t="shared" si="25"/>
        <v>-2.4052449858400937E-2</v>
      </c>
      <c r="I257" s="117">
        <v>17858</v>
      </c>
      <c r="J257" s="118">
        <f t="shared" si="25"/>
        <v>-0.29013793377588748</v>
      </c>
      <c r="K257" s="117">
        <v>22233</v>
      </c>
      <c r="L257" s="118">
        <f t="shared" si="26"/>
        <v>0.24498824056445301</v>
      </c>
    </row>
    <row r="258" spans="2:12" x14ac:dyDescent="0.25">
      <c r="B258" s="116" t="s">
        <v>82</v>
      </c>
      <c r="C258" s="117">
        <v>12416</v>
      </c>
      <c r="D258" s="118">
        <v>21.865561694290975</v>
      </c>
      <c r="E258" s="117">
        <v>14217</v>
      </c>
      <c r="F258" s="118">
        <f t="shared" si="25"/>
        <v>0.14505476804123707</v>
      </c>
      <c r="G258" s="117">
        <v>12219</v>
      </c>
      <c r="H258" s="118">
        <f t="shared" si="25"/>
        <v>-0.14053597805444185</v>
      </c>
      <c r="I258" s="117">
        <v>13884</v>
      </c>
      <c r="J258" s="118">
        <f t="shared" si="25"/>
        <v>0.13626319666093778</v>
      </c>
      <c r="K258" s="117">
        <v>13600</v>
      </c>
      <c r="L258" s="118">
        <f t="shared" si="26"/>
        <v>-2.0455200230481085E-2</v>
      </c>
    </row>
    <row r="259" spans="2:12" x14ac:dyDescent="0.25">
      <c r="B259" s="116" t="s">
        <v>84</v>
      </c>
      <c r="C259" s="117">
        <v>1729</v>
      </c>
      <c r="D259" s="118">
        <v>10.526666666666667</v>
      </c>
      <c r="E259" s="117">
        <v>2049</v>
      </c>
      <c r="F259" s="118">
        <f t="shared" si="25"/>
        <v>0.18507807981492186</v>
      </c>
      <c r="G259" s="117">
        <v>1366</v>
      </c>
      <c r="H259" s="118">
        <f t="shared" si="25"/>
        <v>-0.33333333333333337</v>
      </c>
      <c r="I259" s="117">
        <v>894</v>
      </c>
      <c r="J259" s="118">
        <f t="shared" si="25"/>
        <v>-0.34553440702781846</v>
      </c>
      <c r="K259" s="117">
        <v>803</v>
      </c>
      <c r="L259" s="118">
        <f t="shared" si="26"/>
        <v>-0.10178970917225949</v>
      </c>
    </row>
    <row r="260" spans="2:12" x14ac:dyDescent="0.25">
      <c r="B260" s="116" t="s">
        <v>86</v>
      </c>
      <c r="C260" s="117">
        <v>2016</v>
      </c>
      <c r="D260" s="118">
        <v>5.072289156626506</v>
      </c>
      <c r="E260" s="117">
        <v>2910</v>
      </c>
      <c r="F260" s="118">
        <f t="shared" si="25"/>
        <v>0.44345238095238093</v>
      </c>
      <c r="G260" s="117">
        <v>1609</v>
      </c>
      <c r="H260" s="118">
        <f t="shared" si="25"/>
        <v>-0.44707903780068725</v>
      </c>
      <c r="I260" s="117">
        <v>1859</v>
      </c>
      <c r="J260" s="118">
        <f t="shared" si="25"/>
        <v>0.15537600994406464</v>
      </c>
      <c r="K260" s="117">
        <v>1849</v>
      </c>
      <c r="L260" s="118">
        <f t="shared" si="26"/>
        <v>-5.3792361484669149E-3</v>
      </c>
    </row>
    <row r="261" spans="2:12" x14ac:dyDescent="0.25">
      <c r="B261" s="116" t="s">
        <v>88</v>
      </c>
      <c r="C261" s="117">
        <v>2205</v>
      </c>
      <c r="D261" s="118">
        <v>2.6627906976744184</v>
      </c>
      <c r="E261" s="117">
        <v>2958</v>
      </c>
      <c r="F261" s="118">
        <f t="shared" si="25"/>
        <v>0.34149659863945581</v>
      </c>
      <c r="G261" s="117">
        <v>1521</v>
      </c>
      <c r="H261" s="118">
        <f t="shared" si="25"/>
        <v>-0.48580121703853951</v>
      </c>
      <c r="I261" s="117">
        <v>1030</v>
      </c>
      <c r="J261" s="118">
        <f t="shared" si="25"/>
        <v>-0.32281393819855353</v>
      </c>
      <c r="K261" s="117"/>
      <c r="L261" s="118"/>
    </row>
    <row r="262" spans="2:12" x14ac:dyDescent="0.25">
      <c r="B262" s="116" t="s">
        <v>90</v>
      </c>
      <c r="C262" s="117">
        <v>2173</v>
      </c>
      <c r="D262" s="118">
        <v>5.5059880239520957</v>
      </c>
      <c r="E262" s="117">
        <v>2492</v>
      </c>
      <c r="F262" s="118">
        <f t="shared" si="25"/>
        <v>0.14680165669581213</v>
      </c>
      <c r="G262" s="117">
        <v>1582</v>
      </c>
      <c r="H262" s="118">
        <f t="shared" si="25"/>
        <v>-0.3651685393258427</v>
      </c>
      <c r="I262" s="117">
        <v>877</v>
      </c>
      <c r="J262" s="118">
        <f t="shared" si="25"/>
        <v>-0.44563843236409606</v>
      </c>
      <c r="K262" s="117"/>
      <c r="L262" s="118"/>
    </row>
    <row r="263" spans="2:12" x14ac:dyDescent="0.25">
      <c r="B263" s="116" t="s">
        <v>92</v>
      </c>
      <c r="C263" s="117">
        <v>2693</v>
      </c>
      <c r="D263" s="118">
        <v>4.4847250509164969</v>
      </c>
      <c r="E263" s="117">
        <v>3027</v>
      </c>
      <c r="F263" s="118">
        <f t="shared" si="25"/>
        <v>0.12402525064983294</v>
      </c>
      <c r="G263" s="117">
        <v>1246</v>
      </c>
      <c r="H263" s="118">
        <f t="shared" si="25"/>
        <v>-0.58837132474397091</v>
      </c>
      <c r="I263" s="117">
        <v>655</v>
      </c>
      <c r="J263" s="118">
        <f t="shared" si="25"/>
        <v>-0.4743178170144462</v>
      </c>
      <c r="K263" s="117"/>
      <c r="L263" s="118"/>
    </row>
    <row r="264" spans="2:12" x14ac:dyDescent="0.25">
      <c r="B264" s="116" t="s">
        <v>94</v>
      </c>
      <c r="C264" s="117">
        <v>12360</v>
      </c>
      <c r="D264" s="118">
        <v>2.2475039411455597</v>
      </c>
      <c r="E264" s="117">
        <v>12009</v>
      </c>
      <c r="F264" s="118">
        <f t="shared" si="25"/>
        <v>-2.8398058252427139E-2</v>
      </c>
      <c r="G264" s="117">
        <v>13301</v>
      </c>
      <c r="H264" s="118">
        <f t="shared" si="25"/>
        <v>0.10758597718377882</v>
      </c>
      <c r="I264" s="117">
        <v>12156</v>
      </c>
      <c r="J264" s="118">
        <f t="shared" si="25"/>
        <v>-8.6083753101270588E-2</v>
      </c>
      <c r="K264" s="117"/>
      <c r="L264" s="118"/>
    </row>
    <row r="265" spans="2:12" x14ac:dyDescent="0.25">
      <c r="B265" s="116" t="s">
        <v>96</v>
      </c>
      <c r="C265" s="117">
        <v>34739</v>
      </c>
      <c r="D265" s="118">
        <v>0.86088493679022937</v>
      </c>
      <c r="E265" s="117">
        <v>31492</v>
      </c>
      <c r="F265" s="118">
        <f t="shared" si="25"/>
        <v>-9.3468436051699855E-2</v>
      </c>
      <c r="G265" s="117">
        <v>26031</v>
      </c>
      <c r="H265" s="118">
        <f t="shared" si="25"/>
        <v>-0.17340911977645113</v>
      </c>
      <c r="I265" s="117">
        <v>26545</v>
      </c>
      <c r="J265" s="118">
        <f t="shared" si="25"/>
        <v>1.9745687833736758E-2</v>
      </c>
      <c r="K265" s="117"/>
      <c r="L265" s="118"/>
    </row>
    <row r="266" spans="2:12" x14ac:dyDescent="0.25">
      <c r="B266" s="116" t="s">
        <v>98</v>
      </c>
      <c r="C266" s="117">
        <v>31233</v>
      </c>
      <c r="D266" s="118">
        <v>0.81292082656141162</v>
      </c>
      <c r="E266" s="117">
        <v>33233</v>
      </c>
      <c r="F266" s="118">
        <f t="shared" si="25"/>
        <v>6.4034834950212893E-2</v>
      </c>
      <c r="G266" s="117">
        <v>24573</v>
      </c>
      <c r="H266" s="118">
        <f t="shared" si="25"/>
        <v>-0.26058435892035026</v>
      </c>
      <c r="I266" s="117">
        <v>28967</v>
      </c>
      <c r="J266" s="118">
        <f t="shared" si="25"/>
        <v>0.17881414560696696</v>
      </c>
      <c r="K266" s="117"/>
      <c r="L266" s="118"/>
    </row>
    <row r="267" spans="2:12" ht="15.75" x14ac:dyDescent="0.25">
      <c r="B267" s="119" t="s">
        <v>32</v>
      </c>
      <c r="C267" s="120">
        <v>147837</v>
      </c>
      <c r="D267" s="121">
        <v>2.3688132348919879</v>
      </c>
      <c r="E267" s="120">
        <v>187523</v>
      </c>
      <c r="F267" s="121">
        <f t="shared" si="25"/>
        <v>0.26844430014137188</v>
      </c>
      <c r="G267" s="120">
        <v>166807</v>
      </c>
      <c r="H267" s="121">
        <f t="shared" si="25"/>
        <v>-0.11047178212805897</v>
      </c>
      <c r="I267" s="120">
        <v>155413</v>
      </c>
      <c r="J267" s="121">
        <f t="shared" si="25"/>
        <v>-6.8306485938839479E-2</v>
      </c>
      <c r="K267" s="120">
        <v>86533</v>
      </c>
      <c r="L267" s="121">
        <v>1.5848232628576042E-2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50:L250"/>
    <mergeCell ref="C252:L252"/>
    <mergeCell ref="C253:D253"/>
    <mergeCell ref="E253:F253"/>
    <mergeCell ref="G253:H253"/>
    <mergeCell ref="I253:J253"/>
    <mergeCell ref="K253:L253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50A3D-9B79-40B2-8B21-D9ADCAEEC788}">
  <sheetPr>
    <tabColor rgb="FFF29140"/>
  </sheetPr>
  <dimension ref="A4:M11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98412</v>
      </c>
      <c r="D9" s="118">
        <v>-0.91474291278587749</v>
      </c>
      <c r="E9" s="117">
        <v>1105557</v>
      </c>
      <c r="F9" s="118">
        <f t="shared" ref="F9:J21" si="0">IFERROR(E9/C9-1,"-")</f>
        <v>10.23396537007682</v>
      </c>
      <c r="G9" s="117">
        <v>1165585</v>
      </c>
      <c r="H9" s="118">
        <f t="shared" si="0"/>
        <v>5.4296612476787631E-2</v>
      </c>
      <c r="I9" s="117">
        <v>1119747</v>
      </c>
      <c r="J9" s="118">
        <f t="shared" si="0"/>
        <v>-3.9326175268212915E-2</v>
      </c>
      <c r="K9" s="117">
        <v>1138018</v>
      </c>
      <c r="L9" s="118">
        <f t="shared" ref="L9:L14" si="1">IFERROR(K9/I9-1,"-")</f>
        <v>1.6317078768686155E-2</v>
      </c>
    </row>
    <row r="10" spans="1:13" x14ac:dyDescent="0.25">
      <c r="A10" s="1" t="s">
        <v>77</v>
      </c>
      <c r="B10" s="116" t="s">
        <v>78</v>
      </c>
      <c r="C10" s="117">
        <v>103727</v>
      </c>
      <c r="D10" s="118">
        <v>-0.90702916749574702</v>
      </c>
      <c r="E10" s="117">
        <v>1077344</v>
      </c>
      <c r="F10" s="118">
        <f t="shared" si="0"/>
        <v>9.3863410683814248</v>
      </c>
      <c r="G10" s="117">
        <v>1114324</v>
      </c>
      <c r="H10" s="118">
        <f t="shared" si="0"/>
        <v>3.4325155196483159E-2</v>
      </c>
      <c r="I10" s="117">
        <v>1060335</v>
      </c>
      <c r="J10" s="118">
        <f t="shared" si="0"/>
        <v>-4.8450001974291168E-2</v>
      </c>
      <c r="K10" s="117">
        <v>1065722</v>
      </c>
      <c r="L10" s="118">
        <f t="shared" si="1"/>
        <v>5.0804698515092284E-3</v>
      </c>
    </row>
    <row r="11" spans="1:13" x14ac:dyDescent="0.25">
      <c r="A11" s="1" t="s">
        <v>79</v>
      </c>
      <c r="B11" s="116" t="s">
        <v>80</v>
      </c>
      <c r="C11" s="117">
        <v>122878</v>
      </c>
      <c r="D11" s="118">
        <v>-0.752419330465531</v>
      </c>
      <c r="E11" s="117">
        <v>1098201</v>
      </c>
      <c r="F11" s="118">
        <f t="shared" si="0"/>
        <v>7.937328081511744</v>
      </c>
      <c r="G11" s="117">
        <v>1198797</v>
      </c>
      <c r="H11" s="118">
        <f t="shared" si="0"/>
        <v>9.1600717901367812E-2</v>
      </c>
      <c r="I11" s="117">
        <v>1094097</v>
      </c>
      <c r="J11" s="118">
        <f t="shared" si="0"/>
        <v>-8.7337555899789532E-2</v>
      </c>
      <c r="K11" s="117">
        <v>1133120</v>
      </c>
      <c r="L11" s="118">
        <f t="shared" si="1"/>
        <v>3.5666855863785374E-2</v>
      </c>
    </row>
    <row r="12" spans="1:13" x14ac:dyDescent="0.25">
      <c r="A12" s="1" t="s">
        <v>81</v>
      </c>
      <c r="B12" s="116" t="s">
        <v>82</v>
      </c>
      <c r="C12" s="117">
        <v>154899</v>
      </c>
      <c r="D12" s="118" t="s">
        <v>269</v>
      </c>
      <c r="E12" s="117">
        <v>1108018</v>
      </c>
      <c r="F12" s="118">
        <f t="shared" si="0"/>
        <v>6.1531643199762422</v>
      </c>
      <c r="G12" s="117">
        <v>1093882</v>
      </c>
      <c r="H12" s="118">
        <f t="shared" si="0"/>
        <v>-1.2757915485127502E-2</v>
      </c>
      <c r="I12" s="117">
        <v>1104961</v>
      </c>
      <c r="J12" s="118">
        <f t="shared" si="0"/>
        <v>1.0128149105662176E-2</v>
      </c>
      <c r="K12" s="117">
        <v>1057375</v>
      </c>
      <c r="L12" s="118">
        <f t="shared" si="1"/>
        <v>-4.3065773362136794E-2</v>
      </c>
    </row>
    <row r="13" spans="1:13" x14ac:dyDescent="0.25">
      <c r="A13" s="1" t="s">
        <v>83</v>
      </c>
      <c r="B13" s="116" t="s">
        <v>84</v>
      </c>
      <c r="C13" s="117">
        <v>187306</v>
      </c>
      <c r="D13" s="118" t="s">
        <v>269</v>
      </c>
      <c r="E13" s="117">
        <v>1038688</v>
      </c>
      <c r="F13" s="118">
        <f t="shared" si="0"/>
        <v>4.5454069810897675</v>
      </c>
      <c r="G13" s="117">
        <v>1088673</v>
      </c>
      <c r="H13" s="118">
        <f t="shared" si="0"/>
        <v>4.8123209279398615E-2</v>
      </c>
      <c r="I13" s="117">
        <v>990589</v>
      </c>
      <c r="J13" s="118">
        <f t="shared" si="0"/>
        <v>-9.0095005571002473E-2</v>
      </c>
      <c r="K13" s="117">
        <v>1007222</v>
      </c>
      <c r="L13" s="118">
        <f t="shared" si="1"/>
        <v>1.6791020291967662E-2</v>
      </c>
    </row>
    <row r="14" spans="1:13" x14ac:dyDescent="0.25">
      <c r="A14" s="1" t="s">
        <v>85</v>
      </c>
      <c r="B14" s="116" t="s">
        <v>86</v>
      </c>
      <c r="C14" s="117">
        <v>274949</v>
      </c>
      <c r="D14" s="118" t="s">
        <v>269</v>
      </c>
      <c r="E14" s="117">
        <v>1069466</v>
      </c>
      <c r="F14" s="118">
        <f t="shared" si="0"/>
        <v>2.8896886331646958</v>
      </c>
      <c r="G14" s="117">
        <v>1059592</v>
      </c>
      <c r="H14" s="118">
        <f t="shared" si="0"/>
        <v>-9.232645077075885E-3</v>
      </c>
      <c r="I14" s="117">
        <v>1003656</v>
      </c>
      <c r="J14" s="118">
        <f t="shared" si="0"/>
        <v>-5.2790130540811941E-2</v>
      </c>
      <c r="K14" s="117">
        <v>1008339</v>
      </c>
      <c r="L14" s="118">
        <f t="shared" si="1"/>
        <v>4.6659413185394794E-3</v>
      </c>
    </row>
    <row r="15" spans="1:13" x14ac:dyDescent="0.25">
      <c r="A15" s="1" t="s">
        <v>87</v>
      </c>
      <c r="B15" s="116" t="s">
        <v>88</v>
      </c>
      <c r="C15" s="117">
        <v>553215</v>
      </c>
      <c r="D15" s="118" t="s">
        <v>269</v>
      </c>
      <c r="E15" s="117">
        <v>1208215</v>
      </c>
      <c r="F15" s="118">
        <f t="shared" si="0"/>
        <v>1.1839881420424248</v>
      </c>
      <c r="G15" s="117">
        <v>1224963</v>
      </c>
      <c r="H15" s="118">
        <f t="shared" si="0"/>
        <v>1.3861771290705649E-2</v>
      </c>
      <c r="I15" s="117">
        <v>1158197</v>
      </c>
      <c r="J15" s="118">
        <f t="shared" si="0"/>
        <v>-5.4504503401327176E-2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796040</v>
      </c>
      <c r="D16" s="118">
        <v>1.7917318388732633</v>
      </c>
      <c r="E16" s="117">
        <v>1271908</v>
      </c>
      <c r="F16" s="118">
        <f t="shared" si="0"/>
        <v>0.59779408069946238</v>
      </c>
      <c r="G16" s="117">
        <v>1304294</v>
      </c>
      <c r="H16" s="118">
        <f t="shared" si="0"/>
        <v>2.5462533453677549E-2</v>
      </c>
      <c r="I16" s="117">
        <v>1214780</v>
      </c>
      <c r="J16" s="118">
        <f t="shared" si="0"/>
        <v>-6.8630232140913017E-2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762012</v>
      </c>
      <c r="D17" s="118">
        <v>3.3142929936305734</v>
      </c>
      <c r="E17" s="117">
        <v>1102818</v>
      </c>
      <c r="F17" s="118">
        <f t="shared" si="0"/>
        <v>0.4472449252767674</v>
      </c>
      <c r="G17" s="117">
        <v>1101231</v>
      </c>
      <c r="H17" s="118">
        <f t="shared" si="0"/>
        <v>-1.4390407120666859E-3</v>
      </c>
      <c r="I17" s="117">
        <v>1027929</v>
      </c>
      <c r="J17" s="118">
        <f t="shared" si="0"/>
        <v>-6.6563690996711888E-2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953288</v>
      </c>
      <c r="D18" s="118">
        <v>5.9143474697362031</v>
      </c>
      <c r="E18" s="117">
        <v>1207802</v>
      </c>
      <c r="F18" s="118">
        <f t="shared" si="0"/>
        <v>0.26698542308305573</v>
      </c>
      <c r="G18" s="117">
        <v>1223794</v>
      </c>
      <c r="H18" s="118">
        <f t="shared" si="0"/>
        <v>1.3240580823677961E-2</v>
      </c>
      <c r="I18" s="117">
        <v>1174493</v>
      </c>
      <c r="J18" s="118">
        <f t="shared" si="0"/>
        <v>-4.0285374826155351E-2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927095</v>
      </c>
      <c r="D19" s="118">
        <v>4.9077353452835357</v>
      </c>
      <c r="E19" s="117">
        <v>1149433</v>
      </c>
      <c r="F19" s="118">
        <f t="shared" si="0"/>
        <v>0.2398222404392214</v>
      </c>
      <c r="G19" s="117">
        <v>1124270</v>
      </c>
      <c r="H19" s="118">
        <f t="shared" si="0"/>
        <v>-2.1891663106940573E-2</v>
      </c>
      <c r="I19" s="117">
        <v>1060178</v>
      </c>
      <c r="J19" s="118">
        <f t="shared" si="0"/>
        <v>-5.700765830272092E-2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829853</v>
      </c>
      <c r="D20" s="118">
        <v>3.220421303171471</v>
      </c>
      <c r="E20" s="117">
        <v>1155840</v>
      </c>
      <c r="F20" s="118">
        <f t="shared" si="0"/>
        <v>0.39282499430622053</v>
      </c>
      <c r="G20" s="117">
        <v>1140612</v>
      </c>
      <c r="H20" s="118">
        <f t="shared" si="0"/>
        <v>-1.3174833887043214E-2</v>
      </c>
      <c r="I20" s="117">
        <v>1104771</v>
      </c>
      <c r="J20" s="118">
        <f t="shared" si="0"/>
        <v>-3.14226047069468E-2</v>
      </c>
      <c r="K20" s="117"/>
      <c r="L20" s="118"/>
    </row>
    <row r="21" spans="1:13" ht="15.75" x14ac:dyDescent="0.25">
      <c r="A21" s="1"/>
      <c r="B21" s="119" t="s">
        <v>32</v>
      </c>
      <c r="C21" s="120">
        <v>5763674</v>
      </c>
      <c r="D21" s="121">
        <v>0.47265081152401667</v>
      </c>
      <c r="E21" s="120">
        <v>13593290</v>
      </c>
      <c r="F21" s="121">
        <f t="shared" si="0"/>
        <v>1.3584418549695907</v>
      </c>
      <c r="G21" s="120">
        <v>13840017</v>
      </c>
      <c r="H21" s="121">
        <f t="shared" si="0"/>
        <v>1.8150646385091562E-2</v>
      </c>
      <c r="I21" s="120">
        <v>13113733</v>
      </c>
      <c r="J21" s="121">
        <f t="shared" si="0"/>
        <v>-5.2477103171188255E-2</v>
      </c>
      <c r="K21" s="120">
        <v>6409796</v>
      </c>
      <c r="L21" s="121">
        <v>5.712976699195238E-3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297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3">
        <f>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648112</v>
      </c>
      <c r="D31" s="118">
        <v>7.5209502898988969</v>
      </c>
      <c r="E31" s="117">
        <v>888772</v>
      </c>
      <c r="F31" s="118">
        <f t="shared" ref="F31:H43" si="2">IFERROR(E31/C31-1,"-")</f>
        <v>0.37132470930950201</v>
      </c>
      <c r="G31" s="117">
        <v>929395</v>
      </c>
      <c r="H31" s="118">
        <f t="shared" si="2"/>
        <v>4.570688545543744E-2</v>
      </c>
      <c r="I31" s="117">
        <v>898550</v>
      </c>
      <c r="J31" s="118">
        <f t="shared" ref="J31:J43" si="3">IFERROR(I31/G31-1,"-")</f>
        <v>-3.3188256876785394E-2</v>
      </c>
      <c r="K31" s="117">
        <v>888056</v>
      </c>
      <c r="L31" s="118">
        <f t="shared" ref="L31:L36" si="4">IFERROR(K31/I31-1,"-")</f>
        <v>-1.1678815870012849E-2</v>
      </c>
    </row>
    <row r="32" spans="1:13" x14ac:dyDescent="0.25">
      <c r="B32" s="116" t="s">
        <v>78</v>
      </c>
      <c r="C32" s="117">
        <v>765644</v>
      </c>
      <c r="D32" s="118">
        <v>8.1292641921137037</v>
      </c>
      <c r="E32" s="117">
        <v>857530</v>
      </c>
      <c r="F32" s="118">
        <f t="shared" si="2"/>
        <v>0.12001138910511933</v>
      </c>
      <c r="G32" s="117">
        <v>874198</v>
      </c>
      <c r="H32" s="118">
        <f t="shared" si="2"/>
        <v>1.9437220855247128E-2</v>
      </c>
      <c r="I32" s="117">
        <v>816717</v>
      </c>
      <c r="J32" s="118">
        <f t="shared" si="3"/>
        <v>-6.5752838601781272E-2</v>
      </c>
      <c r="K32" s="117">
        <v>835465</v>
      </c>
      <c r="L32" s="118">
        <f t="shared" si="4"/>
        <v>2.2955319896610371E-2</v>
      </c>
    </row>
    <row r="33" spans="2:13" x14ac:dyDescent="0.25">
      <c r="B33" s="116" t="s">
        <v>80</v>
      </c>
      <c r="C33" s="117">
        <v>905647</v>
      </c>
      <c r="D33" s="118">
        <v>7.9704434473400099</v>
      </c>
      <c r="E33" s="117">
        <v>882809</v>
      </c>
      <c r="F33" s="118">
        <f t="shared" si="2"/>
        <v>-2.5217330814323868E-2</v>
      </c>
      <c r="G33" s="117">
        <v>957437</v>
      </c>
      <c r="H33" s="118">
        <f t="shared" si="2"/>
        <v>8.4534706827864348E-2</v>
      </c>
      <c r="I33" s="117">
        <v>859311</v>
      </c>
      <c r="J33" s="118">
        <f t="shared" si="3"/>
        <v>-0.10248820549028292</v>
      </c>
      <c r="K33" s="117">
        <v>900661</v>
      </c>
      <c r="L33" s="118">
        <f t="shared" si="4"/>
        <v>4.8119947260072404E-2</v>
      </c>
    </row>
    <row r="34" spans="2:13" x14ac:dyDescent="0.25">
      <c r="B34" s="116" t="s">
        <v>82</v>
      </c>
      <c r="C34" s="117">
        <v>937482</v>
      </c>
      <c r="D34" s="118">
        <v>6.5904556789843571</v>
      </c>
      <c r="E34" s="117">
        <v>902599</v>
      </c>
      <c r="F34" s="118">
        <f t="shared" si="2"/>
        <v>-3.7209247750890184E-2</v>
      </c>
      <c r="G34" s="117">
        <v>891422</v>
      </c>
      <c r="H34" s="118">
        <f t="shared" si="2"/>
        <v>-1.2383129163670681E-2</v>
      </c>
      <c r="I34" s="117">
        <v>875730</v>
      </c>
      <c r="J34" s="118">
        <f t="shared" si="3"/>
        <v>-1.7603334896378997E-2</v>
      </c>
      <c r="K34" s="117">
        <v>853595</v>
      </c>
      <c r="L34" s="118">
        <f t="shared" si="4"/>
        <v>-2.5276055405204834E-2</v>
      </c>
    </row>
    <row r="35" spans="2:13" x14ac:dyDescent="0.25">
      <c r="B35" s="116" t="s">
        <v>84</v>
      </c>
      <c r="C35" s="117">
        <v>838796</v>
      </c>
      <c r="D35" s="118">
        <v>4.4091791396088196</v>
      </c>
      <c r="E35" s="117">
        <v>859689</v>
      </c>
      <c r="F35" s="118">
        <f t="shared" si="2"/>
        <v>2.490832097434903E-2</v>
      </c>
      <c r="G35" s="117">
        <v>895119</v>
      </c>
      <c r="H35" s="118">
        <f t="shared" si="2"/>
        <v>4.1212578036941228E-2</v>
      </c>
      <c r="I35" s="117">
        <v>799033</v>
      </c>
      <c r="J35" s="118">
        <f t="shared" si="3"/>
        <v>-0.10734438661228285</v>
      </c>
      <c r="K35" s="117">
        <v>834384</v>
      </c>
      <c r="L35" s="118">
        <f t="shared" si="4"/>
        <v>4.4242227792844702E-2</v>
      </c>
    </row>
    <row r="36" spans="2:13" x14ac:dyDescent="0.25">
      <c r="B36" s="116" t="s">
        <v>86</v>
      </c>
      <c r="C36" s="117">
        <v>867296</v>
      </c>
      <c r="D36" s="118">
        <v>2.8622876355458575</v>
      </c>
      <c r="E36" s="117">
        <v>877666</v>
      </c>
      <c r="F36" s="118">
        <f t="shared" si="2"/>
        <v>1.1956702210087489E-2</v>
      </c>
      <c r="G36" s="117">
        <v>863584</v>
      </c>
      <c r="H36" s="118">
        <f t="shared" si="2"/>
        <v>-1.6044827986956278E-2</v>
      </c>
      <c r="I36" s="117">
        <v>797131</v>
      </c>
      <c r="J36" s="118">
        <f t="shared" si="3"/>
        <v>-7.6950244562196568E-2</v>
      </c>
      <c r="K36" s="117">
        <v>827492</v>
      </c>
      <c r="L36" s="118">
        <f t="shared" si="4"/>
        <v>3.808784252525621E-2</v>
      </c>
    </row>
    <row r="37" spans="2:13" x14ac:dyDescent="0.25">
      <c r="B37" s="116" t="s">
        <v>88</v>
      </c>
      <c r="C37" s="117">
        <v>975415</v>
      </c>
      <c r="D37" s="118">
        <v>1.0695299604092319</v>
      </c>
      <c r="E37" s="117">
        <v>975824</v>
      </c>
      <c r="F37" s="118">
        <f t="shared" si="2"/>
        <v>4.1930870450013202E-4</v>
      </c>
      <c r="G37" s="117">
        <v>973406</v>
      </c>
      <c r="H37" s="118">
        <f t="shared" si="2"/>
        <v>-2.4779058518749064E-3</v>
      </c>
      <c r="I37" s="117">
        <v>917798</v>
      </c>
      <c r="J37" s="118">
        <f t="shared" si="3"/>
        <v>-5.7127241870298717E-2</v>
      </c>
      <c r="K37" s="117"/>
      <c r="L37" s="118"/>
    </row>
    <row r="38" spans="2:13" x14ac:dyDescent="0.25">
      <c r="B38" s="116" t="s">
        <v>90</v>
      </c>
      <c r="C38" s="117">
        <v>1027589</v>
      </c>
      <c r="D38" s="118">
        <v>0.51615244901963964</v>
      </c>
      <c r="E38" s="117">
        <v>1013397</v>
      </c>
      <c r="F38" s="118">
        <f t="shared" si="2"/>
        <v>-1.3810969171526799E-2</v>
      </c>
      <c r="G38" s="117">
        <v>1040296</v>
      </c>
      <c r="H38" s="118">
        <f t="shared" si="2"/>
        <v>2.6543398095711712E-2</v>
      </c>
      <c r="I38" s="117">
        <v>931300</v>
      </c>
      <c r="J38" s="118">
        <f t="shared" si="3"/>
        <v>-0.10477402585417994</v>
      </c>
      <c r="K38" s="117"/>
      <c r="L38" s="118"/>
    </row>
    <row r="39" spans="2:13" x14ac:dyDescent="0.25">
      <c r="B39" s="116" t="s">
        <v>92</v>
      </c>
      <c r="C39" s="117">
        <v>842331</v>
      </c>
      <c r="D39" s="118">
        <v>0.27764901817431697</v>
      </c>
      <c r="E39" s="117">
        <v>901945</v>
      </c>
      <c r="F39" s="118">
        <f t="shared" si="2"/>
        <v>7.0772653505569716E-2</v>
      </c>
      <c r="G39" s="117">
        <v>886452</v>
      </c>
      <c r="H39" s="118">
        <f t="shared" si="2"/>
        <v>-1.7177322342271428E-2</v>
      </c>
      <c r="I39" s="117">
        <v>798077</v>
      </c>
      <c r="J39" s="118">
        <f t="shared" si="3"/>
        <v>-9.9695189361634906E-2</v>
      </c>
      <c r="K39" s="117"/>
      <c r="L39" s="118"/>
    </row>
    <row r="40" spans="2:13" x14ac:dyDescent="0.25">
      <c r="B40" s="116" t="s">
        <v>94</v>
      </c>
      <c r="C40" s="117">
        <v>941161</v>
      </c>
      <c r="D40" s="118">
        <v>0.13765026562792748</v>
      </c>
      <c r="E40" s="117">
        <v>991862</v>
      </c>
      <c r="F40" s="118">
        <f t="shared" si="2"/>
        <v>5.3870697999598427E-2</v>
      </c>
      <c r="G40" s="117">
        <v>982291</v>
      </c>
      <c r="H40" s="118">
        <f t="shared" si="2"/>
        <v>-9.6495278577060084E-3</v>
      </c>
      <c r="I40" s="117">
        <v>931092</v>
      </c>
      <c r="J40" s="118">
        <f t="shared" si="3"/>
        <v>-5.2122029011769433E-2</v>
      </c>
      <c r="K40" s="117"/>
      <c r="L40" s="118"/>
    </row>
    <row r="41" spans="2:13" x14ac:dyDescent="0.25">
      <c r="B41" s="116" t="s">
        <v>96</v>
      </c>
      <c r="C41" s="117">
        <v>871062</v>
      </c>
      <c r="D41" s="118">
        <v>9.6021511194100295E-2</v>
      </c>
      <c r="E41" s="117">
        <v>915264</v>
      </c>
      <c r="F41" s="118">
        <f t="shared" si="2"/>
        <v>5.0744952712895364E-2</v>
      </c>
      <c r="G41" s="117">
        <v>893464</v>
      </c>
      <c r="H41" s="118">
        <f t="shared" si="2"/>
        <v>-2.3818264457030947E-2</v>
      </c>
      <c r="I41" s="117">
        <v>844793</v>
      </c>
      <c r="J41" s="118">
        <f t="shared" si="3"/>
        <v>-5.4474494775391014E-2</v>
      </c>
      <c r="K41" s="117"/>
      <c r="L41" s="118"/>
    </row>
    <row r="42" spans="2:13" x14ac:dyDescent="0.25">
      <c r="B42" s="116" t="s">
        <v>98</v>
      </c>
      <c r="C42" s="117">
        <v>895820</v>
      </c>
      <c r="D42" s="118">
        <v>0.27271564859738717</v>
      </c>
      <c r="E42" s="117">
        <v>916201</v>
      </c>
      <c r="F42" s="118">
        <f t="shared" si="2"/>
        <v>2.2751222343774469E-2</v>
      </c>
      <c r="G42" s="117">
        <v>904301</v>
      </c>
      <c r="H42" s="118">
        <f t="shared" si="2"/>
        <v>-1.2988416297297189E-2</v>
      </c>
      <c r="I42" s="117">
        <v>878892</v>
      </c>
      <c r="J42" s="118">
        <f t="shared" si="3"/>
        <v>-2.8097945263800383E-2</v>
      </c>
      <c r="K42" s="117"/>
      <c r="L42" s="118"/>
    </row>
    <row r="43" spans="2:13" ht="15.75" x14ac:dyDescent="0.25">
      <c r="B43" s="119" t="s">
        <v>32</v>
      </c>
      <c r="C43" s="120">
        <v>10516355</v>
      </c>
      <c r="D43" s="121">
        <v>1.1469472057861907</v>
      </c>
      <c r="E43" s="120">
        <v>10983558</v>
      </c>
      <c r="F43" s="121">
        <f t="shared" si="2"/>
        <v>4.4426324520235427E-2</v>
      </c>
      <c r="G43" s="120">
        <v>11091365</v>
      </c>
      <c r="H43" s="121">
        <f t="shared" si="2"/>
        <v>9.8153075715536886E-3</v>
      </c>
      <c r="I43" s="120">
        <v>10348424</v>
      </c>
      <c r="J43" s="121">
        <f t="shared" si="3"/>
        <v>-6.6983730136011221E-2</v>
      </c>
      <c r="K43" s="120">
        <v>5139653</v>
      </c>
      <c r="L43" s="121">
        <v>1.846458278179286E-2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3" ht="48.75" customHeight="1" thickBot="1" x14ac:dyDescent="0.3">
      <c r="B48" s="277" t="s">
        <v>298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154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3">
        <f>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1:13" x14ac:dyDescent="0.25">
      <c r="A53" s="1"/>
      <c r="B53" s="116" t="s">
        <v>76</v>
      </c>
      <c r="C53" s="117">
        <v>578443</v>
      </c>
      <c r="D53" s="118">
        <v>7.73451113627784</v>
      </c>
      <c r="E53" s="117">
        <v>769796</v>
      </c>
      <c r="F53" s="118">
        <f t="shared" ref="F53:H65" si="5">IFERROR(E53/C53-1,"-")</f>
        <v>0.3308070112353334</v>
      </c>
      <c r="G53" s="117">
        <v>831553</v>
      </c>
      <c r="H53" s="118">
        <f t="shared" si="5"/>
        <v>8.0225150559368963E-2</v>
      </c>
      <c r="I53" s="117">
        <v>804545</v>
      </c>
      <c r="J53" s="118">
        <f t="shared" ref="J53:J65" si="6">IFERROR(I53/G53-1,"-")</f>
        <v>-3.247898811019867E-2</v>
      </c>
      <c r="K53" s="117">
        <v>795209</v>
      </c>
      <c r="L53" s="118">
        <f t="shared" ref="L53:L58" si="7">IFERROR(K53/I53-1,"-")</f>
        <v>-1.160407435258437E-2</v>
      </c>
    </row>
    <row r="54" spans="1:13" x14ac:dyDescent="0.25">
      <c r="A54" s="1">
        <v>2</v>
      </c>
      <c r="B54" s="116" t="s">
        <v>78</v>
      </c>
      <c r="C54" s="117">
        <v>672985</v>
      </c>
      <c r="D54" s="118">
        <v>8.0331132050146312</v>
      </c>
      <c r="E54" s="117">
        <v>750195</v>
      </c>
      <c r="F54" s="118">
        <f t="shared" si="5"/>
        <v>0.11472766852158656</v>
      </c>
      <c r="G54" s="117">
        <v>778455</v>
      </c>
      <c r="H54" s="118">
        <f t="shared" si="5"/>
        <v>3.7670205746505925E-2</v>
      </c>
      <c r="I54" s="117">
        <v>725170</v>
      </c>
      <c r="J54" s="118">
        <f t="shared" si="6"/>
        <v>-6.8449685595185383E-2</v>
      </c>
      <c r="K54" s="117">
        <v>744501</v>
      </c>
      <c r="L54" s="118">
        <f t="shared" si="7"/>
        <v>2.6657197622626416E-2</v>
      </c>
    </row>
    <row r="55" spans="1:13" x14ac:dyDescent="0.25">
      <c r="A55" s="1">
        <v>3</v>
      </c>
      <c r="B55" s="116" t="s">
        <v>80</v>
      </c>
      <c r="C55" s="117">
        <v>799315</v>
      </c>
      <c r="D55" s="118">
        <v>7.4595235323377818</v>
      </c>
      <c r="E55" s="117">
        <v>783877</v>
      </c>
      <c r="F55" s="118">
        <f t="shared" si="5"/>
        <v>-1.9314037644733273E-2</v>
      </c>
      <c r="G55" s="117">
        <v>859658</v>
      </c>
      <c r="H55" s="118">
        <f t="shared" si="5"/>
        <v>9.6674605837395511E-2</v>
      </c>
      <c r="I55" s="117">
        <v>768755</v>
      </c>
      <c r="J55" s="118">
        <f t="shared" si="6"/>
        <v>-0.1057432141619109</v>
      </c>
      <c r="K55" s="117">
        <v>807026</v>
      </c>
      <c r="L55" s="118">
        <f t="shared" si="7"/>
        <v>4.978309084168564E-2</v>
      </c>
    </row>
    <row r="56" spans="1:13" x14ac:dyDescent="0.25">
      <c r="A56" s="1">
        <v>4</v>
      </c>
      <c r="B56" s="116" t="s">
        <v>82</v>
      </c>
      <c r="C56" s="117">
        <v>836000</v>
      </c>
      <c r="D56" s="118">
        <v>5.9584325215162055</v>
      </c>
      <c r="E56" s="117">
        <v>807216</v>
      </c>
      <c r="F56" s="118">
        <f t="shared" si="5"/>
        <v>-3.4430622009569367E-2</v>
      </c>
      <c r="G56" s="117">
        <v>799218</v>
      </c>
      <c r="H56" s="118">
        <f t="shared" si="5"/>
        <v>-9.9081286793125667E-3</v>
      </c>
      <c r="I56" s="117">
        <v>785535</v>
      </c>
      <c r="J56" s="118">
        <f t="shared" si="6"/>
        <v>-1.7120485274355723E-2</v>
      </c>
      <c r="K56" s="117">
        <v>773577</v>
      </c>
      <c r="L56" s="118">
        <f t="shared" si="7"/>
        <v>-1.5222746281196908E-2</v>
      </c>
    </row>
    <row r="57" spans="1:13" x14ac:dyDescent="0.25">
      <c r="A57" s="1">
        <v>5</v>
      </c>
      <c r="B57" s="116" t="s">
        <v>84</v>
      </c>
      <c r="C57" s="117">
        <v>758829</v>
      </c>
      <c r="D57" s="118">
        <v>3.944445530425944</v>
      </c>
      <c r="E57" s="117">
        <v>768623</v>
      </c>
      <c r="F57" s="118">
        <f t="shared" si="5"/>
        <v>1.2906728656917332E-2</v>
      </c>
      <c r="G57" s="117">
        <v>810790</v>
      </c>
      <c r="H57" s="118">
        <f t="shared" si="5"/>
        <v>5.4860445237782329E-2</v>
      </c>
      <c r="I57" s="117">
        <v>711352</v>
      </c>
      <c r="J57" s="118">
        <f t="shared" si="6"/>
        <v>-0.12264334784592801</v>
      </c>
      <c r="K57" s="117">
        <v>751919</v>
      </c>
      <c r="L57" s="118">
        <f t="shared" si="7"/>
        <v>5.702802550635977E-2</v>
      </c>
    </row>
    <row r="58" spans="1:13" x14ac:dyDescent="0.25">
      <c r="A58" s="1">
        <v>6</v>
      </c>
      <c r="B58" s="116" t="s">
        <v>86</v>
      </c>
      <c r="C58" s="117">
        <v>771983</v>
      </c>
      <c r="D58" s="118">
        <v>2.5644571470786506</v>
      </c>
      <c r="E58" s="117">
        <v>782837</v>
      </c>
      <c r="F58" s="118">
        <f t="shared" si="5"/>
        <v>1.4059895101316888E-2</v>
      </c>
      <c r="G58" s="117">
        <v>777387</v>
      </c>
      <c r="H58" s="118">
        <f t="shared" si="5"/>
        <v>-6.9618579602139796E-3</v>
      </c>
      <c r="I58" s="117">
        <v>704386</v>
      </c>
      <c r="J58" s="118">
        <f t="shared" si="6"/>
        <v>-9.3905609432624937E-2</v>
      </c>
      <c r="K58" s="117">
        <v>735468</v>
      </c>
      <c r="L58" s="118">
        <f t="shared" si="7"/>
        <v>4.41263738915878E-2</v>
      </c>
    </row>
    <row r="59" spans="1:13" x14ac:dyDescent="0.25">
      <c r="A59" s="1">
        <v>7</v>
      </c>
      <c r="B59" s="116" t="s">
        <v>88</v>
      </c>
      <c r="C59" s="117">
        <v>856910</v>
      </c>
      <c r="D59" s="118">
        <v>0.99853534187406279</v>
      </c>
      <c r="E59" s="117">
        <v>863997</v>
      </c>
      <c r="F59" s="118">
        <f t="shared" si="5"/>
        <v>8.2704134623239334E-3</v>
      </c>
      <c r="G59" s="117">
        <v>876426</v>
      </c>
      <c r="H59" s="118">
        <f t="shared" si="5"/>
        <v>1.4385466616203546E-2</v>
      </c>
      <c r="I59" s="117">
        <v>815566</v>
      </c>
      <c r="J59" s="118">
        <f t="shared" si="6"/>
        <v>-6.9441116534653236E-2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899262</v>
      </c>
      <c r="D60" s="118">
        <v>0.47451424073982973</v>
      </c>
      <c r="E60" s="117">
        <v>898641</v>
      </c>
      <c r="F60" s="118">
        <f t="shared" si="5"/>
        <v>-6.9056626433672275E-4</v>
      </c>
      <c r="G60" s="117">
        <v>938432</v>
      </c>
      <c r="H60" s="118">
        <f t="shared" si="5"/>
        <v>4.4279083638516292E-2</v>
      </c>
      <c r="I60" s="117">
        <v>827547</v>
      </c>
      <c r="J60" s="118">
        <f t="shared" si="6"/>
        <v>-0.11815986667121325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740905</v>
      </c>
      <c r="D61" s="118">
        <v>0.25029953660421689</v>
      </c>
      <c r="E61" s="117">
        <v>804647</v>
      </c>
      <c r="F61" s="118">
        <f t="shared" si="5"/>
        <v>8.6032622266012604E-2</v>
      </c>
      <c r="G61" s="117">
        <v>798194</v>
      </c>
      <c r="H61" s="118">
        <f t="shared" si="5"/>
        <v>-8.019665766478945E-3</v>
      </c>
      <c r="I61" s="117">
        <v>710628</v>
      </c>
      <c r="J61" s="118">
        <f t="shared" si="6"/>
        <v>-0.10970515939733949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827535</v>
      </c>
      <c r="D62" s="118">
        <v>0.14389682556138417</v>
      </c>
      <c r="E62" s="117">
        <v>885886</v>
      </c>
      <c r="F62" s="118">
        <f t="shared" si="5"/>
        <v>7.0511821252273288E-2</v>
      </c>
      <c r="G62" s="117">
        <v>889814</v>
      </c>
      <c r="H62" s="118">
        <f t="shared" si="5"/>
        <v>4.4339790898604292E-3</v>
      </c>
      <c r="I62" s="117">
        <v>820315</v>
      </c>
      <c r="J62" s="118">
        <f t="shared" si="6"/>
        <v>-7.8105087130568851E-2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766204</v>
      </c>
      <c r="D63" s="118">
        <v>0.10459741944784828</v>
      </c>
      <c r="E63" s="117">
        <v>815267</v>
      </c>
      <c r="F63" s="118">
        <f t="shared" si="5"/>
        <v>6.4033860434035805E-2</v>
      </c>
      <c r="G63" s="117">
        <v>804914</v>
      </c>
      <c r="H63" s="118">
        <f t="shared" si="5"/>
        <v>-1.2698907229165446E-2</v>
      </c>
      <c r="I63" s="117">
        <v>755529</v>
      </c>
      <c r="J63" s="118">
        <f t="shared" si="6"/>
        <v>-6.1354380716449164E-2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780462</v>
      </c>
      <c r="D64" s="118">
        <v>0.25651754621810863</v>
      </c>
      <c r="E64" s="117">
        <v>814267</v>
      </c>
      <c r="F64" s="118">
        <f t="shared" si="5"/>
        <v>4.3314088322045086E-2</v>
      </c>
      <c r="G64" s="117">
        <v>813937</v>
      </c>
      <c r="H64" s="118">
        <f t="shared" si="5"/>
        <v>-4.0527247205157657E-4</v>
      </c>
      <c r="I64" s="117">
        <v>785999</v>
      </c>
      <c r="J64" s="118">
        <f t="shared" si="6"/>
        <v>-3.4324523888212499E-2</v>
      </c>
      <c r="K64" s="117"/>
      <c r="L64" s="118"/>
    </row>
    <row r="65" spans="1:13" ht="15.75" x14ac:dyDescent="0.25">
      <c r="B65" s="119" t="s">
        <v>32</v>
      </c>
      <c r="C65" s="120">
        <v>9288833</v>
      </c>
      <c r="D65" s="121">
        <v>1.113576096706093</v>
      </c>
      <c r="E65" s="120">
        <v>9745249</v>
      </c>
      <c r="F65" s="121">
        <f t="shared" si="5"/>
        <v>4.9135989418692239E-2</v>
      </c>
      <c r="G65" s="120">
        <v>9978778</v>
      </c>
      <c r="H65" s="121">
        <f t="shared" si="5"/>
        <v>2.3963369227405051E-2</v>
      </c>
      <c r="I65" s="120">
        <v>9215327</v>
      </c>
      <c r="J65" s="121">
        <f t="shared" si="6"/>
        <v>-7.6507464140398773E-2</v>
      </c>
      <c r="K65" s="120">
        <v>4607700</v>
      </c>
      <c r="L65" s="121">
        <v>2.3991814643636422E-2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299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3">
        <f>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1:13" x14ac:dyDescent="0.25">
      <c r="A75" s="1">
        <v>1</v>
      </c>
      <c r="B75" s="116" t="s">
        <v>76</v>
      </c>
      <c r="C75" s="117">
        <v>69669</v>
      </c>
      <c r="D75" s="118">
        <v>6.0830622204148028</v>
      </c>
      <c r="E75" s="117">
        <v>118976</v>
      </c>
      <c r="F75" s="118">
        <f t="shared" ref="F75:H87" si="8">IFERROR(E75/C75-1,"-")</f>
        <v>0.70773227690938589</v>
      </c>
      <c r="G75" s="117">
        <v>97842</v>
      </c>
      <c r="H75" s="118">
        <f t="shared" si="8"/>
        <v>-0.17763246369015595</v>
      </c>
      <c r="I75" s="117">
        <v>94005</v>
      </c>
      <c r="J75" s="118">
        <f t="shared" ref="J75:J87" si="9">IFERROR(I75/G75-1,"-")</f>
        <v>-3.9216287483902601E-2</v>
      </c>
      <c r="K75" s="117">
        <v>92847</v>
      </c>
      <c r="L75" s="118">
        <f t="shared" ref="L75:L80" si="10">IFERROR(K75/I75-1,"-")</f>
        <v>-1.2318493697143773E-2</v>
      </c>
    </row>
    <row r="76" spans="1:13" x14ac:dyDescent="0.25">
      <c r="A76" s="1">
        <v>2</v>
      </c>
      <c r="B76" s="116" t="s">
        <v>78</v>
      </c>
      <c r="C76" s="117">
        <v>92659</v>
      </c>
      <c r="D76" s="118">
        <v>8.8941804591564342</v>
      </c>
      <c r="E76" s="117">
        <v>107335</v>
      </c>
      <c r="F76" s="118">
        <f t="shared" si="8"/>
        <v>0.15838720469679135</v>
      </c>
      <c r="G76" s="117">
        <v>95743</v>
      </c>
      <c r="H76" s="118">
        <f t="shared" si="8"/>
        <v>-0.10799832300740675</v>
      </c>
      <c r="I76" s="117">
        <v>91547</v>
      </c>
      <c r="J76" s="118">
        <f t="shared" si="9"/>
        <v>-4.3825658272667489E-2</v>
      </c>
      <c r="K76" s="117">
        <v>90964</v>
      </c>
      <c r="L76" s="118">
        <f t="shared" si="10"/>
        <v>-6.3683135438626914E-3</v>
      </c>
    </row>
    <row r="77" spans="1:13" x14ac:dyDescent="0.25">
      <c r="A77" s="1">
        <v>3</v>
      </c>
      <c r="B77" s="116" t="s">
        <v>80</v>
      </c>
      <c r="C77" s="117">
        <v>106332</v>
      </c>
      <c r="D77" s="118">
        <v>15.429542645241039</v>
      </c>
      <c r="E77" s="117">
        <v>98932</v>
      </c>
      <c r="F77" s="118">
        <f t="shared" si="8"/>
        <v>-6.9593349132904492E-2</v>
      </c>
      <c r="G77" s="117">
        <v>97779</v>
      </c>
      <c r="H77" s="118">
        <f t="shared" si="8"/>
        <v>-1.1654469736788853E-2</v>
      </c>
      <c r="I77" s="117">
        <v>90556</v>
      </c>
      <c r="J77" s="118">
        <f t="shared" si="9"/>
        <v>-7.3870667525746891E-2</v>
      </c>
      <c r="K77" s="117">
        <v>93635</v>
      </c>
      <c r="L77" s="118">
        <f t="shared" si="10"/>
        <v>3.4001060117496262E-2</v>
      </c>
    </row>
    <row r="78" spans="1:13" x14ac:dyDescent="0.25">
      <c r="A78" s="1">
        <v>4</v>
      </c>
      <c r="B78" s="116" t="s">
        <v>82</v>
      </c>
      <c r="C78" s="117">
        <v>101482</v>
      </c>
      <c r="D78" s="118">
        <v>29.149138443256092</v>
      </c>
      <c r="E78" s="117">
        <v>95383</v>
      </c>
      <c r="F78" s="118">
        <f t="shared" si="8"/>
        <v>-6.0099327959638127E-2</v>
      </c>
      <c r="G78" s="117">
        <v>92204</v>
      </c>
      <c r="H78" s="118">
        <f t="shared" si="8"/>
        <v>-3.3328790245641282E-2</v>
      </c>
      <c r="I78" s="117">
        <v>90195</v>
      </c>
      <c r="J78" s="118">
        <f t="shared" si="9"/>
        <v>-2.1788642575159445E-2</v>
      </c>
      <c r="K78" s="117">
        <v>80018</v>
      </c>
      <c r="L78" s="118">
        <f t="shared" si="10"/>
        <v>-0.11283330561561067</v>
      </c>
    </row>
    <row r="79" spans="1:13" x14ac:dyDescent="0.25">
      <c r="A79" s="1">
        <v>5</v>
      </c>
      <c r="B79" s="116" t="s">
        <v>84</v>
      </c>
      <c r="C79" s="117">
        <v>79967</v>
      </c>
      <c r="D79" s="118">
        <v>49.041927409261575</v>
      </c>
      <c r="E79" s="117">
        <v>91066</v>
      </c>
      <c r="F79" s="118">
        <f t="shared" si="8"/>
        <v>0.13879475283554465</v>
      </c>
      <c r="G79" s="117">
        <v>84329</v>
      </c>
      <c r="H79" s="118">
        <f t="shared" si="8"/>
        <v>-7.397931170799199E-2</v>
      </c>
      <c r="I79" s="117">
        <v>87681</v>
      </c>
      <c r="J79" s="118">
        <f t="shared" si="9"/>
        <v>3.9749078015866468E-2</v>
      </c>
      <c r="K79" s="117">
        <v>82465</v>
      </c>
      <c r="L79" s="118">
        <f t="shared" si="10"/>
        <v>-5.9488372623487384E-2</v>
      </c>
    </row>
    <row r="80" spans="1:13" x14ac:dyDescent="0.25">
      <c r="A80" s="1">
        <v>6</v>
      </c>
      <c r="B80" s="116" t="s">
        <v>86</v>
      </c>
      <c r="C80" s="117">
        <v>95313</v>
      </c>
      <c r="D80" s="118">
        <v>10.948476871004138</v>
      </c>
      <c r="E80" s="117">
        <v>94829</v>
      </c>
      <c r="F80" s="118">
        <f t="shared" si="8"/>
        <v>-5.078006148164449E-3</v>
      </c>
      <c r="G80" s="117">
        <v>86197</v>
      </c>
      <c r="H80" s="118">
        <f t="shared" si="8"/>
        <v>-9.102700650644846E-2</v>
      </c>
      <c r="I80" s="117">
        <v>92745</v>
      </c>
      <c r="J80" s="118">
        <f t="shared" si="9"/>
        <v>7.5965520841792644E-2</v>
      </c>
      <c r="K80" s="117">
        <v>92024</v>
      </c>
      <c r="L80" s="118">
        <f t="shared" si="10"/>
        <v>-7.7740039894333979E-3</v>
      </c>
    </row>
    <row r="81" spans="1:13" x14ac:dyDescent="0.25">
      <c r="A81" s="1">
        <v>7</v>
      </c>
      <c r="B81" s="116" t="s">
        <v>88</v>
      </c>
      <c r="C81" s="117">
        <v>118505</v>
      </c>
      <c r="D81" s="118">
        <v>1.7848800319601437</v>
      </c>
      <c r="E81" s="117">
        <v>111827</v>
      </c>
      <c r="F81" s="118">
        <f t="shared" si="8"/>
        <v>-5.6352052656006069E-2</v>
      </c>
      <c r="G81" s="117">
        <v>96980</v>
      </c>
      <c r="H81" s="118">
        <f t="shared" si="8"/>
        <v>-0.13276757849177745</v>
      </c>
      <c r="I81" s="117">
        <v>102232</v>
      </c>
      <c r="J81" s="118">
        <f t="shared" si="9"/>
        <v>5.4155495978552182E-2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128327</v>
      </c>
      <c r="D82" s="118">
        <v>0.8901916307021549</v>
      </c>
      <c r="E82" s="117">
        <v>114756</v>
      </c>
      <c r="F82" s="118">
        <f t="shared" si="8"/>
        <v>-0.1057532709406438</v>
      </c>
      <c r="G82" s="117">
        <v>101864</v>
      </c>
      <c r="H82" s="118">
        <f t="shared" si="8"/>
        <v>-0.11234270974938132</v>
      </c>
      <c r="I82" s="117">
        <v>103753</v>
      </c>
      <c r="J82" s="118">
        <f t="shared" si="9"/>
        <v>1.8544333621298925E-2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101426</v>
      </c>
      <c r="D83" s="118">
        <v>0.52062968515742125</v>
      </c>
      <c r="E83" s="117">
        <v>97298</v>
      </c>
      <c r="F83" s="118">
        <f t="shared" si="8"/>
        <v>-4.0699623370733296E-2</v>
      </c>
      <c r="G83" s="117">
        <v>88258</v>
      </c>
      <c r="H83" s="118">
        <f t="shared" si="8"/>
        <v>-9.2910440091266033E-2</v>
      </c>
      <c r="I83" s="117">
        <v>87449</v>
      </c>
      <c r="J83" s="118">
        <f t="shared" si="9"/>
        <v>-9.1663078701080813E-3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113626</v>
      </c>
      <c r="D84" s="118">
        <v>9.4135772749157409E-2</v>
      </c>
      <c r="E84" s="117">
        <v>105976</v>
      </c>
      <c r="F84" s="118">
        <f t="shared" si="8"/>
        <v>-6.7326140143981084E-2</v>
      </c>
      <c r="G84" s="117">
        <v>92477</v>
      </c>
      <c r="H84" s="118">
        <f t="shared" si="8"/>
        <v>-0.12737789688231294</v>
      </c>
      <c r="I84" s="117">
        <v>110777</v>
      </c>
      <c r="J84" s="118">
        <f t="shared" si="9"/>
        <v>0.19788704218346176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104858</v>
      </c>
      <c r="D85" s="118">
        <v>3.7181376670392341E-2</v>
      </c>
      <c r="E85" s="117">
        <v>99997</v>
      </c>
      <c r="F85" s="118">
        <f t="shared" si="8"/>
        <v>-4.6357931679032571E-2</v>
      </c>
      <c r="G85" s="117">
        <v>88550</v>
      </c>
      <c r="H85" s="118">
        <f t="shared" si="8"/>
        <v>-0.11447343420302614</v>
      </c>
      <c r="I85" s="117">
        <v>89264</v>
      </c>
      <c r="J85" s="118">
        <f t="shared" si="9"/>
        <v>8.0632411067194099E-3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115358</v>
      </c>
      <c r="D86" s="118">
        <v>0.39432397805013664</v>
      </c>
      <c r="E86" s="117">
        <v>101934</v>
      </c>
      <c r="F86" s="118">
        <f t="shared" si="8"/>
        <v>-0.11636817559250334</v>
      </c>
      <c r="G86" s="117">
        <v>90364</v>
      </c>
      <c r="H86" s="118">
        <f t="shared" si="8"/>
        <v>-0.11350481684227054</v>
      </c>
      <c r="I86" s="117">
        <v>92893</v>
      </c>
      <c r="J86" s="118">
        <f t="shared" si="9"/>
        <v>2.7986808906201643E-2</v>
      </c>
      <c r="K86" s="117"/>
      <c r="L86" s="118"/>
    </row>
    <row r="87" spans="1:13" ht="15.75" x14ac:dyDescent="0.25">
      <c r="B87" s="119" t="s">
        <v>32</v>
      </c>
      <c r="C87" s="120">
        <v>1227522</v>
      </c>
      <c r="D87" s="121">
        <v>1.4382638680600111</v>
      </c>
      <c r="E87" s="120">
        <v>1238309</v>
      </c>
      <c r="F87" s="121">
        <f t="shared" si="8"/>
        <v>8.787622543628526E-3</v>
      </c>
      <c r="G87" s="120">
        <v>1112587</v>
      </c>
      <c r="H87" s="121">
        <f t="shared" si="8"/>
        <v>-0.10152716325246769</v>
      </c>
      <c r="I87" s="120">
        <v>1133097</v>
      </c>
      <c r="J87" s="121">
        <f t="shared" si="9"/>
        <v>1.8434513435803268E-2</v>
      </c>
      <c r="K87" s="120">
        <v>531953</v>
      </c>
      <c r="L87" s="121">
        <v>-2.7026186648229755E-2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300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3">
        <f>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17">
        <v>138246</v>
      </c>
      <c r="D97" s="118">
        <v>5.1852266117847075</v>
      </c>
      <c r="E97" s="117">
        <v>216785</v>
      </c>
      <c r="F97" s="118">
        <f t="shared" ref="F97:H109" si="11">IFERROR(E97/C97-1,"-")</f>
        <v>0.56811046974234336</v>
      </c>
      <c r="G97" s="117">
        <v>236190</v>
      </c>
      <c r="H97" s="118">
        <f t="shared" si="11"/>
        <v>8.9512650783033942E-2</v>
      </c>
      <c r="I97" s="117">
        <v>221197</v>
      </c>
      <c r="J97" s="118">
        <f t="shared" ref="J97:J109" si="12">IFERROR(I97/G97-1,"-")</f>
        <v>-6.347855540031333E-2</v>
      </c>
      <c r="K97" s="117">
        <v>249962</v>
      </c>
      <c r="L97" s="118">
        <f t="shared" ref="L97:L102" si="13">IFERROR(K97/I97-1,"-")</f>
        <v>0.13004245084698263</v>
      </c>
    </row>
    <row r="98" spans="2:12" x14ac:dyDescent="0.25">
      <c r="B98" s="116" t="s">
        <v>78</v>
      </c>
      <c r="C98" s="117">
        <v>146840</v>
      </c>
      <c r="D98" s="118">
        <v>6.3937562940584085</v>
      </c>
      <c r="E98" s="117">
        <v>219814</v>
      </c>
      <c r="F98" s="118">
        <f t="shared" si="11"/>
        <v>0.4969626804685372</v>
      </c>
      <c r="G98" s="117">
        <v>240126</v>
      </c>
      <c r="H98" s="118">
        <f t="shared" si="11"/>
        <v>9.2405397290436397E-2</v>
      </c>
      <c r="I98" s="117">
        <v>243618</v>
      </c>
      <c r="J98" s="118">
        <f t="shared" si="12"/>
        <v>1.4542365258239487E-2</v>
      </c>
      <c r="K98" s="117">
        <v>230257</v>
      </c>
      <c r="L98" s="118">
        <f t="shared" si="13"/>
        <v>-5.4844059141771151E-2</v>
      </c>
    </row>
    <row r="99" spans="2:12" x14ac:dyDescent="0.25">
      <c r="B99" s="116" t="s">
        <v>80</v>
      </c>
      <c r="C99" s="117">
        <v>151401</v>
      </c>
      <c r="D99" s="118">
        <v>5.907295040832155</v>
      </c>
      <c r="E99" s="117">
        <v>215392</v>
      </c>
      <c r="F99" s="118">
        <f t="shared" si="11"/>
        <v>0.42265903131419202</v>
      </c>
      <c r="G99" s="117">
        <v>241360</v>
      </c>
      <c r="H99" s="118">
        <f t="shared" si="11"/>
        <v>0.12056158074580292</v>
      </c>
      <c r="I99" s="117">
        <v>234786</v>
      </c>
      <c r="J99" s="118">
        <f t="shared" si="12"/>
        <v>-2.7237321842890294E-2</v>
      </c>
      <c r="K99" s="117">
        <v>232459</v>
      </c>
      <c r="L99" s="118">
        <f t="shared" si="13"/>
        <v>-9.9111531351954163E-3</v>
      </c>
    </row>
    <row r="100" spans="2:12" x14ac:dyDescent="0.25">
      <c r="B100" s="116" t="s">
        <v>82</v>
      </c>
      <c r="C100" s="117">
        <v>179593</v>
      </c>
      <c r="D100" s="118">
        <v>4.7211621165302153</v>
      </c>
      <c r="E100" s="117">
        <v>205419</v>
      </c>
      <c r="F100" s="118">
        <f t="shared" si="11"/>
        <v>0.14380293218555296</v>
      </c>
      <c r="G100" s="117">
        <v>202460</v>
      </c>
      <c r="H100" s="118">
        <f t="shared" si="11"/>
        <v>-1.4404704530739609E-2</v>
      </c>
      <c r="I100" s="117">
        <v>229231</v>
      </c>
      <c r="J100" s="118">
        <f t="shared" si="12"/>
        <v>0.13222858836313356</v>
      </c>
      <c r="K100" s="117">
        <v>203780</v>
      </c>
      <c r="L100" s="118">
        <f t="shared" si="13"/>
        <v>-0.1110277405761001</v>
      </c>
    </row>
    <row r="101" spans="2:12" x14ac:dyDescent="0.25">
      <c r="B101" s="116" t="s">
        <v>84</v>
      </c>
      <c r="C101" s="117">
        <v>156911</v>
      </c>
      <c r="D101" s="118">
        <v>3.8674194248844493</v>
      </c>
      <c r="E101" s="117">
        <v>178999</v>
      </c>
      <c r="F101" s="118">
        <f t="shared" si="11"/>
        <v>0.14076769633741426</v>
      </c>
      <c r="G101" s="117">
        <v>193554</v>
      </c>
      <c r="H101" s="118">
        <f t="shared" si="11"/>
        <v>8.1313303426276073E-2</v>
      </c>
      <c r="I101" s="117">
        <v>191556</v>
      </c>
      <c r="J101" s="118">
        <f t="shared" si="12"/>
        <v>-1.0322700641681393E-2</v>
      </c>
      <c r="K101" s="117">
        <v>172838</v>
      </c>
      <c r="L101" s="118">
        <f t="shared" si="13"/>
        <v>-9.7715550543966301E-2</v>
      </c>
    </row>
    <row r="102" spans="2:12" x14ac:dyDescent="0.25">
      <c r="B102" s="116" t="s">
        <v>86</v>
      </c>
      <c r="C102" s="117">
        <v>162568</v>
      </c>
      <c r="D102" s="118">
        <v>2.225939595983649</v>
      </c>
      <c r="E102" s="117">
        <v>191800</v>
      </c>
      <c r="F102" s="118">
        <f t="shared" si="11"/>
        <v>0.17981398553220806</v>
      </c>
      <c r="G102" s="117">
        <v>196008</v>
      </c>
      <c r="H102" s="118">
        <f t="shared" si="11"/>
        <v>2.1939520333680962E-2</v>
      </c>
      <c r="I102" s="117">
        <v>206525</v>
      </c>
      <c r="J102" s="118">
        <f t="shared" si="12"/>
        <v>5.3655973225582576E-2</v>
      </c>
      <c r="K102" s="117">
        <v>180847</v>
      </c>
      <c r="L102" s="118">
        <f t="shared" si="13"/>
        <v>-0.1243336157850139</v>
      </c>
    </row>
    <row r="103" spans="2:12" x14ac:dyDescent="0.25">
      <c r="B103" s="116" t="s">
        <v>88</v>
      </c>
      <c r="C103" s="117">
        <v>204541</v>
      </c>
      <c r="D103" s="118">
        <v>1.4976615827970643</v>
      </c>
      <c r="E103" s="117">
        <v>232391</v>
      </c>
      <c r="F103" s="118">
        <f t="shared" si="11"/>
        <v>0.13615852078556379</v>
      </c>
      <c r="G103" s="117">
        <v>251557</v>
      </c>
      <c r="H103" s="118">
        <f t="shared" si="11"/>
        <v>8.2473073397850927E-2</v>
      </c>
      <c r="I103" s="117">
        <v>240399</v>
      </c>
      <c r="J103" s="118">
        <f t="shared" si="12"/>
        <v>-4.4355752374213409E-2</v>
      </c>
      <c r="K103" s="117"/>
      <c r="L103" s="118"/>
    </row>
    <row r="104" spans="2:12" x14ac:dyDescent="0.25">
      <c r="B104" s="116" t="s">
        <v>90</v>
      </c>
      <c r="C104" s="117">
        <v>213964</v>
      </c>
      <c r="D104" s="118">
        <v>0.80897707961683807</v>
      </c>
      <c r="E104" s="117">
        <v>258511</v>
      </c>
      <c r="F104" s="118">
        <f t="shared" si="11"/>
        <v>0.2081985754612925</v>
      </c>
      <c r="G104" s="117">
        <v>263998</v>
      </c>
      <c r="H104" s="118">
        <f t="shared" si="11"/>
        <v>2.12254024006715E-2</v>
      </c>
      <c r="I104" s="117">
        <v>283480</v>
      </c>
      <c r="J104" s="118">
        <f t="shared" si="12"/>
        <v>7.3796013606163724E-2</v>
      </c>
      <c r="K104" s="117"/>
      <c r="L104" s="118"/>
    </row>
    <row r="105" spans="2:12" x14ac:dyDescent="0.25">
      <c r="B105" s="116" t="s">
        <v>92</v>
      </c>
      <c r="C105" s="117">
        <v>171399</v>
      </c>
      <c r="D105" s="118">
        <v>0.66844154579966908</v>
      </c>
      <c r="E105" s="117">
        <v>200873</v>
      </c>
      <c r="F105" s="118">
        <f t="shared" si="11"/>
        <v>0.17196132999609093</v>
      </c>
      <c r="G105" s="117">
        <v>214779</v>
      </c>
      <c r="H105" s="118">
        <f t="shared" si="11"/>
        <v>6.9227820563241504E-2</v>
      </c>
      <c r="I105" s="117">
        <v>229852</v>
      </c>
      <c r="J105" s="118">
        <f t="shared" si="12"/>
        <v>7.017911434544355E-2</v>
      </c>
      <c r="K105" s="117"/>
      <c r="L105" s="118"/>
    </row>
    <row r="106" spans="2:12" x14ac:dyDescent="0.25">
      <c r="B106" s="116" t="s">
        <v>94</v>
      </c>
      <c r="C106" s="117">
        <v>183971</v>
      </c>
      <c r="D106" s="118">
        <v>0.46005253843162475</v>
      </c>
      <c r="E106" s="117">
        <v>215940</v>
      </c>
      <c r="F106" s="118">
        <f t="shared" si="11"/>
        <v>0.17377195318827421</v>
      </c>
      <c r="G106" s="117">
        <v>241503</v>
      </c>
      <c r="H106" s="118">
        <f t="shared" si="11"/>
        <v>0.11838010558488476</v>
      </c>
      <c r="I106" s="117">
        <v>243401</v>
      </c>
      <c r="J106" s="118">
        <f t="shared" si="12"/>
        <v>7.8591156217520108E-3</v>
      </c>
      <c r="K106" s="117"/>
      <c r="L106" s="118"/>
    </row>
    <row r="107" spans="2:12" x14ac:dyDescent="0.25">
      <c r="B107" s="116" t="s">
        <v>96</v>
      </c>
      <c r="C107" s="117">
        <v>193096</v>
      </c>
      <c r="D107" s="118">
        <v>0.45902407326250882</v>
      </c>
      <c r="E107" s="117">
        <v>234169</v>
      </c>
      <c r="F107" s="118">
        <f t="shared" si="11"/>
        <v>0.21270766872436497</v>
      </c>
      <c r="G107" s="117">
        <v>230806</v>
      </c>
      <c r="H107" s="118">
        <f t="shared" si="11"/>
        <v>-1.4361422733154217E-2</v>
      </c>
      <c r="I107" s="117">
        <v>215385</v>
      </c>
      <c r="J107" s="118">
        <f t="shared" si="12"/>
        <v>-6.6813687685762013E-2</v>
      </c>
      <c r="K107" s="117"/>
      <c r="L107" s="118"/>
    </row>
    <row r="108" spans="2:12" x14ac:dyDescent="0.25">
      <c r="B108" s="116" t="s">
        <v>98</v>
      </c>
      <c r="C108" s="117">
        <v>213558</v>
      </c>
      <c r="D108" s="118">
        <v>0.69506619678064574</v>
      </c>
      <c r="E108" s="117">
        <v>239639</v>
      </c>
      <c r="F108" s="118">
        <f t="shared" si="11"/>
        <v>0.12212607347886761</v>
      </c>
      <c r="G108" s="117">
        <v>236311</v>
      </c>
      <c r="H108" s="118">
        <f t="shared" si="11"/>
        <v>-1.3887555865280676E-2</v>
      </c>
      <c r="I108" s="117">
        <v>225879</v>
      </c>
      <c r="J108" s="118">
        <f t="shared" si="12"/>
        <v>-4.4145215415279049E-2</v>
      </c>
      <c r="K108" s="117"/>
      <c r="L108" s="118"/>
    </row>
    <row r="109" spans="2:12" ht="15.75" x14ac:dyDescent="0.25">
      <c r="B109" s="119" t="s">
        <v>32</v>
      </c>
      <c r="C109" s="120">
        <v>2116088</v>
      </c>
      <c r="D109" s="121">
        <v>1.4452392040129838</v>
      </c>
      <c r="E109" s="120">
        <v>2609732</v>
      </c>
      <c r="F109" s="121">
        <f t="shared" si="11"/>
        <v>0.23328141362741062</v>
      </c>
      <c r="G109" s="120">
        <v>2748652</v>
      </c>
      <c r="H109" s="121">
        <f t="shared" si="11"/>
        <v>5.3231519558330165E-2</v>
      </c>
      <c r="I109" s="120">
        <v>2765309</v>
      </c>
      <c r="J109" s="121">
        <f t="shared" si="12"/>
        <v>6.0600614410264431E-3</v>
      </c>
      <c r="K109" s="120">
        <v>1270143</v>
      </c>
      <c r="L109" s="121">
        <v>-4.2783513312477872E-2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3" spans="3:3" x14ac:dyDescent="0.25">
      <c r="C113" s="122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684F-B6B6-49DA-A932-3B5736A21530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</row>
    <row r="5" spans="1:12" ht="6" customHeight="1" x14ac:dyDescent="0.25"/>
    <row r="6" spans="1:12" s="146" customFormat="1" ht="72" customHeight="1" x14ac:dyDescent="0.25">
      <c r="B6" s="147"/>
      <c r="C6" s="172" t="s">
        <v>272</v>
      </c>
      <c r="D6" s="172" t="s">
        <v>236</v>
      </c>
      <c r="E6" s="172" t="s">
        <v>237</v>
      </c>
      <c r="F6" s="172" t="s">
        <v>238</v>
      </c>
      <c r="G6" s="172" t="s">
        <v>239</v>
      </c>
      <c r="H6" s="172" t="s">
        <v>240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149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149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149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149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149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149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149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149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149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149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2150-81CD-492C-BBB4-F3D68A4CA764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</row>
    <row r="4" spans="1:12" ht="6" customHeight="1" x14ac:dyDescent="0.25"/>
    <row r="5" spans="1:12" ht="15.75" x14ac:dyDescent="0.25">
      <c r="B5" s="145"/>
      <c r="C5" s="308" t="s">
        <v>45</v>
      </c>
      <c r="D5" s="309"/>
      <c r="E5" s="309"/>
      <c r="F5" s="309"/>
      <c r="G5" s="309"/>
      <c r="H5" s="309"/>
      <c r="I5" s="309"/>
      <c r="J5" s="309"/>
      <c r="K5" s="309"/>
    </row>
    <row r="6" spans="1:12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149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149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149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149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149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149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149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149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149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149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B214-29BB-4560-B45B-5420B57A7FEF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149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150</v>
      </c>
      <c r="B20" s="168" t="s">
        <v>150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149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150</v>
      </c>
      <c r="B34" s="168" t="s">
        <v>150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149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150</v>
      </c>
      <c r="B48" s="168" t="s">
        <v>150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149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150</v>
      </c>
      <c r="B62" s="168" t="s">
        <v>150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149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150</v>
      </c>
      <c r="B76" s="168" t="s">
        <v>150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149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150</v>
      </c>
      <c r="B90" s="168" t="s">
        <v>150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149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150</v>
      </c>
      <c r="B104" s="168" t="s">
        <v>150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149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150</v>
      </c>
      <c r="B118" s="168" t="s">
        <v>150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149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150</v>
      </c>
      <c r="B132" s="168" t="s">
        <v>150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149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150</v>
      </c>
      <c r="B146" s="168" t="s">
        <v>150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149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150</v>
      </c>
      <c r="B160" s="168" t="s">
        <v>150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EED9-F267-4F81-91BB-9105F230F953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78E8B-4342-47B3-8249-13D7528F6890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3" t="s">
        <v>42</v>
      </c>
      <c r="E1" s="293"/>
      <c r="F1" s="293"/>
      <c r="G1" s="293"/>
      <c r="H1" s="293"/>
      <c r="I1" s="293"/>
      <c r="J1" s="293"/>
      <c r="K1" s="293"/>
      <c r="L1" s="293"/>
    </row>
    <row r="2" spans="2:16" x14ac:dyDescent="0.25">
      <c r="D2" s="293"/>
      <c r="E2" s="293"/>
      <c r="F2" s="293"/>
      <c r="G2" s="293"/>
      <c r="H2" s="293"/>
      <c r="I2" s="293"/>
      <c r="J2" s="293"/>
      <c r="K2" s="293"/>
      <c r="L2" s="293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90" t="s">
        <v>44</v>
      </c>
      <c r="C7" s="285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8"/>
      <c r="C8" s="280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8"/>
      <c r="C9" s="280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8"/>
      <c r="C10" s="280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8"/>
      <c r="C11" s="280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8"/>
      <c r="C12" s="280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8"/>
      <c r="C13" s="280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8"/>
      <c r="C14" s="280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8"/>
      <c r="C15" s="280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8"/>
      <c r="C16" s="280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8"/>
      <c r="C17" s="281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8"/>
      <c r="C18" s="282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8"/>
      <c r="C19" s="283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8"/>
      <c r="C20" s="283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8"/>
      <c r="C21" s="283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8"/>
      <c r="C22" s="283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8"/>
      <c r="C23" s="283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8"/>
      <c r="C24" s="283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8"/>
      <c r="C25" s="283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8"/>
      <c r="C26" s="283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8"/>
      <c r="C27" s="283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8"/>
      <c r="C28" s="284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8"/>
      <c r="C29" s="285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8"/>
      <c r="C30" s="280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8"/>
      <c r="C31" s="280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8"/>
      <c r="C32" s="280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8"/>
      <c r="C33" s="280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8"/>
      <c r="C34" s="280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8"/>
      <c r="C35" s="280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8"/>
      <c r="C36" s="280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8"/>
      <c r="C37" s="280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8"/>
      <c r="C38" s="280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8"/>
      <c r="C39" s="281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8"/>
      <c r="C40" s="294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8"/>
      <c r="C41" s="295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8"/>
      <c r="C42" s="295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8"/>
      <c r="C43" s="295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8"/>
      <c r="C44" s="295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8"/>
      <c r="C45" s="295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8"/>
      <c r="C46" s="295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8"/>
      <c r="C47" s="295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8"/>
      <c r="C48" s="295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8"/>
      <c r="C49" s="295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8"/>
      <c r="C50" s="296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8"/>
      <c r="C51" s="286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8"/>
      <c r="C52" s="287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8"/>
      <c r="C53" s="287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8"/>
      <c r="C54" s="287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8"/>
      <c r="C55" s="287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8"/>
      <c r="C56" s="287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8"/>
      <c r="C57" s="287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8"/>
      <c r="C58" s="287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8"/>
      <c r="C59" s="287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8"/>
      <c r="C60" s="287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8"/>
      <c r="C61" s="288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8"/>
      <c r="C62" s="289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8"/>
      <c r="C63" s="291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8"/>
      <c r="C64" s="291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8"/>
      <c r="C65" s="291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8"/>
      <c r="C66" s="291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8"/>
      <c r="C67" s="291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8"/>
      <c r="C68" s="291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8"/>
      <c r="C69" s="291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8"/>
      <c r="C70" s="291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8"/>
      <c r="C71" s="291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9"/>
      <c r="C72" s="292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48"/>
    </row>
    <row r="74" spans="2:12" x14ac:dyDescent="0.25">
      <c r="B74" s="276" t="s">
        <v>57</v>
      </c>
      <c r="C74" s="276"/>
      <c r="D74" s="276"/>
      <c r="E74" s="276"/>
      <c r="F74" s="276"/>
      <c r="G74" s="276"/>
      <c r="H74" s="276"/>
      <c r="I74" s="276"/>
      <c r="J74" s="276"/>
      <c r="K74" s="276"/>
    </row>
    <row r="76" spans="2:12" x14ac:dyDescent="0.25">
      <c r="B76" s="57"/>
    </row>
    <row r="77" spans="2:12" ht="21.75" customHeight="1" thickBot="1" x14ac:dyDescent="0.3">
      <c r="B77" s="277" t="s">
        <v>58</v>
      </c>
      <c r="C77" s="277"/>
      <c r="D77" s="277"/>
      <c r="E77" s="277"/>
      <c r="F77" s="277"/>
      <c r="G77" s="277"/>
      <c r="H77" s="277"/>
      <c r="I77" s="277"/>
      <c r="J77" s="277"/>
      <c r="K77" s="277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241</v>
      </c>
      <c r="F79" s="13" t="s">
        <v>242</v>
      </c>
      <c r="G79" s="13" t="s">
        <v>243</v>
      </c>
      <c r="H79" s="13" t="s">
        <v>244</v>
      </c>
      <c r="I79" s="13" t="s">
        <v>245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90" t="s">
        <v>44</v>
      </c>
      <c r="C80" s="285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8"/>
      <c r="C81" s="280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8"/>
      <c r="C82" s="280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8"/>
      <c r="C83" s="280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8"/>
      <c r="C84" s="280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8"/>
      <c r="C85" s="280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8"/>
      <c r="C86" s="280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8"/>
      <c r="C87" s="280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8"/>
      <c r="C88" s="280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8"/>
      <c r="C89" s="280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8"/>
      <c r="C90" s="281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8"/>
      <c r="C91" s="282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8"/>
      <c r="C92" s="283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8"/>
      <c r="C93" s="283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8"/>
      <c r="C94" s="283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8"/>
      <c r="C95" s="283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8"/>
      <c r="C96" s="283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8"/>
      <c r="C97" s="283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8"/>
      <c r="C98" s="283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8"/>
      <c r="C99" s="283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8"/>
      <c r="C100" s="283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8"/>
      <c r="C101" s="284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8"/>
      <c r="C102" s="285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8"/>
      <c r="C103" s="280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8"/>
      <c r="C104" s="280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8"/>
      <c r="C105" s="280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8"/>
      <c r="C106" s="280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8"/>
      <c r="C107" s="280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8"/>
      <c r="C108" s="280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8"/>
      <c r="C109" s="280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8"/>
      <c r="C110" s="280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8"/>
      <c r="C111" s="280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8"/>
      <c r="C112" s="281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8"/>
      <c r="C113" s="282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8"/>
      <c r="C114" s="283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8"/>
      <c r="C115" s="283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8"/>
      <c r="C116" s="283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8"/>
      <c r="C117" s="283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8"/>
      <c r="C118" s="283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8"/>
      <c r="C119" s="283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8"/>
      <c r="C120" s="283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8"/>
      <c r="C121" s="283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8"/>
      <c r="C122" s="283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8"/>
      <c r="C123" s="284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8"/>
      <c r="C124" s="286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8"/>
      <c r="C125" s="287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8"/>
      <c r="C126" s="287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8"/>
      <c r="C127" s="287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8"/>
      <c r="C128" s="287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8"/>
      <c r="C129" s="287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8"/>
      <c r="C130" s="287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8"/>
      <c r="C131" s="287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8"/>
      <c r="C132" s="287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8"/>
      <c r="C133" s="287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8"/>
      <c r="C134" s="288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8"/>
      <c r="C135" s="289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8"/>
      <c r="C136" s="283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8"/>
      <c r="C137" s="283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8"/>
      <c r="C138" s="283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8"/>
      <c r="C139" s="283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8"/>
      <c r="C140" s="283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8"/>
      <c r="C141" s="283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8"/>
      <c r="C142" s="283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8"/>
      <c r="C143" s="283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8"/>
      <c r="C144" s="283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9"/>
      <c r="C145" s="284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48"/>
    </row>
    <row r="147" spans="2:12" x14ac:dyDescent="0.25">
      <c r="B147" s="276" t="s">
        <v>57</v>
      </c>
      <c r="C147" s="276"/>
      <c r="D147" s="276"/>
      <c r="E147" s="276"/>
      <c r="F147" s="276"/>
      <c r="G147" s="276"/>
      <c r="H147" s="276"/>
      <c r="I147" s="276"/>
      <c r="J147" s="276"/>
      <c r="K147" s="276"/>
    </row>
    <row r="148" spans="2:12" x14ac:dyDescent="0.25">
      <c r="B148" s="64"/>
    </row>
    <row r="150" spans="2:12" ht="21.75" thickBot="1" x14ac:dyDescent="0.3">
      <c r="B150" s="277" t="s">
        <v>58</v>
      </c>
      <c r="C150" s="277"/>
      <c r="D150" s="277"/>
      <c r="E150" s="277"/>
      <c r="F150" s="277"/>
      <c r="G150" s="277"/>
      <c r="H150" s="277"/>
      <c r="I150" s="277"/>
      <c r="J150" s="277"/>
      <c r="K150" s="277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90" t="s">
        <v>44</v>
      </c>
      <c r="C153" s="285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8"/>
      <c r="C154" s="280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8"/>
      <c r="C155" s="280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8"/>
      <c r="C156" s="280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8"/>
      <c r="C157" s="280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8"/>
      <c r="C158" s="280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8"/>
      <c r="C159" s="280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8"/>
      <c r="C160" s="280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8"/>
      <c r="C161" s="280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8"/>
      <c r="C162" s="280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8"/>
      <c r="C163" s="281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8"/>
      <c r="C164" s="282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8"/>
      <c r="C165" s="283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8"/>
      <c r="C166" s="283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8"/>
      <c r="C167" s="283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8"/>
      <c r="C168" s="283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8"/>
      <c r="C169" s="283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8"/>
      <c r="C170" s="283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8"/>
      <c r="C171" s="283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8"/>
      <c r="C172" s="283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8"/>
      <c r="C173" s="283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8"/>
      <c r="C174" s="284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8"/>
      <c r="C175" s="285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8"/>
      <c r="C176" s="280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8"/>
      <c r="C177" s="280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8"/>
      <c r="C178" s="280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8"/>
      <c r="C179" s="280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8"/>
      <c r="C180" s="280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8"/>
      <c r="C181" s="280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8"/>
      <c r="C182" s="280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8"/>
      <c r="C183" s="280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8"/>
      <c r="C184" s="280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8"/>
      <c r="C185" s="281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8"/>
      <c r="C186" s="282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8"/>
      <c r="C187" s="283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8"/>
      <c r="C188" s="283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8"/>
      <c r="C189" s="283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8"/>
      <c r="C190" s="283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8"/>
      <c r="C191" s="283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8"/>
      <c r="C192" s="283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8"/>
      <c r="C193" s="283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8"/>
      <c r="C194" s="283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8"/>
      <c r="C195" s="283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8"/>
      <c r="C196" s="284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8"/>
      <c r="C197" s="286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8"/>
      <c r="C198" s="287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8"/>
      <c r="C199" s="287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8"/>
      <c r="C200" s="287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8"/>
      <c r="C201" s="287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8"/>
      <c r="C202" s="287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8"/>
      <c r="C203" s="287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8"/>
      <c r="C204" s="287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8"/>
      <c r="C205" s="287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8"/>
      <c r="C206" s="287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8"/>
      <c r="C207" s="288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8"/>
      <c r="C208" s="289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8"/>
      <c r="C209" s="283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8"/>
      <c r="C210" s="283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8"/>
      <c r="C211" s="283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8"/>
      <c r="C212" s="283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8"/>
      <c r="C213" s="283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8"/>
      <c r="C214" s="283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8"/>
      <c r="C215" s="283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8"/>
      <c r="C216" s="283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8"/>
      <c r="C217" s="283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9"/>
      <c r="C218" s="284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48"/>
    </row>
    <row r="220" spans="2:12" x14ac:dyDescent="0.25">
      <c r="B220" s="276" t="s">
        <v>57</v>
      </c>
      <c r="C220" s="276"/>
      <c r="D220" s="276"/>
      <c r="E220" s="276"/>
      <c r="F220" s="276"/>
      <c r="G220" s="276"/>
      <c r="H220" s="276"/>
      <c r="I220" s="276"/>
      <c r="J220" s="276"/>
      <c r="K220" s="276"/>
    </row>
  </sheetData>
  <mergeCells count="30">
    <mergeCell ref="D1:L2"/>
    <mergeCell ref="B7:B72"/>
    <mergeCell ref="C7:C17"/>
    <mergeCell ref="C18:C28"/>
    <mergeCell ref="C29:C39"/>
    <mergeCell ref="C40:C50"/>
    <mergeCell ref="C51:C61"/>
    <mergeCell ref="C62:C72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B1266-65C3-4FB0-AFB9-1B356E4E56E9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269</v>
      </c>
      <c r="E1" t="s">
        <v>269</v>
      </c>
    </row>
    <row r="4" spans="1:13" ht="48.75" customHeight="1" thickBot="1" x14ac:dyDescent="0.3">
      <c r="B4" s="277" t="s">
        <v>301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7.8675924721608022</v>
      </c>
      <c r="D9" s="188">
        <v>1.3854425577885188</v>
      </c>
      <c r="E9" s="187">
        <v>7.9193492929900717</v>
      </c>
      <c r="F9" s="188">
        <f t="shared" ref="F9:H21" si="3">IFERROR(E9-C9,"-")</f>
        <v>5.1756820829269579E-2</v>
      </c>
      <c r="G9" s="187">
        <v>7.7213558917830358</v>
      </c>
      <c r="H9" s="188">
        <f t="shared" si="3"/>
        <v>-0.1979934012070359</v>
      </c>
      <c r="I9" s="187">
        <v>7.6668218635955929</v>
      </c>
      <c r="J9" s="188">
        <f t="shared" ref="J9:J21" si="4">IFERROR(I9-G9,"-")</f>
        <v>-5.4534028187442907E-2</v>
      </c>
      <c r="K9" s="187">
        <v>7.5298609181256371</v>
      </c>
      <c r="L9" s="188">
        <f t="shared" ref="L9:L14" si="5">IFERROR(K9-I9,"-")</f>
        <v>-0.13696094546995585</v>
      </c>
    </row>
    <row r="10" spans="1:13" x14ac:dyDescent="0.25">
      <c r="A10" s="1" t="s">
        <v>77</v>
      </c>
      <c r="B10" s="116" t="s">
        <v>78</v>
      </c>
      <c r="C10" s="187">
        <v>6.9710077389092184</v>
      </c>
      <c r="D10" s="188">
        <v>1.6096080386972993</v>
      </c>
      <c r="E10" s="187">
        <v>7.327375365571652</v>
      </c>
      <c r="F10" s="188">
        <f t="shared" si="3"/>
        <v>0.3563676266624336</v>
      </c>
      <c r="G10" s="187">
        <v>7.2083939787951126</v>
      </c>
      <c r="H10" s="188">
        <f t="shared" si="3"/>
        <v>-0.11898138677653947</v>
      </c>
      <c r="I10" s="187">
        <v>7.1697545472986679</v>
      </c>
      <c r="J10" s="188">
        <f t="shared" si="4"/>
        <v>-3.8639431496444665E-2</v>
      </c>
      <c r="K10" s="187">
        <v>7.2247930634740927</v>
      </c>
      <c r="L10" s="188">
        <f t="shared" si="5"/>
        <v>5.5038516175424768E-2</v>
      </c>
    </row>
    <row r="11" spans="1:13" x14ac:dyDescent="0.25">
      <c r="A11" s="1" t="s">
        <v>79</v>
      </c>
      <c r="B11" s="116" t="s">
        <v>80</v>
      </c>
      <c r="C11" s="187">
        <v>7.5340370483881314</v>
      </c>
      <c r="D11" s="188">
        <v>2.6141939990607774</v>
      </c>
      <c r="E11" s="187">
        <v>7.125946545716455</v>
      </c>
      <c r="F11" s="188">
        <f t="shared" si="3"/>
        <v>-0.40809050267167635</v>
      </c>
      <c r="G11" s="187">
        <v>6.8141729239968853</v>
      </c>
      <c r="H11" s="188">
        <f t="shared" si="3"/>
        <v>-0.31177362171956968</v>
      </c>
      <c r="I11" s="187">
        <v>6.8829313403540562</v>
      </c>
      <c r="J11" s="188">
        <f t="shared" si="4"/>
        <v>6.8758416357170837E-2</v>
      </c>
      <c r="K11" s="187">
        <v>6.9469683035987986</v>
      </c>
      <c r="L11" s="188">
        <f t="shared" si="5"/>
        <v>6.4036963244742395E-2</v>
      </c>
    </row>
    <row r="12" spans="1:13" x14ac:dyDescent="0.25">
      <c r="A12" s="1" t="s">
        <v>81</v>
      </c>
      <c r="B12" s="116" t="s">
        <v>82</v>
      </c>
      <c r="C12" s="187">
        <v>6.7202182570716973</v>
      </c>
      <c r="D12" s="188">
        <v>1.9969677615693344</v>
      </c>
      <c r="E12" s="187">
        <v>6.6100999254287842</v>
      </c>
      <c r="F12" s="188">
        <f t="shared" si="3"/>
        <v>-0.11011833164291307</v>
      </c>
      <c r="G12" s="187">
        <v>6.8861707753128698</v>
      </c>
      <c r="H12" s="188">
        <f t="shared" si="3"/>
        <v>0.27607084988408559</v>
      </c>
      <c r="I12" s="187">
        <v>6.6861570485474493</v>
      </c>
      <c r="J12" s="188">
        <f t="shared" si="4"/>
        <v>-0.20001372676542051</v>
      </c>
      <c r="K12" s="187">
        <v>6.9524808332127872</v>
      </c>
      <c r="L12" s="188">
        <f t="shared" si="5"/>
        <v>0.2663237846653379</v>
      </c>
    </row>
    <row r="13" spans="1:13" x14ac:dyDescent="0.25">
      <c r="A13" s="1" t="s">
        <v>83</v>
      </c>
      <c r="B13" s="116" t="s">
        <v>84</v>
      </c>
      <c r="C13" s="187">
        <v>6.827112159401012</v>
      </c>
      <c r="D13" s="188">
        <v>2.3689315529365</v>
      </c>
      <c r="E13" s="187">
        <v>6.9096158323632126</v>
      </c>
      <c r="F13" s="188">
        <f t="shared" si="3"/>
        <v>8.2503672962200625E-2</v>
      </c>
      <c r="G13" s="187">
        <v>6.7384641095313844</v>
      </c>
      <c r="H13" s="188">
        <f t="shared" si="3"/>
        <v>-0.17115172283182822</v>
      </c>
      <c r="I13" s="187">
        <v>6.465479205284181</v>
      </c>
      <c r="J13" s="188">
        <f t="shared" si="4"/>
        <v>-0.27298490424720345</v>
      </c>
      <c r="K13" s="187">
        <v>6.6058173471060826</v>
      </c>
      <c r="L13" s="188">
        <f t="shared" si="5"/>
        <v>0.14033814182190163</v>
      </c>
    </row>
    <row r="14" spans="1:13" x14ac:dyDescent="0.25">
      <c r="A14" s="1" t="s">
        <v>85</v>
      </c>
      <c r="B14" s="116" t="s">
        <v>86</v>
      </c>
      <c r="C14" s="187">
        <v>7.103049196835622</v>
      </c>
      <c r="D14" s="188">
        <v>1.9675591802122261</v>
      </c>
      <c r="E14" s="187">
        <v>6.7967333968859229</v>
      </c>
      <c r="F14" s="188">
        <f t="shared" si="3"/>
        <v>-0.30631579994969904</v>
      </c>
      <c r="G14" s="187">
        <v>6.746200617578709</v>
      </c>
      <c r="H14" s="188">
        <f t="shared" si="3"/>
        <v>-5.0532779307213893E-2</v>
      </c>
      <c r="I14" s="187">
        <v>6.8746857726055355</v>
      </c>
      <c r="J14" s="188">
        <f t="shared" si="4"/>
        <v>0.12848515502682645</v>
      </c>
      <c r="K14" s="187">
        <v>6.6058173471060826</v>
      </c>
      <c r="L14" s="188">
        <f t="shared" si="5"/>
        <v>-0.26886842549945289</v>
      </c>
    </row>
    <row r="15" spans="1:13" x14ac:dyDescent="0.25">
      <c r="A15" s="1" t="s">
        <v>87</v>
      </c>
      <c r="B15" s="116" t="s">
        <v>88</v>
      </c>
      <c r="C15" s="187">
        <v>7.1580594869057226</v>
      </c>
      <c r="D15" s="188">
        <v>1.2817954658316237</v>
      </c>
      <c r="E15" s="187">
        <v>7.3496867206034429</v>
      </c>
      <c r="F15" s="188">
        <f t="shared" si="3"/>
        <v>0.19162723369772028</v>
      </c>
      <c r="G15" s="187">
        <v>7.3441230252705418</v>
      </c>
      <c r="H15" s="188">
        <f t="shared" si="3"/>
        <v>-5.5636953329010197E-3</v>
      </c>
      <c r="I15" s="187">
        <v>7.4259582216636959</v>
      </c>
      <c r="J15" s="188">
        <f t="shared" si="4"/>
        <v>8.1835196393154064E-2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7.5394597811433499</v>
      </c>
      <c r="D16" s="188">
        <v>0.80386105373524064</v>
      </c>
      <c r="E16" s="187">
        <v>7.6174015116125862</v>
      </c>
      <c r="F16" s="188">
        <f t="shared" si="3"/>
        <v>7.7941730469236248E-2</v>
      </c>
      <c r="G16" s="187">
        <v>7.4361541399893953</v>
      </c>
      <c r="H16" s="188">
        <f t="shared" si="3"/>
        <v>-0.18124737162319082</v>
      </c>
      <c r="I16" s="187">
        <v>7.4029519665557544</v>
      </c>
      <c r="J16" s="188">
        <f t="shared" si="4"/>
        <v>-3.3202173433640958E-2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7.2205562876170806</v>
      </c>
      <c r="D17" s="188">
        <v>-1.0256739028330131E-2</v>
      </c>
      <c r="E17" s="187">
        <v>7.2048057386634614</v>
      </c>
      <c r="F17" s="188">
        <f t="shared" si="3"/>
        <v>-1.5750548953619159E-2</v>
      </c>
      <c r="G17" s="187">
        <v>7.4121032226799128</v>
      </c>
      <c r="H17" s="188">
        <f t="shared" si="3"/>
        <v>0.20729748401645143</v>
      </c>
      <c r="I17" s="187">
        <v>7.1874099763666113</v>
      </c>
      <c r="J17" s="188">
        <f t="shared" si="4"/>
        <v>-0.22469324631330156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7.0641728353204876</v>
      </c>
      <c r="D18" s="188">
        <v>0.21131031123847954</v>
      </c>
      <c r="E18" s="187">
        <v>7.0118722097404369</v>
      </c>
      <c r="F18" s="188">
        <f t="shared" si="3"/>
        <v>-5.2300625580050664E-2</v>
      </c>
      <c r="G18" s="187">
        <v>7.0798877672037257</v>
      </c>
      <c r="H18" s="188">
        <f t="shared" si="3"/>
        <v>6.80155574632888E-2</v>
      </c>
      <c r="I18" s="187">
        <v>6.9187534976878444</v>
      </c>
      <c r="J18" s="188">
        <f t="shared" si="4"/>
        <v>-0.16113426951588128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7.3048140088825431</v>
      </c>
      <c r="D19" s="188">
        <v>-0.27878517312154649</v>
      </c>
      <c r="E19" s="187">
        <v>7.4515604133442244</v>
      </c>
      <c r="F19" s="188">
        <f t="shared" si="3"/>
        <v>0.1467464044616813</v>
      </c>
      <c r="G19" s="187">
        <v>7.1652454335716929</v>
      </c>
      <c r="H19" s="188">
        <f t="shared" si="3"/>
        <v>-0.28631497977253151</v>
      </c>
      <c r="I19" s="187">
        <v>6.9375204491617479</v>
      </c>
      <c r="J19" s="188">
        <f t="shared" si="4"/>
        <v>-0.22772498440994493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7.202630758842778</v>
      </c>
      <c r="D20" s="188">
        <v>-6.8999601648625841E-2</v>
      </c>
      <c r="E20" s="187">
        <v>7.1449588922544356</v>
      </c>
      <c r="F20" s="188">
        <f t="shared" si="3"/>
        <v>-5.7671866588342446E-2</v>
      </c>
      <c r="G20" s="187">
        <v>7.1532354158566109</v>
      </c>
      <c r="H20" s="188">
        <f t="shared" si="3"/>
        <v>8.2765236021753452E-3</v>
      </c>
      <c r="I20" s="187">
        <v>7.1174067941837764</v>
      </c>
      <c r="J20" s="188">
        <f t="shared" si="4"/>
        <v>-3.5828621672834515E-2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7.1893787369856437</v>
      </c>
      <c r="D21" s="190">
        <v>0.64751765157002961</v>
      </c>
      <c r="E21" s="189">
        <v>7.1969730260897284</v>
      </c>
      <c r="F21" s="190">
        <f t="shared" si="3"/>
        <v>7.5942891040847726E-3</v>
      </c>
      <c r="G21" s="189">
        <v>7.1379699823974985</v>
      </c>
      <c r="H21" s="190">
        <f t="shared" si="3"/>
        <v>-5.9003043692229973E-2</v>
      </c>
      <c r="I21" s="189">
        <v>7.0570831384801833</v>
      </c>
      <c r="J21" s="190">
        <f t="shared" si="4"/>
        <v>-8.0886843917315154E-2</v>
      </c>
      <c r="K21" s="189">
        <v>7.0111646232281482</v>
      </c>
      <c r="L21" s="190">
        <v>6.3673711758885254E-2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7" t="s">
        <v>302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4.966194354568783</v>
      </c>
      <c r="D31" s="188">
        <v>1.7153953638202548</v>
      </c>
      <c r="E31" s="187">
        <v>5.6963794683776348</v>
      </c>
      <c r="F31" s="188">
        <f t="shared" ref="F31:H43" si="9">IFERROR(E31-C31,"-")</f>
        <v>0.73018511380885176</v>
      </c>
      <c r="G31" s="187">
        <v>5.79029316874737</v>
      </c>
      <c r="H31" s="188">
        <f t="shared" si="9"/>
        <v>9.3913700369735231E-2</v>
      </c>
      <c r="I31" s="187">
        <v>4.8628096806530143</v>
      </c>
      <c r="J31" s="188">
        <f t="shared" ref="J31:L43" si="10">IFERROR(I31-G31,"-")</f>
        <v>-0.92748348809435566</v>
      </c>
      <c r="K31" s="187">
        <v>6.0992664273450909</v>
      </c>
      <c r="L31" s="188">
        <f t="shared" si="10"/>
        <v>1.2364567466920766</v>
      </c>
    </row>
    <row r="32" spans="1:13" x14ac:dyDescent="0.25">
      <c r="B32" s="116" t="s">
        <v>78</v>
      </c>
      <c r="C32" s="187">
        <v>3.9576526896264697</v>
      </c>
      <c r="D32" s="188">
        <v>1.3250828371261698</v>
      </c>
      <c r="E32" s="187">
        <v>5.0522075910147173</v>
      </c>
      <c r="F32" s="188">
        <f t="shared" si="9"/>
        <v>1.0945549013882476</v>
      </c>
      <c r="G32" s="187">
        <v>5.333158653216298</v>
      </c>
      <c r="H32" s="188">
        <f t="shared" si="9"/>
        <v>0.28095106220158073</v>
      </c>
      <c r="I32" s="187">
        <v>4.3661538461538463</v>
      </c>
      <c r="J32" s="188">
        <f t="shared" si="10"/>
        <v>-0.96700480706245173</v>
      </c>
      <c r="K32" s="187">
        <v>5.0908163265306126</v>
      </c>
      <c r="L32" s="188">
        <f t="shared" si="10"/>
        <v>0.72466248037676628</v>
      </c>
    </row>
    <row r="33" spans="2:13" x14ac:dyDescent="0.25">
      <c r="B33" s="116" t="s">
        <v>80</v>
      </c>
      <c r="C33" s="187">
        <v>4.8065188089694892</v>
      </c>
      <c r="D33" s="188">
        <v>2.1682209366290639</v>
      </c>
      <c r="E33" s="187">
        <v>4.6109823911028727</v>
      </c>
      <c r="F33" s="188">
        <f t="shared" si="9"/>
        <v>-0.19553641786661657</v>
      </c>
      <c r="G33" s="187">
        <v>4.5300551470588237</v>
      </c>
      <c r="H33" s="188">
        <f t="shared" si="9"/>
        <v>-8.092724404404894E-2</v>
      </c>
      <c r="I33" s="187">
        <v>4.6010896775143575</v>
      </c>
      <c r="J33" s="188">
        <f t="shared" si="10"/>
        <v>7.1034530455533762E-2</v>
      </c>
      <c r="K33" s="187">
        <v>4.1461853558627748</v>
      </c>
      <c r="L33" s="188">
        <f t="shared" si="10"/>
        <v>-0.45490432165158268</v>
      </c>
    </row>
    <row r="34" spans="2:13" x14ac:dyDescent="0.25">
      <c r="B34" s="116" t="s">
        <v>82</v>
      </c>
      <c r="C34" s="187">
        <v>3.9488382484361035</v>
      </c>
      <c r="D34" s="188">
        <v>1.2265412542683154</v>
      </c>
      <c r="E34" s="187">
        <v>4.0137828784800398</v>
      </c>
      <c r="F34" s="188">
        <f>IFERROR(E34-C34,"-")</f>
        <v>6.4944630043936247E-2</v>
      </c>
      <c r="G34" s="187">
        <v>4.3234122593494133</v>
      </c>
      <c r="H34" s="188">
        <f>IFERROR(G34-E34,"-")</f>
        <v>0.30962938086937353</v>
      </c>
      <c r="I34" s="187">
        <v>4.1750996626801591</v>
      </c>
      <c r="J34" s="188">
        <f>IFERROR(I34-G34,"-")</f>
        <v>-0.14831259666925423</v>
      </c>
      <c r="K34" s="187">
        <v>4.2526923076923078</v>
      </c>
      <c r="L34" s="188">
        <f t="shared" si="10"/>
        <v>7.7592645012148687E-2</v>
      </c>
    </row>
    <row r="35" spans="2:13" x14ac:dyDescent="0.25">
      <c r="B35" s="116" t="s">
        <v>84</v>
      </c>
      <c r="C35" s="187">
        <v>3.7467770772560458</v>
      </c>
      <c r="D35" s="188">
        <v>1.0862278475172649</v>
      </c>
      <c r="E35" s="187">
        <v>3.7665472874386525</v>
      </c>
      <c r="F35" s="188">
        <f t="shared" si="9"/>
        <v>1.9770210182606718E-2</v>
      </c>
      <c r="G35" s="187">
        <v>3.8825780064648066</v>
      </c>
      <c r="H35" s="188">
        <f t="shared" si="9"/>
        <v>0.11603071902615403</v>
      </c>
      <c r="I35" s="187">
        <v>3.5009732675837011</v>
      </c>
      <c r="J35" s="188">
        <f t="shared" si="10"/>
        <v>-0.38160473888110547</v>
      </c>
      <c r="K35" s="187">
        <v>3.5881405091846599</v>
      </c>
      <c r="L35" s="188">
        <f t="shared" si="10"/>
        <v>8.7167241600958789E-2</v>
      </c>
    </row>
    <row r="36" spans="2:13" x14ac:dyDescent="0.25">
      <c r="B36" s="116" t="s">
        <v>86</v>
      </c>
      <c r="C36" s="187">
        <v>3.8604025068408507</v>
      </c>
      <c r="D36" s="188">
        <v>0.73035028565192439</v>
      </c>
      <c r="E36" s="187">
        <v>3.5541641905085322</v>
      </c>
      <c r="F36" s="188">
        <f t="shared" si="9"/>
        <v>-0.30623831633231857</v>
      </c>
      <c r="G36" s="187">
        <v>3.716340206185567</v>
      </c>
      <c r="H36" s="188">
        <f t="shared" si="9"/>
        <v>0.16217601567703488</v>
      </c>
      <c r="I36" s="187">
        <v>4.0448776658380217</v>
      </c>
      <c r="J36" s="188">
        <f t="shared" si="10"/>
        <v>0.32853745965245462</v>
      </c>
      <c r="K36" s="187">
        <v>3.7604539413147942</v>
      </c>
      <c r="L36" s="188">
        <f t="shared" si="10"/>
        <v>-0.28442372452322751</v>
      </c>
    </row>
    <row r="37" spans="2:13" x14ac:dyDescent="0.25">
      <c r="B37" s="116" t="s">
        <v>88</v>
      </c>
      <c r="C37" s="187">
        <v>4.3538162147898936</v>
      </c>
      <c r="D37" s="188">
        <v>0.43809708692624305</v>
      </c>
      <c r="E37" s="187">
        <v>4.7423821530834651</v>
      </c>
      <c r="F37" s="188">
        <f t="shared" si="9"/>
        <v>0.38856593829357156</v>
      </c>
      <c r="G37" s="187">
        <v>4.7819376528117363</v>
      </c>
      <c r="H37" s="188">
        <f t="shared" si="9"/>
        <v>3.9555499728271215E-2</v>
      </c>
      <c r="I37" s="187">
        <v>4.8371196636103484</v>
      </c>
      <c r="J37" s="188">
        <f t="shared" si="10"/>
        <v>5.5182010798612069E-2</v>
      </c>
      <c r="K37" s="187"/>
      <c r="L37" s="188"/>
    </row>
    <row r="38" spans="2:13" x14ac:dyDescent="0.25">
      <c r="B38" s="116" t="s">
        <v>90</v>
      </c>
      <c r="C38" s="187">
        <v>4.9381933438985737</v>
      </c>
      <c r="D38" s="188">
        <v>0.21541633700610063</v>
      </c>
      <c r="E38" s="187">
        <v>4.8646268822375971</v>
      </c>
      <c r="F38" s="188">
        <f t="shared" si="9"/>
        <v>-7.3566461660976579E-2</v>
      </c>
      <c r="G38" s="187">
        <v>4.8464105008432936</v>
      </c>
      <c r="H38" s="188">
        <f t="shared" si="9"/>
        <v>-1.8216381394303482E-2</v>
      </c>
      <c r="I38" s="187">
        <v>4.6704998826566531</v>
      </c>
      <c r="J38" s="188">
        <f t="shared" si="10"/>
        <v>-0.17591061818664055</v>
      </c>
      <c r="K38" s="187"/>
      <c r="L38" s="188"/>
    </row>
    <row r="39" spans="2:13" x14ac:dyDescent="0.25">
      <c r="B39" s="116" t="s">
        <v>92</v>
      </c>
      <c r="C39" s="187">
        <v>4.6020143445750037</v>
      </c>
      <c r="D39" s="188">
        <v>0.31698165992551797</v>
      </c>
      <c r="E39" s="187">
        <v>4.5418088259969798</v>
      </c>
      <c r="F39" s="188">
        <f t="shared" si="9"/>
        <v>-6.020551857802392E-2</v>
      </c>
      <c r="G39" s="187">
        <v>4.6623670798464731</v>
      </c>
      <c r="H39" s="188">
        <f t="shared" si="9"/>
        <v>0.12055825384949337</v>
      </c>
      <c r="I39" s="187">
        <v>4.4832460011031436</v>
      </c>
      <c r="J39" s="188">
        <f t="shared" si="10"/>
        <v>-0.1791210787433295</v>
      </c>
      <c r="K39" s="187"/>
      <c r="L39" s="188"/>
    </row>
    <row r="40" spans="2:13" x14ac:dyDescent="0.25">
      <c r="B40" s="116" t="s">
        <v>94</v>
      </c>
      <c r="C40" s="187">
        <v>4.7164167004458859</v>
      </c>
      <c r="D40" s="188">
        <v>0.56065930226246952</v>
      </c>
      <c r="E40" s="187">
        <v>4.5896226415094343</v>
      </c>
      <c r="F40" s="188">
        <f t="shared" si="9"/>
        <v>-0.12679405893645157</v>
      </c>
      <c r="G40" s="187">
        <v>4.7061082662765177</v>
      </c>
      <c r="H40" s="188">
        <f t="shared" si="9"/>
        <v>0.11648562476708335</v>
      </c>
      <c r="I40" s="187">
        <v>4.3004438690586273</v>
      </c>
      <c r="J40" s="188">
        <f t="shared" si="10"/>
        <v>-0.40566439721789038</v>
      </c>
      <c r="K40" s="187"/>
      <c r="L40" s="188"/>
    </row>
    <row r="41" spans="2:13" x14ac:dyDescent="0.25">
      <c r="B41" s="116" t="s">
        <v>96</v>
      </c>
      <c r="C41" s="187">
        <v>4.8944105589441058</v>
      </c>
      <c r="D41" s="188">
        <v>0.35847747694599086</v>
      </c>
      <c r="E41" s="187">
        <v>5.3227344992050876</v>
      </c>
      <c r="F41" s="188">
        <f t="shared" si="9"/>
        <v>0.42832394026098175</v>
      </c>
      <c r="G41" s="187">
        <v>4.7238556010420547</v>
      </c>
      <c r="H41" s="188">
        <f t="shared" si="9"/>
        <v>-0.59887889816303286</v>
      </c>
      <c r="I41" s="187">
        <v>4.4000000000000004</v>
      </c>
      <c r="J41" s="188">
        <f t="shared" si="10"/>
        <v>-0.32385560104205435</v>
      </c>
      <c r="K41" s="187"/>
      <c r="L41" s="188"/>
    </row>
    <row r="42" spans="2:13" x14ac:dyDescent="0.25">
      <c r="B42" s="116" t="s">
        <v>98</v>
      </c>
      <c r="C42" s="187">
        <v>5.3944401544401543</v>
      </c>
      <c r="D42" s="188">
        <v>1.1214279002366778</v>
      </c>
      <c r="E42" s="187">
        <v>4.9361162751394287</v>
      </c>
      <c r="F42" s="188">
        <f t="shared" si="9"/>
        <v>-0.4583238793007256</v>
      </c>
      <c r="G42" s="187">
        <v>4.7896975862387867</v>
      </c>
      <c r="H42" s="188">
        <f t="shared" si="9"/>
        <v>-0.14641868890064202</v>
      </c>
      <c r="I42" s="187">
        <v>5.0110413290113449</v>
      </c>
      <c r="J42" s="188">
        <f t="shared" si="10"/>
        <v>0.22134374277255819</v>
      </c>
      <c r="K42" s="187"/>
      <c r="L42" s="188"/>
    </row>
    <row r="43" spans="2:13" ht="15.75" x14ac:dyDescent="0.25">
      <c r="B43" s="119" t="s">
        <v>32</v>
      </c>
      <c r="C43" s="189">
        <v>4.4591015019999327</v>
      </c>
      <c r="D43" s="190">
        <v>0.71857707392703629</v>
      </c>
      <c r="E43" s="189">
        <v>4.5114034122179421</v>
      </c>
      <c r="F43" s="190">
        <f t="shared" si="9"/>
        <v>5.230191021800934E-2</v>
      </c>
      <c r="G43" s="189">
        <v>4.589472838712866</v>
      </c>
      <c r="H43" s="190">
        <f t="shared" si="9"/>
        <v>7.8069426494923988E-2</v>
      </c>
      <c r="I43" s="189">
        <v>4.4186272853232405</v>
      </c>
      <c r="J43" s="190">
        <f t="shared" si="10"/>
        <v>-0.17084555338962559</v>
      </c>
      <c r="K43" s="189">
        <v>4.1778593101740045</v>
      </c>
      <c r="L43" s="190">
        <v>6.0332621193817104E-2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303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6.3740490278951816</v>
      </c>
      <c r="D53" s="188">
        <v>0.61652796893007888</v>
      </c>
      <c r="E53" s="187">
        <v>6.566951566951567</v>
      </c>
      <c r="F53" s="188">
        <f t="shared" ref="F53:H65" si="14">IFERROR(E53-C53,"-")</f>
        <v>0.19290253905638544</v>
      </c>
      <c r="G53" s="187">
        <v>6.2379427656593958</v>
      </c>
      <c r="H53" s="188">
        <f t="shared" si="14"/>
        <v>-0.32900880129217125</v>
      </c>
      <c r="I53" s="187">
        <v>5.7360690137561203</v>
      </c>
      <c r="J53" s="188">
        <f t="shared" ref="J53:L65" si="15">IFERROR(I53-G53,"-")</f>
        <v>-0.50187375190327543</v>
      </c>
      <c r="K53" s="187">
        <v>7.2639888553517533</v>
      </c>
      <c r="L53" s="188">
        <f t="shared" si="15"/>
        <v>1.527919841595633</v>
      </c>
    </row>
    <row r="54" spans="1:13" x14ac:dyDescent="0.25">
      <c r="A54" s="1">
        <v>2</v>
      </c>
      <c r="B54" s="116" t="s">
        <v>78</v>
      </c>
      <c r="C54" s="187">
        <v>4.9751328777524675</v>
      </c>
      <c r="D54" s="188">
        <v>0.42177501206709511</v>
      </c>
      <c r="E54" s="187">
        <v>5.4543435340572559</v>
      </c>
      <c r="F54" s="188">
        <f t="shared" si="14"/>
        <v>0.47921065630478843</v>
      </c>
      <c r="G54" s="187">
        <v>5.2079124579124576</v>
      </c>
      <c r="H54" s="188">
        <f t="shared" si="14"/>
        <v>-0.24643107614479831</v>
      </c>
      <c r="I54" s="187">
        <v>5.0129468055164645</v>
      </c>
      <c r="J54" s="188">
        <f t="shared" si="15"/>
        <v>-0.19496565239599306</v>
      </c>
      <c r="K54" s="187">
        <v>5.4559523809523807</v>
      </c>
      <c r="L54" s="188">
        <f t="shared" si="15"/>
        <v>0.44300557543591612</v>
      </c>
    </row>
    <row r="55" spans="1:13" x14ac:dyDescent="0.25">
      <c r="A55" s="1">
        <v>3</v>
      </c>
      <c r="B55" s="116" t="s">
        <v>80</v>
      </c>
      <c r="C55" s="187">
        <v>5.8718330849478386</v>
      </c>
      <c r="D55" s="188">
        <v>1.9474292290371333</v>
      </c>
      <c r="E55" s="187">
        <v>5.0450780196493934</v>
      </c>
      <c r="F55" s="188">
        <f t="shared" si="14"/>
        <v>-0.82675506529844522</v>
      </c>
      <c r="G55" s="187">
        <v>4.8511896178803173</v>
      </c>
      <c r="H55" s="188">
        <f t="shared" si="14"/>
        <v>-0.19388840176907607</v>
      </c>
      <c r="I55" s="187">
        <v>4.9315508021390375</v>
      </c>
      <c r="J55" s="188">
        <f t="shared" si="15"/>
        <v>8.0361184258720186E-2</v>
      </c>
      <c r="K55" s="187">
        <v>4.6422497100889064</v>
      </c>
      <c r="L55" s="188">
        <f t="shared" si="15"/>
        <v>-0.2893010920501311</v>
      </c>
    </row>
    <row r="56" spans="1:13" x14ac:dyDescent="0.25">
      <c r="A56" s="1">
        <v>4</v>
      </c>
      <c r="B56" s="116" t="s">
        <v>82</v>
      </c>
      <c r="C56" s="187">
        <v>4.8981984863020998</v>
      </c>
      <c r="D56" s="188">
        <v>1.5420600758107108</v>
      </c>
      <c r="E56" s="187">
        <v>4.6936875122524997</v>
      </c>
      <c r="F56" s="188">
        <f>IFERROR(E56-C56,"-")</f>
        <v>-0.20451097404960006</v>
      </c>
      <c r="G56" s="187">
        <v>4.7204922617937726</v>
      </c>
      <c r="H56" s="188">
        <f>IFERROR(G56-E56,"-")</f>
        <v>2.6804749541272876E-2</v>
      </c>
      <c r="I56" s="187">
        <v>4.9099209593894795</v>
      </c>
      <c r="J56" s="188">
        <f>IFERROR(I56-G56,"-")</f>
        <v>0.18942869759570691</v>
      </c>
      <c r="K56" s="187">
        <v>5.3495829471733085</v>
      </c>
      <c r="L56" s="188">
        <f t="shared" si="15"/>
        <v>0.43966198778382903</v>
      </c>
    </row>
    <row r="57" spans="1:13" x14ac:dyDescent="0.25">
      <c r="A57" s="1">
        <v>5</v>
      </c>
      <c r="B57" s="116" t="s">
        <v>84</v>
      </c>
      <c r="C57" s="187">
        <v>4.7135969141755059</v>
      </c>
      <c r="D57" s="188">
        <v>1.5502847286581134</v>
      </c>
      <c r="E57" s="187">
        <v>4.5477278191873047</v>
      </c>
      <c r="F57" s="188">
        <f t="shared" si="14"/>
        <v>-0.16586909498820113</v>
      </c>
      <c r="G57" s="187">
        <v>4.3936494127881689</v>
      </c>
      <c r="H57" s="188">
        <f t="shared" si="14"/>
        <v>-0.15407840639913584</v>
      </c>
      <c r="I57" s="187">
        <v>4.5354577510774456</v>
      </c>
      <c r="J57" s="188">
        <f t="shared" si="15"/>
        <v>0.14180833828927675</v>
      </c>
      <c r="K57" s="187">
        <v>4.7834114081014052</v>
      </c>
      <c r="L57" s="188">
        <f t="shared" si="15"/>
        <v>0.24795365702395955</v>
      </c>
    </row>
    <row r="58" spans="1:13" x14ac:dyDescent="0.25">
      <c r="A58" s="1">
        <v>6</v>
      </c>
      <c r="B58" s="116" t="s">
        <v>86</v>
      </c>
      <c r="C58" s="187">
        <v>4.5667229729729728</v>
      </c>
      <c r="D58" s="188">
        <v>0.69031940626227284</v>
      </c>
      <c r="E58" s="187">
        <v>4.2290403667011685</v>
      </c>
      <c r="F58" s="188">
        <f t="shared" si="14"/>
        <v>-0.33768260627180435</v>
      </c>
      <c r="G58" s="187">
        <v>4.3297200409696144</v>
      </c>
      <c r="H58" s="188">
        <f t="shared" si="14"/>
        <v>0.10067967426844593</v>
      </c>
      <c r="I58" s="187">
        <v>5.1005733397037742</v>
      </c>
      <c r="J58" s="188">
        <f t="shared" si="15"/>
        <v>0.77085329873415986</v>
      </c>
      <c r="K58" s="187">
        <v>4.8080797370374295</v>
      </c>
      <c r="L58" s="188">
        <f t="shared" si="15"/>
        <v>-0.29249360266634472</v>
      </c>
    </row>
    <row r="59" spans="1:13" x14ac:dyDescent="0.25">
      <c r="A59" s="1">
        <v>7</v>
      </c>
      <c r="B59" s="116" t="s">
        <v>88</v>
      </c>
      <c r="C59" s="187">
        <v>5.3125453226976074</v>
      </c>
      <c r="D59" s="188">
        <v>0.46178422237690597</v>
      </c>
      <c r="E59" s="187">
        <v>5.625833883146397</v>
      </c>
      <c r="F59" s="188">
        <f t="shared" si="14"/>
        <v>0.31328856044878961</v>
      </c>
      <c r="G59" s="187">
        <v>5.6020038003109347</v>
      </c>
      <c r="H59" s="188">
        <f t="shared" si="14"/>
        <v>-2.3830082835462285E-2</v>
      </c>
      <c r="I59" s="187">
        <v>6.18493947858473</v>
      </c>
      <c r="J59" s="188">
        <f t="shared" si="15"/>
        <v>0.58293567827379533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5.8033076186154391</v>
      </c>
      <c r="D60" s="188">
        <v>0.14272296097368908</v>
      </c>
      <c r="E60" s="187">
        <v>5.9049734748010607</v>
      </c>
      <c r="F60" s="188">
        <f t="shared" si="14"/>
        <v>0.10166585618562163</v>
      </c>
      <c r="G60" s="187">
        <v>5.660773347765951</v>
      </c>
      <c r="H60" s="188">
        <f t="shared" si="14"/>
        <v>-0.24420012703510974</v>
      </c>
      <c r="I60" s="187">
        <v>5.8837604074044139</v>
      </c>
      <c r="J60" s="188">
        <f t="shared" si="15"/>
        <v>0.22298705963846288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5.4376607785971531</v>
      </c>
      <c r="D61" s="188">
        <v>0.15025655759970746</v>
      </c>
      <c r="E61" s="187">
        <v>5.3570825911690259</v>
      </c>
      <c r="F61" s="188">
        <f t="shared" si="14"/>
        <v>-8.0578187428127279E-2</v>
      </c>
      <c r="G61" s="187">
        <v>5.4076610102212959</v>
      </c>
      <c r="H61" s="188">
        <f t="shared" si="14"/>
        <v>5.0578419052270007E-2</v>
      </c>
      <c r="I61" s="187">
        <v>5.6989339019189762</v>
      </c>
      <c r="J61" s="188">
        <f t="shared" si="15"/>
        <v>0.29127289169768034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5.2120803724577307</v>
      </c>
      <c r="D62" s="188">
        <v>-0.10389583541036895</v>
      </c>
      <c r="E62" s="187">
        <v>5.5661025912215756</v>
      </c>
      <c r="F62" s="188">
        <f t="shared" si="14"/>
        <v>0.35402221876384488</v>
      </c>
      <c r="G62" s="187">
        <v>5.3289869608826477</v>
      </c>
      <c r="H62" s="188">
        <f t="shared" si="14"/>
        <v>-0.23711563033892791</v>
      </c>
      <c r="I62" s="187">
        <v>5.2749872296952152</v>
      </c>
      <c r="J62" s="188">
        <f t="shared" si="15"/>
        <v>-5.3999731187432509E-2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5.5494057724957555</v>
      </c>
      <c r="D63" s="188">
        <v>-0.24704899523040602</v>
      </c>
      <c r="E63" s="187">
        <v>5.9795880497309337</v>
      </c>
      <c r="F63" s="188">
        <f t="shared" si="14"/>
        <v>0.43018227723517821</v>
      </c>
      <c r="G63" s="187">
        <v>5.1001681928611475</v>
      </c>
      <c r="H63" s="188">
        <f t="shared" si="14"/>
        <v>-0.87941985686978619</v>
      </c>
      <c r="I63" s="187">
        <v>4.9809590973201692</v>
      </c>
      <c r="J63" s="188">
        <f t="shared" si="15"/>
        <v>-0.11920909554097836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5.3994532921321605</v>
      </c>
      <c r="D64" s="188">
        <v>0.59354402564848829</v>
      </c>
      <c r="E64" s="187">
        <v>5.2259140474663246</v>
      </c>
      <c r="F64" s="188">
        <f t="shared" si="14"/>
        <v>-0.17353924466583592</v>
      </c>
      <c r="G64" s="187">
        <v>5.1982622432859396</v>
      </c>
      <c r="H64" s="188">
        <f t="shared" si="14"/>
        <v>-2.7651804180385042E-2</v>
      </c>
      <c r="I64" s="187">
        <v>5.7738624176497622</v>
      </c>
      <c r="J64" s="188">
        <f t="shared" si="15"/>
        <v>0.5756001743638226</v>
      </c>
      <c r="K64" s="187"/>
      <c r="L64" s="188"/>
    </row>
    <row r="65" spans="1:13" ht="15.75" x14ac:dyDescent="0.25">
      <c r="B65" s="119" t="s">
        <v>32</v>
      </c>
      <c r="C65" s="189">
        <v>5.2954226434213476</v>
      </c>
      <c r="D65" s="190">
        <v>0.46404931604246258</v>
      </c>
      <c r="E65" s="189">
        <v>5.2800007523110057</v>
      </c>
      <c r="F65" s="190">
        <f t="shared" si="14"/>
        <v>-1.5421891110341868E-2</v>
      </c>
      <c r="G65" s="189">
        <v>5.1741442536745446</v>
      </c>
      <c r="H65" s="190">
        <f t="shared" si="14"/>
        <v>-0.10585649863646118</v>
      </c>
      <c r="I65" s="189">
        <v>5.3988651038045097</v>
      </c>
      <c r="J65" s="190">
        <f t="shared" si="15"/>
        <v>0.22472085012996512</v>
      </c>
      <c r="K65" s="189">
        <v>5.2272297780959196</v>
      </c>
      <c r="L65" s="190">
        <v>0.24096849172873647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304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 t="shared" ref="C73" si="16">E73-1</f>
        <v>2022</v>
      </c>
      <c r="D73" s="302"/>
      <c r="E73" s="303">
        <f t="shared" ref="E73" si="17">G73-1</f>
        <v>2023</v>
      </c>
      <c r="F73" s="302"/>
      <c r="G73" s="303">
        <f t="shared" ref="G73" si="18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3.3916331836445286</v>
      </c>
      <c r="D75" s="188">
        <v>1.113557068771776</v>
      </c>
      <c r="E75" s="187">
        <v>4.5747246984792866</v>
      </c>
      <c r="F75" s="188">
        <f t="shared" ref="F75:H77" si="19">IFERROR(E75-C75,"-")</f>
        <v>1.1830915148347581</v>
      </c>
      <c r="G75" s="187">
        <v>4.7410881801125706</v>
      </c>
      <c r="H75" s="188">
        <f t="shared" si="19"/>
        <v>0.16636348163328396</v>
      </c>
      <c r="I75" s="187">
        <v>3.4725315515961395</v>
      </c>
      <c r="J75" s="188">
        <f t="shared" ref="J75:J77" si="20">IFERROR(I75-G75,"-")</f>
        <v>-1.2685566285164311</v>
      </c>
      <c r="K75" s="187">
        <v>3.7104761904761903</v>
      </c>
      <c r="L75" s="188">
        <f t="shared" ref="L75:L80" si="21">IFERROR(K75-I75,"-")</f>
        <v>0.2379446388800508</v>
      </c>
    </row>
    <row r="76" spans="1:13" x14ac:dyDescent="0.25">
      <c r="A76" s="1">
        <v>2</v>
      </c>
      <c r="B76" s="116" t="s">
        <v>78</v>
      </c>
      <c r="C76" s="187">
        <v>2.7234630439788163</v>
      </c>
      <c r="D76" s="188">
        <v>0.7682319004265048</v>
      </c>
      <c r="E76" s="187">
        <v>4.37411568872243</v>
      </c>
      <c r="F76" s="188">
        <f t="shared" si="19"/>
        <v>1.6506526447436136</v>
      </c>
      <c r="G76" s="187">
        <v>5.5397431447414096</v>
      </c>
      <c r="H76" s="188">
        <f t="shared" si="19"/>
        <v>1.1656274560189797</v>
      </c>
      <c r="I76" s="187">
        <v>3.2008113590263694</v>
      </c>
      <c r="J76" s="188">
        <f t="shared" si="20"/>
        <v>-2.3389317857150402</v>
      </c>
      <c r="K76" s="187">
        <v>4.2941558441558438</v>
      </c>
      <c r="L76" s="188">
        <f t="shared" si="21"/>
        <v>1.0933444851294745</v>
      </c>
    </row>
    <row r="77" spans="1:13" x14ac:dyDescent="0.25">
      <c r="A77" s="1">
        <v>3</v>
      </c>
      <c r="B77" s="116" t="s">
        <v>80</v>
      </c>
      <c r="C77" s="187">
        <v>3.3620092378752888</v>
      </c>
      <c r="D77" s="188">
        <v>1.2627109176541533</v>
      </c>
      <c r="E77" s="187">
        <v>3.9561174077303112</v>
      </c>
      <c r="F77" s="188">
        <f t="shared" si="19"/>
        <v>0.59410816985502235</v>
      </c>
      <c r="G77" s="187">
        <v>3.9655259822560205</v>
      </c>
      <c r="H77" s="188">
        <f t="shared" si="19"/>
        <v>9.4085745257093123E-3</v>
      </c>
      <c r="I77" s="187">
        <v>3.8709829867674856</v>
      </c>
      <c r="J77" s="188">
        <f t="shared" si="20"/>
        <v>-9.4542995488534842E-2</v>
      </c>
      <c r="K77" s="187">
        <v>3.173237300985595</v>
      </c>
      <c r="L77" s="188">
        <f t="shared" si="21"/>
        <v>-0.69774568578189067</v>
      </c>
    </row>
    <row r="78" spans="1:13" x14ac:dyDescent="0.25">
      <c r="A78" s="1">
        <v>4</v>
      </c>
      <c r="B78" s="116" t="s">
        <v>82</v>
      </c>
      <c r="C78" s="187">
        <v>2.9039070749736009</v>
      </c>
      <c r="D78" s="188">
        <v>0.53035235011921511</v>
      </c>
      <c r="E78" s="187">
        <v>3.1477088275689851</v>
      </c>
      <c r="F78" s="188">
        <f>IFERROR(E78-C78,"-")</f>
        <v>0.24380175259538417</v>
      </c>
      <c r="G78" s="187">
        <v>3.7439455782312927</v>
      </c>
      <c r="H78" s="188">
        <f>IFERROR(G78-E78,"-")</f>
        <v>0.59623675066230764</v>
      </c>
      <c r="I78" s="187">
        <v>3.2301086575534526</v>
      </c>
      <c r="J78" s="188">
        <f>IFERROR(I78-G78,"-")</f>
        <v>-0.51383692067784015</v>
      </c>
      <c r="K78" s="187">
        <v>3.0703296703296705</v>
      </c>
      <c r="L78" s="188">
        <f t="shared" si="21"/>
        <v>-0.15977898722378203</v>
      </c>
    </row>
    <row r="79" spans="1:13" x14ac:dyDescent="0.25">
      <c r="A79" s="1">
        <v>5</v>
      </c>
      <c r="B79" s="116" t="s">
        <v>84</v>
      </c>
      <c r="C79" s="187">
        <v>2.6267898852442366</v>
      </c>
      <c r="D79" s="188">
        <v>0.31304960002579563</v>
      </c>
      <c r="E79" s="187">
        <v>2.8053254437869821</v>
      </c>
      <c r="F79" s="188">
        <f t="shared" ref="F79:H87" si="22">IFERROR(E79-C79,"-")</f>
        <v>0.1785355585427455</v>
      </c>
      <c r="G79" s="187">
        <v>3.0944155626362568</v>
      </c>
      <c r="H79" s="188">
        <f t="shared" si="22"/>
        <v>0.28909011884927471</v>
      </c>
      <c r="I79" s="187">
        <v>2.4795615731785943</v>
      </c>
      <c r="J79" s="188">
        <f t="shared" ref="J79:J87" si="23">IFERROR(I79-G79,"-")</f>
        <v>-0.61485398945766256</v>
      </c>
      <c r="K79" s="187">
        <v>2.5374833474627589</v>
      </c>
      <c r="L79" s="188">
        <f t="shared" si="21"/>
        <v>5.7921774284164673E-2</v>
      </c>
    </row>
    <row r="80" spans="1:13" x14ac:dyDescent="0.25">
      <c r="A80" s="1">
        <v>6</v>
      </c>
      <c r="B80" s="116" t="s">
        <v>86</v>
      </c>
      <c r="C80" s="187">
        <v>2.9055428690056053</v>
      </c>
      <c r="D80" s="188">
        <v>0.34596947508915932</v>
      </c>
      <c r="E80" s="187">
        <v>2.644238437001595</v>
      </c>
      <c r="F80" s="188">
        <f t="shared" si="22"/>
        <v>-0.26130443200401032</v>
      </c>
      <c r="G80" s="187">
        <v>2.7811035918792295</v>
      </c>
      <c r="H80" s="188">
        <f t="shared" si="22"/>
        <v>0.13686515487763451</v>
      </c>
      <c r="I80" s="187">
        <v>2.7665606016777553</v>
      </c>
      <c r="J80" s="188">
        <f t="shared" si="23"/>
        <v>-1.4542990201474204E-2</v>
      </c>
      <c r="K80" s="187">
        <v>2.7852137005231468</v>
      </c>
      <c r="L80" s="188">
        <f t="shared" si="21"/>
        <v>1.8653098845391458E-2</v>
      </c>
    </row>
    <row r="81" spans="1:13" x14ac:dyDescent="0.25">
      <c r="A81" s="1">
        <v>7</v>
      </c>
      <c r="B81" s="116" t="s">
        <v>88</v>
      </c>
      <c r="C81" s="187">
        <v>2.9667500605278025</v>
      </c>
      <c r="D81" s="188">
        <v>0.1147973369923454</v>
      </c>
      <c r="E81" s="187">
        <v>3.5073785611805697</v>
      </c>
      <c r="F81" s="188">
        <f t="shared" si="22"/>
        <v>0.54062850065276713</v>
      </c>
      <c r="G81" s="187">
        <v>3.6030543829153214</v>
      </c>
      <c r="H81" s="188">
        <f t="shared" si="22"/>
        <v>9.5675821734751754E-2</v>
      </c>
      <c r="I81" s="187">
        <v>3.4796624076896028</v>
      </c>
      <c r="J81" s="188">
        <f t="shared" si="23"/>
        <v>-0.12339197522571865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3.6775165319617926</v>
      </c>
      <c r="D82" s="188">
        <v>0.24831107623544479</v>
      </c>
      <c r="E82" s="187">
        <v>3.551677964683237</v>
      </c>
      <c r="F82" s="188">
        <f t="shared" si="22"/>
        <v>-0.12583856727855558</v>
      </c>
      <c r="G82" s="187">
        <v>3.5742602160638799</v>
      </c>
      <c r="H82" s="188">
        <f t="shared" si="22"/>
        <v>2.2582251380642848E-2</v>
      </c>
      <c r="I82" s="187">
        <v>3.5330049261083745</v>
      </c>
      <c r="J82" s="188">
        <f t="shared" si="23"/>
        <v>-4.1255289955505425E-2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3.3833937726647494</v>
      </c>
      <c r="D83" s="188">
        <v>0.36865782717922979</v>
      </c>
      <c r="E83" s="187">
        <v>3.3359678313921242</v>
      </c>
      <c r="F83" s="188">
        <f t="shared" si="22"/>
        <v>-4.7425941272625227E-2</v>
      </c>
      <c r="G83" s="187">
        <v>3.3710453920220083</v>
      </c>
      <c r="H83" s="188">
        <f t="shared" si="22"/>
        <v>3.5077560629884097E-2</v>
      </c>
      <c r="I83" s="187">
        <v>3.3381978845896372</v>
      </c>
      <c r="J83" s="188">
        <f t="shared" si="23"/>
        <v>-3.2847507432371081E-2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3.746944644140906</v>
      </c>
      <c r="D84" s="188">
        <v>1.0772039331010772</v>
      </c>
      <c r="E84" s="187">
        <v>3.1570985259891389</v>
      </c>
      <c r="F84" s="188">
        <f t="shared" si="22"/>
        <v>-0.58984611815176713</v>
      </c>
      <c r="G84" s="187">
        <v>3.6075309577963104</v>
      </c>
      <c r="H84" s="188">
        <f t="shared" si="22"/>
        <v>0.45043243180717152</v>
      </c>
      <c r="I84" s="187">
        <v>3.1420765027322406</v>
      </c>
      <c r="J84" s="188">
        <f t="shared" si="23"/>
        <v>-0.46545445506406979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3.9559717830211629</v>
      </c>
      <c r="D85" s="188">
        <v>1.1481505539708836</v>
      </c>
      <c r="E85" s="187">
        <v>4.0530846484935434</v>
      </c>
      <c r="F85" s="188">
        <f t="shared" si="22"/>
        <v>9.7112865472380516E-2</v>
      </c>
      <c r="G85" s="187">
        <v>3.980811808118081</v>
      </c>
      <c r="H85" s="188">
        <f t="shared" si="22"/>
        <v>-7.2272840375462444E-2</v>
      </c>
      <c r="I85" s="187">
        <v>3.5113268608414239</v>
      </c>
      <c r="J85" s="188">
        <f t="shared" si="23"/>
        <v>-0.46948494727665713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5.3851410934744264</v>
      </c>
      <c r="D86" s="188">
        <v>0.75165891752408687</v>
      </c>
      <c r="E86" s="187">
        <v>4.376825947016588</v>
      </c>
      <c r="F86" s="188">
        <f t="shared" si="22"/>
        <v>-1.0083151464578384</v>
      </c>
      <c r="G86" s="187">
        <v>3.8249922287845819</v>
      </c>
      <c r="H86" s="188">
        <f t="shared" si="22"/>
        <v>-0.55183371823200611</v>
      </c>
      <c r="I86" s="187">
        <v>3.5225710014947684</v>
      </c>
      <c r="J86" s="188">
        <f t="shared" si="23"/>
        <v>-0.30242122728981347</v>
      </c>
      <c r="K86" s="187"/>
      <c r="L86" s="188"/>
    </row>
    <row r="87" spans="1:13" ht="15.75" x14ac:dyDescent="0.25">
      <c r="B87" s="119" t="s">
        <v>32</v>
      </c>
      <c r="C87" s="189">
        <v>3.299873359428966</v>
      </c>
      <c r="D87" s="190">
        <v>0.60069599533757589</v>
      </c>
      <c r="E87" s="189">
        <v>3.426865354759093</v>
      </c>
      <c r="F87" s="190">
        <f t="shared" si="22"/>
        <v>0.12699199533012706</v>
      </c>
      <c r="G87" s="189">
        <v>3.6146607557804185</v>
      </c>
      <c r="H87" s="190">
        <f t="shared" si="22"/>
        <v>0.18779540102132541</v>
      </c>
      <c r="I87" s="189">
        <v>3.2476749877630935</v>
      </c>
      <c r="J87" s="190">
        <f t="shared" si="23"/>
        <v>-0.36698576801732496</v>
      </c>
      <c r="K87" s="189">
        <v>2.9426712952040712</v>
      </c>
      <c r="L87" s="190">
        <v>-2.6949796963693817E-2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305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8.5618707372523541</v>
      </c>
      <c r="D97" s="188">
        <v>2.6232774233996281E-3</v>
      </c>
      <c r="E97" s="187">
        <v>8.0675993703867839</v>
      </c>
      <c r="F97" s="188">
        <f t="shared" ref="F97:H99" si="27">IFERROR(E97-C97,"-")</f>
        <v>-0.49427136686557027</v>
      </c>
      <c r="G97" s="187">
        <v>7.8170718988785142</v>
      </c>
      <c r="H97" s="188">
        <f t="shared" si="27"/>
        <v>-0.25052747150826971</v>
      </c>
      <c r="I97" s="187">
        <v>7.8076192941582532</v>
      </c>
      <c r="J97" s="188">
        <f t="shared" ref="J97:J99" si="28">IFERROR(I97-G97,"-")</f>
        <v>-9.4526047202609931E-3</v>
      </c>
      <c r="K97" s="187">
        <v>7.5931927007400137</v>
      </c>
      <c r="L97" s="188">
        <f t="shared" ref="L97:L102" si="29">IFERROR(K97-I97,"-")</f>
        <v>-0.21442659341823944</v>
      </c>
    </row>
    <row r="98" spans="2:12" x14ac:dyDescent="0.25">
      <c r="B98" s="116" t="s">
        <v>78</v>
      </c>
      <c r="C98" s="187">
        <v>7.4285973837209305</v>
      </c>
      <c r="D98" s="188">
        <v>-0.29818887914780667</v>
      </c>
      <c r="E98" s="187">
        <v>7.4318477680953228</v>
      </c>
      <c r="F98" s="188">
        <f t="shared" si="27"/>
        <v>3.25038437439229E-3</v>
      </c>
      <c r="G98" s="187">
        <v>7.3057963716537149</v>
      </c>
      <c r="H98" s="188">
        <f t="shared" si="27"/>
        <v>-0.1260513964416079</v>
      </c>
      <c r="I98" s="187">
        <v>7.2785586344958384</v>
      </c>
      <c r="J98" s="188">
        <f t="shared" si="28"/>
        <v>-2.7237737157876474E-2</v>
      </c>
      <c r="K98" s="187">
        <v>7.2981158271918325</v>
      </c>
      <c r="L98" s="188">
        <f t="shared" si="29"/>
        <v>1.9557192695994097E-2</v>
      </c>
    </row>
    <row r="99" spans="2:12" x14ac:dyDescent="0.25">
      <c r="B99" s="116" t="s">
        <v>80</v>
      </c>
      <c r="C99" s="187">
        <v>7.5388716890264877</v>
      </c>
      <c r="D99" s="188">
        <v>-1.2953407651859656</v>
      </c>
      <c r="E99" s="187">
        <v>7.2751699534647134</v>
      </c>
      <c r="F99" s="188">
        <f t="shared" si="27"/>
        <v>-0.26370173556177434</v>
      </c>
      <c r="G99" s="187">
        <v>6.9647433761292241</v>
      </c>
      <c r="H99" s="188">
        <f t="shared" si="27"/>
        <v>-0.31042657733548928</v>
      </c>
      <c r="I99" s="187">
        <v>6.9847667365460318</v>
      </c>
      <c r="J99" s="188">
        <f t="shared" si="28"/>
        <v>2.0023360416807634E-2</v>
      </c>
      <c r="K99" s="187">
        <v>7.0878568944867286</v>
      </c>
      <c r="L99" s="188">
        <f t="shared" si="29"/>
        <v>0.10309015794069687</v>
      </c>
    </row>
    <row r="100" spans="2:12" x14ac:dyDescent="0.25">
      <c r="B100" s="116" t="s">
        <v>82</v>
      </c>
      <c r="C100" s="187">
        <v>7.1078660696384413</v>
      </c>
      <c r="D100" s="188" t="s">
        <v>269</v>
      </c>
      <c r="E100" s="187">
        <v>6.9265463745030589</v>
      </c>
      <c r="F100" s="188">
        <f>IFERROR(E100-C100,"-")</f>
        <v>-0.18131969513538237</v>
      </c>
      <c r="G100" s="187">
        <v>7.0407772304324032</v>
      </c>
      <c r="H100" s="188">
        <f>IFERROR(G100-E100,"-")</f>
        <v>0.11423085592934434</v>
      </c>
      <c r="I100" s="187">
        <v>6.9013382210922565</v>
      </c>
      <c r="J100" s="188">
        <f>IFERROR(I100-G100,"-")</f>
        <v>-0.13943900934014675</v>
      </c>
      <c r="K100" s="187">
        <v>7.1506500289372275</v>
      </c>
      <c r="L100" s="188">
        <f t="shared" si="29"/>
        <v>0.24931180784497098</v>
      </c>
    </row>
    <row r="101" spans="2:12" x14ac:dyDescent="0.25">
      <c r="B101" s="116" t="s">
        <v>84</v>
      </c>
      <c r="C101" s="187">
        <v>6.5101687140017326</v>
      </c>
      <c r="D101" s="188" t="s">
        <v>269</v>
      </c>
      <c r="E101" s="187">
        <v>7.2600205549845835</v>
      </c>
      <c r="F101" s="188">
        <f t="shared" ref="F101:H109" si="30">IFERROR(E101-C101,"-")</f>
        <v>0.74985184098285096</v>
      </c>
      <c r="G101" s="187">
        <v>7.0341730304230818</v>
      </c>
      <c r="H101" s="188">
        <f t="shared" si="30"/>
        <v>-0.2258475245615017</v>
      </c>
      <c r="I101" s="187">
        <v>6.7970391872278668</v>
      </c>
      <c r="J101" s="188">
        <f t="shared" ref="J101:J109" si="31">IFERROR(I101-G101,"-")</f>
        <v>-0.23713384319521502</v>
      </c>
      <c r="K101" s="187">
        <v>6.9476635514018694</v>
      </c>
      <c r="L101" s="188">
        <f t="shared" si="29"/>
        <v>0.1506243641740026</v>
      </c>
    </row>
    <row r="102" spans="2:12" x14ac:dyDescent="0.25">
      <c r="B102" s="116" t="s">
        <v>86</v>
      </c>
      <c r="C102" s="187">
        <v>7.3272741487822994</v>
      </c>
      <c r="D102" s="188" t="s">
        <v>269</v>
      </c>
      <c r="E102" s="187">
        <v>7.3676826716096624</v>
      </c>
      <c r="F102" s="188">
        <f t="shared" si="30"/>
        <v>4.0408522827362958E-2</v>
      </c>
      <c r="G102" s="187">
        <v>7.1731740093705731</v>
      </c>
      <c r="H102" s="188">
        <f t="shared" si="30"/>
        <v>-0.19450866223908925</v>
      </c>
      <c r="I102" s="187">
        <v>7.2056278546673092</v>
      </c>
      <c r="J102" s="188">
        <f t="shared" si="31"/>
        <v>3.2453845296736006E-2</v>
      </c>
      <c r="K102" s="187">
        <v>7.2829740321462237</v>
      </c>
      <c r="L102" s="188">
        <f t="shared" si="29"/>
        <v>7.7346177478914591E-2</v>
      </c>
    </row>
    <row r="103" spans="2:12" x14ac:dyDescent="0.25">
      <c r="B103" s="116" t="s">
        <v>88</v>
      </c>
      <c r="C103" s="187">
        <v>7.4283947092967928</v>
      </c>
      <c r="D103" s="188" t="s">
        <v>269</v>
      </c>
      <c r="E103" s="187">
        <v>7.7823974579937722</v>
      </c>
      <c r="F103" s="188">
        <f t="shared" si="30"/>
        <v>0.35400274869697945</v>
      </c>
      <c r="G103" s="187">
        <v>7.6859264896747144</v>
      </c>
      <c r="H103" s="188">
        <f t="shared" si="30"/>
        <v>-9.6470968319057882E-2</v>
      </c>
      <c r="I103" s="187">
        <v>7.7452302240660318</v>
      </c>
      <c r="J103" s="188">
        <f t="shared" si="31"/>
        <v>5.930373439131742E-2</v>
      </c>
      <c r="K103" s="187"/>
      <c r="L103" s="188"/>
    </row>
    <row r="104" spans="2:12" x14ac:dyDescent="0.25">
      <c r="B104" s="116" t="s">
        <v>90</v>
      </c>
      <c r="C104" s="187">
        <v>7.9277582420543498</v>
      </c>
      <c r="D104" s="188">
        <v>-5.6086136448782575E-2</v>
      </c>
      <c r="E104" s="187">
        <v>8.149072850048233</v>
      </c>
      <c r="F104" s="188">
        <f t="shared" si="30"/>
        <v>0.22131460799388325</v>
      </c>
      <c r="G104" s="187">
        <v>7.9129991561181434</v>
      </c>
      <c r="H104" s="188">
        <f t="shared" si="30"/>
        <v>-0.23607369393008959</v>
      </c>
      <c r="I104" s="187">
        <v>7.9072389697389696</v>
      </c>
      <c r="J104" s="188">
        <f t="shared" si="31"/>
        <v>-5.7601863791738595E-3</v>
      </c>
      <c r="K104" s="187"/>
      <c r="L104" s="188"/>
    </row>
    <row r="105" spans="2:12" x14ac:dyDescent="0.25">
      <c r="B105" s="116" t="s">
        <v>92</v>
      </c>
      <c r="C105" s="187">
        <v>8.2263032272808072</v>
      </c>
      <c r="D105" s="188">
        <v>0.23725534175838359</v>
      </c>
      <c r="E105" s="187">
        <v>7.5569947036719238</v>
      </c>
      <c r="F105" s="188">
        <f t="shared" si="30"/>
        <v>-0.66930852360888338</v>
      </c>
      <c r="G105" s="187">
        <v>7.7414813195758185</v>
      </c>
      <c r="H105" s="188">
        <f t="shared" si="30"/>
        <v>0.1844866159038947</v>
      </c>
      <c r="I105" s="187">
        <v>7.4926000280125127</v>
      </c>
      <c r="J105" s="188">
        <f t="shared" si="31"/>
        <v>-0.24888129156330585</v>
      </c>
      <c r="K105" s="187"/>
      <c r="L105" s="188"/>
    </row>
    <row r="106" spans="2:12" x14ac:dyDescent="0.25">
      <c r="B106" s="116" t="s">
        <v>94</v>
      </c>
      <c r="C106" s="187">
        <v>7.2299927074883445</v>
      </c>
      <c r="D106" s="188">
        <v>0.98145166222832625</v>
      </c>
      <c r="E106" s="187">
        <v>7.2050071772884268</v>
      </c>
      <c r="F106" s="188">
        <f t="shared" si="30"/>
        <v>-2.4985530199917783E-2</v>
      </c>
      <c r="G106" s="187">
        <v>7.2402126989420639</v>
      </c>
      <c r="H106" s="188">
        <f t="shared" si="30"/>
        <v>3.5205521653637106E-2</v>
      </c>
      <c r="I106" s="187">
        <v>7.0968975909299674</v>
      </c>
      <c r="J106" s="188">
        <f t="shared" si="31"/>
        <v>-0.14331510801209646</v>
      </c>
      <c r="K106" s="187"/>
      <c r="L106" s="188"/>
    </row>
    <row r="107" spans="2:12" x14ac:dyDescent="0.25">
      <c r="B107" s="116" t="s">
        <v>96</v>
      </c>
      <c r="C107" s="187">
        <v>7.8109913679436014</v>
      </c>
      <c r="D107" s="188">
        <v>1.7924492873823361E-2</v>
      </c>
      <c r="E107" s="187">
        <v>7.5707263977217494</v>
      </c>
      <c r="F107" s="188">
        <f t="shared" si="30"/>
        <v>-0.240264970221852</v>
      </c>
      <c r="G107" s="187">
        <v>7.2974638046289764</v>
      </c>
      <c r="H107" s="188">
        <f t="shared" si="30"/>
        <v>-0.27326259309277301</v>
      </c>
      <c r="I107" s="187">
        <v>7.0599726991487346</v>
      </c>
      <c r="J107" s="188">
        <f t="shared" si="31"/>
        <v>-0.23749110548024177</v>
      </c>
      <c r="K107" s="187"/>
      <c r="L107" s="188"/>
    </row>
    <row r="108" spans="2:12" x14ac:dyDescent="0.25">
      <c r="B108" s="116" t="s">
        <v>98</v>
      </c>
      <c r="C108" s="187">
        <v>7.6921547469176508</v>
      </c>
      <c r="D108" s="188">
        <v>-0.41113512362199867</v>
      </c>
      <c r="E108" s="187">
        <v>7.3192962330594389</v>
      </c>
      <c r="F108" s="188">
        <f t="shared" si="30"/>
        <v>-0.37285851385821189</v>
      </c>
      <c r="G108" s="187">
        <v>7.3251727316150994</v>
      </c>
      <c r="H108" s="188">
        <f t="shared" si="30"/>
        <v>5.8764985556605254E-3</v>
      </c>
      <c r="I108" s="187">
        <v>7.2604696282740164</v>
      </c>
      <c r="J108" s="188">
        <f t="shared" si="31"/>
        <v>-6.4703103341082979E-2</v>
      </c>
      <c r="K108" s="187"/>
      <c r="L108" s="188"/>
    </row>
    <row r="109" spans="2:12" ht="15.75" x14ac:dyDescent="0.25">
      <c r="B109" s="119" t="s">
        <v>32</v>
      </c>
      <c r="C109" s="189">
        <v>7.6367448035474954</v>
      </c>
      <c r="D109" s="190">
        <v>-0.43509200658025726</v>
      </c>
      <c r="E109" s="189">
        <v>7.4828274023447454</v>
      </c>
      <c r="F109" s="190">
        <f t="shared" si="30"/>
        <v>-0.15391740120274999</v>
      </c>
      <c r="G109" s="189">
        <v>7.3700748587149372</v>
      </c>
      <c r="H109" s="190">
        <f t="shared" si="30"/>
        <v>-0.11275254362980824</v>
      </c>
      <c r="I109" s="189">
        <v>7.2853336467319423</v>
      </c>
      <c r="J109" s="190">
        <f t="shared" si="31"/>
        <v>-8.4741211982994891E-2</v>
      </c>
      <c r="K109" s="189">
        <v>7.2265760077021675</v>
      </c>
      <c r="L109" s="190">
        <v>7.0260605114858876E-2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7" t="s">
        <v>306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 t="shared" ref="C117" si="32">E117-1</f>
        <v>2022</v>
      </c>
      <c r="D117" s="302"/>
      <c r="E117" s="303">
        <f t="shared" ref="E117" si="33">G117-1</f>
        <v>2023</v>
      </c>
      <c r="F117" s="302"/>
      <c r="G117" s="303">
        <f t="shared" ref="G117" si="34">I117-1</f>
        <v>2024</v>
      </c>
      <c r="H117" s="302"/>
      <c r="I117" s="303">
        <f>K117-1</f>
        <v>2025</v>
      </c>
      <c r="J117" s="302"/>
      <c r="K117" s="303"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12.054758800521512</v>
      </c>
      <c r="D119" s="188">
        <v>3.945330986824402</v>
      </c>
      <c r="E119" s="187">
        <v>8.0062304758288612</v>
      </c>
      <c r="F119" s="188">
        <f t="shared" ref="F119:H121" si="35">IFERROR(E119-C119,"-")</f>
        <v>-4.0485283246926507</v>
      </c>
      <c r="G119" s="187">
        <v>7.60976597659766</v>
      </c>
      <c r="H119" s="188">
        <f t="shared" si="35"/>
        <v>-0.3964644992312012</v>
      </c>
      <c r="I119" s="187">
        <v>7.5667628853707889</v>
      </c>
      <c r="J119" s="188">
        <f t="shared" ref="J119:J121" si="36">IFERROR(I119-G119,"-")</f>
        <v>-4.3003091226871071E-2</v>
      </c>
      <c r="K119" s="187">
        <v>7.579130073581771</v>
      </c>
      <c r="L119" s="188">
        <f t="shared" ref="L119:L124" si="37">IFERROR(K119-I119,"-")</f>
        <v>1.236718821098215E-2</v>
      </c>
    </row>
    <row r="120" spans="1:13" x14ac:dyDescent="0.25">
      <c r="B120" s="116" t="s">
        <v>78</v>
      </c>
      <c r="C120" s="187">
        <v>8.64642082429501</v>
      </c>
      <c r="D120" s="188">
        <v>1.3131132867621202</v>
      </c>
      <c r="E120" s="187">
        <v>7.1194102195259239</v>
      </c>
      <c r="F120" s="188">
        <f t="shared" si="35"/>
        <v>-1.5270106047690861</v>
      </c>
      <c r="G120" s="187">
        <v>6.9493537721671172</v>
      </c>
      <c r="H120" s="188">
        <f t="shared" si="35"/>
        <v>-0.17005644735880665</v>
      </c>
      <c r="I120" s="187">
        <v>6.8764886066492341</v>
      </c>
      <c r="J120" s="188">
        <f t="shared" si="36"/>
        <v>-7.2865165517883135E-2</v>
      </c>
      <c r="K120" s="187">
        <v>7.0564032535771535</v>
      </c>
      <c r="L120" s="188">
        <f t="shared" si="37"/>
        <v>0.17991464692791936</v>
      </c>
    </row>
    <row r="121" spans="1:13" x14ac:dyDescent="0.25">
      <c r="B121" s="116" t="s">
        <v>80</v>
      </c>
      <c r="C121" s="187">
        <v>7.5804020100502516</v>
      </c>
      <c r="D121" s="188">
        <v>-1.4964768243055762</v>
      </c>
      <c r="E121" s="187">
        <v>6.7985230374056833</v>
      </c>
      <c r="F121" s="188">
        <f t="shared" si="35"/>
        <v>-0.78187897264456829</v>
      </c>
      <c r="G121" s="187">
        <v>6.6206231286721868</v>
      </c>
      <c r="H121" s="188">
        <f t="shared" si="35"/>
        <v>-0.17789990873349648</v>
      </c>
      <c r="I121" s="187">
        <v>6.6293650167100866</v>
      </c>
      <c r="J121" s="188">
        <f t="shared" si="36"/>
        <v>8.7418880378997699E-3</v>
      </c>
      <c r="K121" s="187">
        <v>6.9419862716578633</v>
      </c>
      <c r="L121" s="188">
        <f t="shared" si="37"/>
        <v>0.31262125494777671</v>
      </c>
    </row>
    <row r="122" spans="1:13" x14ac:dyDescent="0.25">
      <c r="B122" s="116" t="s">
        <v>82</v>
      </c>
      <c r="C122" s="187">
        <v>6.3611556982343496</v>
      </c>
      <c r="D122" s="188" t="s">
        <v>269</v>
      </c>
      <c r="E122" s="187">
        <v>7.0240699001029583</v>
      </c>
      <c r="F122" s="188">
        <f>IFERROR(E122-C122,"-")</f>
        <v>0.66291420186860872</v>
      </c>
      <c r="G122" s="187">
        <v>6.9147633956066512</v>
      </c>
      <c r="H122" s="188">
        <f>IFERROR(G122-E122,"-")</f>
        <v>-0.10930650449630708</v>
      </c>
      <c r="I122" s="187">
        <v>6.7629466254962507</v>
      </c>
      <c r="J122" s="188">
        <f>IFERROR(I122-G122,"-")</f>
        <v>-0.15181677011040051</v>
      </c>
      <c r="K122" s="187">
        <v>7.2080390868779771</v>
      </c>
      <c r="L122" s="188">
        <f t="shared" si="37"/>
        <v>0.44509246138172642</v>
      </c>
    </row>
    <row r="123" spans="1:13" x14ac:dyDescent="0.25">
      <c r="B123" s="116" t="s">
        <v>84</v>
      </c>
      <c r="C123" s="187">
        <v>5.8285302593659942</v>
      </c>
      <c r="D123" s="188" t="s">
        <v>269</v>
      </c>
      <c r="E123" s="187">
        <v>7.0512052100360654</v>
      </c>
      <c r="F123" s="188">
        <f t="shared" ref="F123:H131" si="38">IFERROR(E123-C123,"-")</f>
        <v>1.2226749506700711</v>
      </c>
      <c r="G123" s="187">
        <v>6.8214660908135869</v>
      </c>
      <c r="H123" s="188">
        <f t="shared" si="38"/>
        <v>-0.22973911922247847</v>
      </c>
      <c r="I123" s="187">
        <v>6.6115860033208289</v>
      </c>
      <c r="J123" s="188">
        <f t="shared" ref="J123:J131" si="39">IFERROR(I123-G123,"-")</f>
        <v>-0.20988008749275799</v>
      </c>
      <c r="K123" s="187">
        <v>6.7689781530931823</v>
      </c>
      <c r="L123" s="188">
        <f t="shared" si="37"/>
        <v>0.15739214977235338</v>
      </c>
    </row>
    <row r="124" spans="1:13" x14ac:dyDescent="0.25">
      <c r="B124" s="116" t="s">
        <v>86</v>
      </c>
      <c r="C124" s="187">
        <v>7.1674979218620116</v>
      </c>
      <c r="D124" s="188" t="s">
        <v>269</v>
      </c>
      <c r="E124" s="187">
        <v>7.2739933668445875</v>
      </c>
      <c r="F124" s="188">
        <f t="shared" si="38"/>
        <v>0.1064954449825759</v>
      </c>
      <c r="G124" s="187">
        <v>7.0249498911746988</v>
      </c>
      <c r="H124" s="188">
        <f t="shared" si="38"/>
        <v>-0.24904347566988871</v>
      </c>
      <c r="I124" s="187">
        <v>7.0392555520800748</v>
      </c>
      <c r="J124" s="188">
        <f t="shared" si="39"/>
        <v>1.4305660905375994E-2</v>
      </c>
      <c r="K124" s="187">
        <v>7.1946501074755194</v>
      </c>
      <c r="L124" s="188">
        <f t="shared" si="37"/>
        <v>0.15539455539544456</v>
      </c>
    </row>
    <row r="125" spans="1:13" x14ac:dyDescent="0.25">
      <c r="B125" s="116" t="s">
        <v>88</v>
      </c>
      <c r="C125" s="187">
        <v>6.4390243902439028</v>
      </c>
      <c r="D125" s="188" t="s">
        <v>269</v>
      </c>
      <c r="E125" s="187">
        <v>7.6976102091232148</v>
      </c>
      <c r="F125" s="188">
        <f t="shared" si="38"/>
        <v>1.258585818879312</v>
      </c>
      <c r="G125" s="187">
        <v>7.667114060285245</v>
      </c>
      <c r="H125" s="188">
        <f t="shared" si="38"/>
        <v>-3.0496148837969805E-2</v>
      </c>
      <c r="I125" s="187">
        <v>7.5689277608929357</v>
      </c>
      <c r="J125" s="188">
        <f t="shared" si="39"/>
        <v>-9.8186299392309273E-2</v>
      </c>
      <c r="K125" s="187"/>
      <c r="L125" s="188"/>
    </row>
    <row r="126" spans="1:13" x14ac:dyDescent="0.25">
      <c r="B126" s="116" t="s">
        <v>90</v>
      </c>
      <c r="C126" s="187">
        <v>7.6581415858253825</v>
      </c>
      <c r="D126" s="188">
        <v>-1.6867050568936</v>
      </c>
      <c r="E126" s="187">
        <v>7.9181916454327848</v>
      </c>
      <c r="F126" s="188">
        <f t="shared" si="38"/>
        <v>0.26005005960740224</v>
      </c>
      <c r="G126" s="187">
        <v>7.9517282982445554</v>
      </c>
      <c r="H126" s="188">
        <f t="shared" si="38"/>
        <v>3.3536652811770651E-2</v>
      </c>
      <c r="I126" s="187">
        <v>7.8270766159987719</v>
      </c>
      <c r="J126" s="188">
        <f t="shared" si="39"/>
        <v>-0.12465168224578349</v>
      </c>
      <c r="K126" s="187"/>
      <c r="L126" s="188"/>
    </row>
    <row r="127" spans="1:13" x14ac:dyDescent="0.25">
      <c r="B127" s="116" t="s">
        <v>92</v>
      </c>
      <c r="C127" s="187">
        <v>8.373772169167804</v>
      </c>
      <c r="D127" s="188">
        <v>0.13952595805373846</v>
      </c>
      <c r="E127" s="187">
        <v>7.4400005001000196</v>
      </c>
      <c r="F127" s="188">
        <f t="shared" si="38"/>
        <v>-0.93377166906778442</v>
      </c>
      <c r="G127" s="187">
        <v>7.6924121541334243</v>
      </c>
      <c r="H127" s="188">
        <f t="shared" si="38"/>
        <v>0.25241165403340471</v>
      </c>
      <c r="I127" s="187">
        <v>7.3462821422005096</v>
      </c>
      <c r="J127" s="188">
        <f t="shared" si="39"/>
        <v>-0.34613001193291471</v>
      </c>
      <c r="K127" s="187"/>
      <c r="L127" s="188"/>
    </row>
    <row r="128" spans="1:13" x14ac:dyDescent="0.25">
      <c r="A128" s="122"/>
      <c r="B128" s="116" t="s">
        <v>94</v>
      </c>
      <c r="C128" s="187">
        <v>7.2825462164617756</v>
      </c>
      <c r="D128" s="188">
        <v>1.5204032440557729</v>
      </c>
      <c r="E128" s="187">
        <v>7.1552670816273398</v>
      </c>
      <c r="F128" s="188">
        <f t="shared" si="38"/>
        <v>-0.12727913483443576</v>
      </c>
      <c r="G128" s="187">
        <v>7.150697512206464</v>
      </c>
      <c r="H128" s="188">
        <f t="shared" si="38"/>
        <v>-4.5695694208758297E-3</v>
      </c>
      <c r="I128" s="187">
        <v>7.0028709972759433</v>
      </c>
      <c r="J128" s="188">
        <f t="shared" si="39"/>
        <v>-0.14782651493052068</v>
      </c>
      <c r="K128" s="187"/>
      <c r="L128" s="188"/>
    </row>
    <row r="129" spans="2:13" x14ac:dyDescent="0.25">
      <c r="B129" s="116" t="s">
        <v>96</v>
      </c>
      <c r="C129" s="187">
        <v>7.3904339068056153</v>
      </c>
      <c r="D129" s="188">
        <v>-0.61004251053597613</v>
      </c>
      <c r="E129" s="187">
        <v>7.1426627194028596</v>
      </c>
      <c r="F129" s="188">
        <f t="shared" si="38"/>
        <v>-0.24777118740275572</v>
      </c>
      <c r="G129" s="187">
        <v>6.8911191965441585</v>
      </c>
      <c r="H129" s="188">
        <f t="shared" si="38"/>
        <v>-0.25154352285870107</v>
      </c>
      <c r="I129" s="187">
        <v>6.8235035469308789</v>
      </c>
      <c r="J129" s="188">
        <f t="shared" si="39"/>
        <v>-6.7615649613279594E-2</v>
      </c>
      <c r="K129" s="187"/>
      <c r="L129" s="188"/>
    </row>
    <row r="130" spans="2:13" x14ac:dyDescent="0.25">
      <c r="B130" s="116" t="s">
        <v>98</v>
      </c>
      <c r="C130" s="187">
        <v>7.7567766969067655</v>
      </c>
      <c r="D130" s="188">
        <v>-0.73252387769200666</v>
      </c>
      <c r="E130" s="187">
        <v>7.1397235869671114</v>
      </c>
      <c r="F130" s="188">
        <f t="shared" si="38"/>
        <v>-0.61705310993965412</v>
      </c>
      <c r="G130" s="187">
        <v>6.9987129987129988</v>
      </c>
      <c r="H130" s="188">
        <f t="shared" si="38"/>
        <v>-0.14101058825411261</v>
      </c>
      <c r="I130" s="187">
        <v>6.9019536036733946</v>
      </c>
      <c r="J130" s="188">
        <f t="shared" si="39"/>
        <v>-9.6759395039604179E-2</v>
      </c>
      <c r="K130" s="187"/>
      <c r="L130" s="188"/>
    </row>
    <row r="131" spans="2:13" ht="15.75" x14ac:dyDescent="0.25">
      <c r="B131" s="119" t="s">
        <v>32</v>
      </c>
      <c r="C131" s="189">
        <v>7.5633470151940667</v>
      </c>
      <c r="D131" s="190">
        <v>-0.33615897888637924</v>
      </c>
      <c r="E131" s="189">
        <v>7.3059298215441428</v>
      </c>
      <c r="F131" s="190">
        <f t="shared" si="38"/>
        <v>-0.25741719364992388</v>
      </c>
      <c r="G131" s="189">
        <v>7.1903104070579209</v>
      </c>
      <c r="H131" s="190">
        <f t="shared" si="38"/>
        <v>-0.11561941448622193</v>
      </c>
      <c r="I131" s="189">
        <v>7.0767037479913979</v>
      </c>
      <c r="J131" s="190">
        <f t="shared" si="39"/>
        <v>-0.11360665906652301</v>
      </c>
      <c r="K131" s="189">
        <v>7.1133862629665874</v>
      </c>
      <c r="L131" s="190">
        <v>0.21555312739287213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307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 t="shared" ref="C139" si="40">E139-1</f>
        <v>2022</v>
      </c>
      <c r="D139" s="302"/>
      <c r="E139" s="303">
        <f t="shared" ref="E139" si="41">G139-1</f>
        <v>2023</v>
      </c>
      <c r="F139" s="302"/>
      <c r="G139" s="303">
        <f t="shared" ref="G139" si="42">I139-1</f>
        <v>2024</v>
      </c>
      <c r="H139" s="302"/>
      <c r="I139" s="303">
        <f>K139-1</f>
        <v>2025</v>
      </c>
      <c r="J139" s="302"/>
      <c r="K139" s="303"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8.7446651949963208</v>
      </c>
      <c r="D141" s="188">
        <v>-1.1740345153351885</v>
      </c>
      <c r="E141" s="187">
        <v>8.8933895716675142</v>
      </c>
      <c r="F141" s="188">
        <f t="shared" ref="F141:H143" si="43">IFERROR(E141-C141,"-")</f>
        <v>0.14872437667119343</v>
      </c>
      <c r="G141" s="187">
        <v>8.500168520390968</v>
      </c>
      <c r="H141" s="188">
        <f t="shared" si="43"/>
        <v>-0.39322105127654616</v>
      </c>
      <c r="I141" s="187">
        <v>8.7057742596649934</v>
      </c>
      <c r="J141" s="188">
        <f t="shared" ref="J141:J143" si="44">IFERROR(I141-G141,"-")</f>
        <v>0.20560573927402537</v>
      </c>
      <c r="K141" s="187">
        <v>8.0230421260955609</v>
      </c>
      <c r="L141" s="188">
        <f t="shared" ref="L141:L146" si="45">IFERROR(K141-I141,"-")</f>
        <v>-0.68273213356943252</v>
      </c>
    </row>
    <row r="142" spans="2:13" x14ac:dyDescent="0.25">
      <c r="B142" s="116" t="s">
        <v>78</v>
      </c>
      <c r="C142" s="187">
        <v>7.4429400386847195</v>
      </c>
      <c r="D142" s="188">
        <v>-1.7183376154584931</v>
      </c>
      <c r="E142" s="187">
        <v>8.2758501758984622</v>
      </c>
      <c r="F142" s="188">
        <f t="shared" si="43"/>
        <v>0.83291013721374263</v>
      </c>
      <c r="G142" s="187">
        <v>8.0699797821691774</v>
      </c>
      <c r="H142" s="188">
        <f t="shared" si="43"/>
        <v>-0.20587039372928473</v>
      </c>
      <c r="I142" s="187">
        <v>8.5564005069708493</v>
      </c>
      <c r="J142" s="188">
        <f t="shared" si="44"/>
        <v>0.48642072480167187</v>
      </c>
      <c r="K142" s="187">
        <v>8.2284676833696437</v>
      </c>
      <c r="L142" s="188">
        <f t="shared" si="45"/>
        <v>-0.32793282360120557</v>
      </c>
    </row>
    <row r="143" spans="2:13" x14ac:dyDescent="0.25">
      <c r="B143" s="116" t="s">
        <v>80</v>
      </c>
      <c r="C143" s="187">
        <v>6.9755899104963381</v>
      </c>
      <c r="D143" s="188">
        <v>-0.92781918041275269</v>
      </c>
      <c r="E143" s="187">
        <v>7.9383984792681481</v>
      </c>
      <c r="F143" s="188">
        <f t="shared" si="43"/>
        <v>0.96280856877180998</v>
      </c>
      <c r="G143" s="187">
        <v>7.5169631774927597</v>
      </c>
      <c r="H143" s="188">
        <f t="shared" si="43"/>
        <v>-0.42143530177538846</v>
      </c>
      <c r="I143" s="187">
        <v>7.6149170263205885</v>
      </c>
      <c r="J143" s="188">
        <f t="shared" si="44"/>
        <v>9.7953848827828871E-2</v>
      </c>
      <c r="K143" s="187">
        <v>7.5276726158283758</v>
      </c>
      <c r="L143" s="188">
        <f t="shared" si="45"/>
        <v>-8.7244410492212765E-2</v>
      </c>
    </row>
    <row r="144" spans="2:13" x14ac:dyDescent="0.25">
      <c r="B144" s="116" t="s">
        <v>82</v>
      </c>
      <c r="C144" s="187">
        <v>9.1342925659472414</v>
      </c>
      <c r="D144" s="188" t="s">
        <v>269</v>
      </c>
      <c r="E144" s="187">
        <v>7.1516565286718246</v>
      </c>
      <c r="F144" s="188">
        <f>IFERROR(E144-C144,"-")</f>
        <v>-1.9826360372754168</v>
      </c>
      <c r="G144" s="187">
        <v>7.532258064516129</v>
      </c>
      <c r="H144" s="188">
        <f>IFERROR(G144-E144,"-")</f>
        <v>0.38060153584430445</v>
      </c>
      <c r="I144" s="187">
        <v>7.1865224946900943</v>
      </c>
      <c r="J144" s="188">
        <f>IFERROR(I144-G144,"-")</f>
        <v>-0.34573556982603471</v>
      </c>
      <c r="K144" s="187">
        <v>7.3299507995079951</v>
      </c>
      <c r="L144" s="188">
        <f t="shared" si="45"/>
        <v>0.14342830481790081</v>
      </c>
    </row>
    <row r="145" spans="1:13" x14ac:dyDescent="0.25">
      <c r="B145" s="116" t="s">
        <v>84</v>
      </c>
      <c r="C145" s="187">
        <v>6.7332902809170161</v>
      </c>
      <c r="D145" s="188" t="s">
        <v>269</v>
      </c>
      <c r="E145" s="187">
        <v>8.2689469202384327</v>
      </c>
      <c r="F145" s="188">
        <f t="shared" ref="F145:H153" si="46">IFERROR(E145-C145,"-")</f>
        <v>1.5356566393214166</v>
      </c>
      <c r="G145" s="187">
        <v>8.1437805228382647</v>
      </c>
      <c r="H145" s="188">
        <f t="shared" si="46"/>
        <v>-0.12516639740016799</v>
      </c>
      <c r="I145" s="187">
        <v>7.8212103456934798</v>
      </c>
      <c r="J145" s="188">
        <f t="shared" ref="J145:J153" si="47">IFERROR(I145-G145,"-")</f>
        <v>-0.32257017714478486</v>
      </c>
      <c r="K145" s="187">
        <v>7.6090134961439588</v>
      </c>
      <c r="L145" s="188">
        <f t="shared" si="45"/>
        <v>-0.212196849549521</v>
      </c>
    </row>
    <row r="146" spans="1:13" x14ac:dyDescent="0.25">
      <c r="B146" s="116" t="s">
        <v>86</v>
      </c>
      <c r="C146" s="187">
        <v>7.7101420284056807</v>
      </c>
      <c r="D146" s="188" t="s">
        <v>269</v>
      </c>
      <c r="E146" s="187">
        <v>8.4836212457888323</v>
      </c>
      <c r="F146" s="188">
        <f t="shared" si="46"/>
        <v>0.77347921738315151</v>
      </c>
      <c r="G146" s="187">
        <v>7.7936310679611651</v>
      </c>
      <c r="H146" s="188">
        <f t="shared" si="46"/>
        <v>-0.68999017782766714</v>
      </c>
      <c r="I146" s="187">
        <v>7.7771314863003216</v>
      </c>
      <c r="J146" s="188">
        <f t="shared" si="47"/>
        <v>-1.6499581660843532E-2</v>
      </c>
      <c r="K146" s="187">
        <v>8.0087014092499764</v>
      </c>
      <c r="L146" s="188">
        <f t="shared" si="45"/>
        <v>0.23156992294965484</v>
      </c>
    </row>
    <row r="147" spans="1:13" x14ac:dyDescent="0.25">
      <c r="B147" s="116" t="s">
        <v>88</v>
      </c>
      <c r="C147" s="187">
        <v>7.9656791907514455</v>
      </c>
      <c r="D147" s="188" t="s">
        <v>269</v>
      </c>
      <c r="E147" s="187">
        <v>8.5141317016317011</v>
      </c>
      <c r="F147" s="188">
        <f t="shared" si="46"/>
        <v>0.54845251088025559</v>
      </c>
      <c r="G147" s="187">
        <v>7.9531952531878822</v>
      </c>
      <c r="H147" s="188">
        <f t="shared" si="46"/>
        <v>-0.56093644844381885</v>
      </c>
      <c r="I147" s="187">
        <v>7.5830200030079711</v>
      </c>
      <c r="J147" s="188">
        <f t="shared" si="47"/>
        <v>-0.37017525017991115</v>
      </c>
      <c r="K147" s="187"/>
      <c r="L147" s="188"/>
    </row>
    <row r="148" spans="1:13" x14ac:dyDescent="0.25">
      <c r="B148" s="116" t="s">
        <v>90</v>
      </c>
      <c r="C148" s="187">
        <v>8.2646411272567146</v>
      </c>
      <c r="D148" s="188">
        <v>-0.29997793935676675</v>
      </c>
      <c r="E148" s="187">
        <v>8.2914852615801866</v>
      </c>
      <c r="F148" s="188">
        <f t="shared" si="46"/>
        <v>2.6844134323471991E-2</v>
      </c>
      <c r="G148" s="187">
        <v>7.9603726362625142</v>
      </c>
      <c r="H148" s="188">
        <f t="shared" si="46"/>
        <v>-0.33111262531767238</v>
      </c>
      <c r="I148" s="187">
        <v>7.6740128558310374</v>
      </c>
      <c r="J148" s="188">
        <f t="shared" si="47"/>
        <v>-0.28635978043147681</v>
      </c>
      <c r="K148" s="187"/>
      <c r="L148" s="188"/>
    </row>
    <row r="149" spans="1:13" x14ac:dyDescent="0.25">
      <c r="B149" s="116" t="s">
        <v>92</v>
      </c>
      <c r="C149" s="187">
        <v>8.7193759750390019</v>
      </c>
      <c r="D149" s="188">
        <v>-7.7658926558102177</v>
      </c>
      <c r="E149" s="187">
        <v>8.3840673575129525</v>
      </c>
      <c r="F149" s="188">
        <f t="shared" si="46"/>
        <v>-0.33530861752604935</v>
      </c>
      <c r="G149" s="187">
        <v>8.7306782635233073</v>
      </c>
      <c r="H149" s="188">
        <f t="shared" si="46"/>
        <v>0.34661090601035482</v>
      </c>
      <c r="I149" s="187">
        <v>8.9551799529095195</v>
      </c>
      <c r="J149" s="188">
        <f t="shared" si="47"/>
        <v>0.22450168938621218</v>
      </c>
      <c r="K149" s="187"/>
      <c r="L149" s="188"/>
    </row>
    <row r="150" spans="1:13" x14ac:dyDescent="0.25">
      <c r="A150" s="122"/>
      <c r="B150" s="116" t="s">
        <v>94</v>
      </c>
      <c r="C150" s="187">
        <v>7.7491429504271645</v>
      </c>
      <c r="D150" s="188">
        <v>2.9910410985753124</v>
      </c>
      <c r="E150" s="187">
        <v>7.8560346382825186</v>
      </c>
      <c r="F150" s="188">
        <f t="shared" si="46"/>
        <v>0.10689168785535408</v>
      </c>
      <c r="G150" s="187">
        <v>7.8874788986553348</v>
      </c>
      <c r="H150" s="188">
        <f t="shared" si="46"/>
        <v>3.1444260372816224E-2</v>
      </c>
      <c r="I150" s="187">
        <v>7.8375334096983584</v>
      </c>
      <c r="J150" s="188">
        <f t="shared" si="47"/>
        <v>-4.9945488956976369E-2</v>
      </c>
      <c r="K150" s="187"/>
      <c r="L150" s="188"/>
    </row>
    <row r="151" spans="1:13" x14ac:dyDescent="0.25">
      <c r="B151" s="116" t="s">
        <v>96</v>
      </c>
      <c r="C151" s="187">
        <v>8.4391088279635937</v>
      </c>
      <c r="D151" s="188">
        <v>0.79740213115658598</v>
      </c>
      <c r="E151" s="187">
        <v>8.2793894843162565</v>
      </c>
      <c r="F151" s="188">
        <f t="shared" si="46"/>
        <v>-0.1597193436473372</v>
      </c>
      <c r="G151" s="187">
        <v>8.2227976420031954</v>
      </c>
      <c r="H151" s="188">
        <f t="shared" si="46"/>
        <v>-5.6591842313061136E-2</v>
      </c>
      <c r="I151" s="187">
        <v>7.7497968250528251</v>
      </c>
      <c r="J151" s="188">
        <f t="shared" si="47"/>
        <v>-0.47300081695037033</v>
      </c>
      <c r="K151" s="187"/>
      <c r="L151" s="188"/>
    </row>
    <row r="152" spans="1:13" x14ac:dyDescent="0.25">
      <c r="B152" s="116" t="s">
        <v>98</v>
      </c>
      <c r="C152" s="187">
        <v>8.6227938549481955</v>
      </c>
      <c r="D152" s="188">
        <v>-0.79242062226360055</v>
      </c>
      <c r="E152" s="187">
        <v>8.3164210013399931</v>
      </c>
      <c r="F152" s="188">
        <f t="shared" si="46"/>
        <v>-0.30637285360820243</v>
      </c>
      <c r="G152" s="187">
        <v>8.906091039520021</v>
      </c>
      <c r="H152" s="188">
        <f t="shared" si="46"/>
        <v>0.58967003818002794</v>
      </c>
      <c r="I152" s="187">
        <v>8.7232368835077647</v>
      </c>
      <c r="J152" s="188">
        <f t="shared" si="47"/>
        <v>-0.1828541560122563</v>
      </c>
      <c r="K152" s="187"/>
      <c r="L152" s="188"/>
    </row>
    <row r="153" spans="1:13" ht="15.75" x14ac:dyDescent="0.25">
      <c r="B153" s="119" t="s">
        <v>32</v>
      </c>
      <c r="C153" s="189">
        <v>8.1951860588263603</v>
      </c>
      <c r="D153" s="190">
        <v>-0.74006183673024495</v>
      </c>
      <c r="E153" s="189">
        <v>8.1954305684127497</v>
      </c>
      <c r="F153" s="190">
        <f t="shared" si="46"/>
        <v>2.4450958638944087E-4</v>
      </c>
      <c r="G153" s="189">
        <v>8.0853251064247296</v>
      </c>
      <c r="H153" s="190">
        <f t="shared" si="46"/>
        <v>-0.11010546198802018</v>
      </c>
      <c r="I153" s="189">
        <v>7.9905775270815971</v>
      </c>
      <c r="J153" s="190">
        <f t="shared" si="47"/>
        <v>-9.4747579343132493E-2</v>
      </c>
      <c r="K153" s="189">
        <v>7.7781431478632053</v>
      </c>
      <c r="L153" s="190">
        <v>-0.14412782170977589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308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 t="shared" ref="C161" si="48">E161-1</f>
        <v>2022</v>
      </c>
      <c r="D161" s="302"/>
      <c r="E161" s="303">
        <f t="shared" ref="E161" si="49">G161-1</f>
        <v>2023</v>
      </c>
      <c r="F161" s="302"/>
      <c r="G161" s="303">
        <f t="shared" ref="G161" si="50">I161-1</f>
        <v>2024</v>
      </c>
      <c r="H161" s="302"/>
      <c r="I161" s="303">
        <f>K161-1</f>
        <v>2025</v>
      </c>
      <c r="J161" s="302"/>
      <c r="K161" s="303"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9.2889710412815774</v>
      </c>
      <c r="D163" s="188">
        <v>-0.50079786156787343</v>
      </c>
      <c r="E163" s="187">
        <v>9.4714077770846323</v>
      </c>
      <c r="F163" s="188">
        <f t="shared" ref="F163:H165" si="51">IFERROR(E163-C163,"-")</f>
        <v>0.18243673580305497</v>
      </c>
      <c r="G163" s="187">
        <v>10.558616758502755</v>
      </c>
      <c r="H163" s="188">
        <f t="shared" si="51"/>
        <v>1.0872089814181223</v>
      </c>
      <c r="I163" s="187">
        <v>8.731490384615384</v>
      </c>
      <c r="J163" s="188">
        <f t="shared" ref="J163:J165" si="52">IFERROR(I163-G163,"-")</f>
        <v>-1.8271263738873706</v>
      </c>
      <c r="K163" s="187">
        <v>8.4106324472960594</v>
      </c>
      <c r="L163" s="188">
        <f t="shared" ref="L163:L168" si="53">IFERROR(K163-I163,"-")</f>
        <v>-0.32085793731932455</v>
      </c>
    </row>
    <row r="164" spans="2:12" x14ac:dyDescent="0.25">
      <c r="B164" s="116" t="s">
        <v>78</v>
      </c>
      <c r="C164" s="187">
        <v>7.4467548834278512</v>
      </c>
      <c r="D164" s="188">
        <v>-0.32422908387802707</v>
      </c>
      <c r="E164" s="187">
        <v>8.2667772583320769</v>
      </c>
      <c r="F164" s="188">
        <f t="shared" si="51"/>
        <v>0.82002237490422569</v>
      </c>
      <c r="G164" s="187">
        <v>8.7094584169109712</v>
      </c>
      <c r="H164" s="188">
        <f t="shared" si="51"/>
        <v>0.44268115857889434</v>
      </c>
      <c r="I164" s="187">
        <v>7.9267681289167413</v>
      </c>
      <c r="J164" s="188">
        <f t="shared" si="52"/>
        <v>-0.78269028799422991</v>
      </c>
      <c r="K164" s="187">
        <v>7.5440556878549181</v>
      </c>
      <c r="L164" s="188">
        <f t="shared" si="53"/>
        <v>-0.38271244106182323</v>
      </c>
    </row>
    <row r="165" spans="2:12" x14ac:dyDescent="0.25">
      <c r="B165" s="116" t="s">
        <v>80</v>
      </c>
      <c r="C165" s="187">
        <v>8.0158730158730158</v>
      </c>
      <c r="D165" s="188">
        <v>-1.1606841199778923</v>
      </c>
      <c r="E165" s="187">
        <v>8.4301207284632707</v>
      </c>
      <c r="F165" s="188">
        <f t="shared" si="51"/>
        <v>0.41424771259025484</v>
      </c>
      <c r="G165" s="187">
        <v>8.9442278352263092</v>
      </c>
      <c r="H165" s="188">
        <f t="shared" si="51"/>
        <v>0.5141071067630385</v>
      </c>
      <c r="I165" s="187">
        <v>7.5020892896415221</v>
      </c>
      <c r="J165" s="188">
        <f t="shared" si="52"/>
        <v>-1.442138545584787</v>
      </c>
      <c r="K165" s="187">
        <v>7.900682011935209</v>
      </c>
      <c r="L165" s="188">
        <f t="shared" si="53"/>
        <v>0.39859272229368692</v>
      </c>
    </row>
    <row r="166" spans="2:12" x14ac:dyDescent="0.25">
      <c r="B166" s="116" t="s">
        <v>82</v>
      </c>
      <c r="C166" s="187">
        <v>6.38161411010155</v>
      </c>
      <c r="D166" s="188" t="s">
        <v>269</v>
      </c>
      <c r="E166" s="187">
        <v>6.6114079615281858</v>
      </c>
      <c r="F166" s="188">
        <f>IFERROR(E166-C166,"-")</f>
        <v>0.22979385142663578</v>
      </c>
      <c r="G166" s="187">
        <v>6.7105347422350308</v>
      </c>
      <c r="H166" s="188">
        <f>IFERROR(G166-E166,"-")</f>
        <v>9.9126780706844997E-2</v>
      </c>
      <c r="I166" s="187">
        <v>6.8612430311790211</v>
      </c>
      <c r="J166" s="188">
        <f>IFERROR(I166-G166,"-")</f>
        <v>0.15070828894399035</v>
      </c>
      <c r="K166" s="187">
        <v>6.6253289982969497</v>
      </c>
      <c r="L166" s="188">
        <f t="shared" si="53"/>
        <v>-0.23591403288207147</v>
      </c>
    </row>
    <row r="167" spans="2:12" x14ac:dyDescent="0.25">
      <c r="B167" s="116" t="s">
        <v>84</v>
      </c>
      <c r="C167" s="187">
        <v>5.7004048582995948</v>
      </c>
      <c r="D167" s="188" t="s">
        <v>269</v>
      </c>
      <c r="E167" s="187">
        <v>7.0906549520766777</v>
      </c>
      <c r="F167" s="188">
        <f t="shared" ref="F167:H175" si="54">IFERROR(E167-C167,"-")</f>
        <v>1.390250093777083</v>
      </c>
      <c r="G167" s="187">
        <v>7.2181259600614442</v>
      </c>
      <c r="H167" s="188">
        <f t="shared" si="54"/>
        <v>0.12747100798476652</v>
      </c>
      <c r="I167" s="187">
        <v>6.3727606798346352</v>
      </c>
      <c r="J167" s="188">
        <f t="shared" ref="J167:J175" si="55">IFERROR(I167-G167,"-")</f>
        <v>-0.84536528022680901</v>
      </c>
      <c r="K167" s="187">
        <v>6.6998616874135548</v>
      </c>
      <c r="L167" s="188">
        <f t="shared" si="53"/>
        <v>0.32710100757891958</v>
      </c>
    </row>
    <row r="168" spans="2:12" x14ac:dyDescent="0.25">
      <c r="B168" s="116" t="s">
        <v>86</v>
      </c>
      <c r="C168" s="187">
        <v>6.6358066712049011</v>
      </c>
      <c r="D168" s="188" t="s">
        <v>269</v>
      </c>
      <c r="E168" s="187">
        <v>6.7627544609198287</v>
      </c>
      <c r="F168" s="188">
        <f t="shared" si="54"/>
        <v>0.12694778971492759</v>
      </c>
      <c r="G168" s="187">
        <v>6.9729327781082686</v>
      </c>
      <c r="H168" s="188">
        <f t="shared" si="54"/>
        <v>0.21017831718843993</v>
      </c>
      <c r="I168" s="187">
        <v>7.0377002827521205</v>
      </c>
      <c r="J168" s="188">
        <f t="shared" si="55"/>
        <v>6.4767504643851836E-2</v>
      </c>
      <c r="K168" s="187">
        <v>6.8803250430928342</v>
      </c>
      <c r="L168" s="188">
        <f t="shared" si="53"/>
        <v>-0.15737523965928624</v>
      </c>
    </row>
    <row r="169" spans="2:12" x14ac:dyDescent="0.25">
      <c r="B169" s="116" t="s">
        <v>88</v>
      </c>
      <c r="C169" s="187">
        <v>6.950538579907672</v>
      </c>
      <c r="D169" s="188" t="s">
        <v>269</v>
      </c>
      <c r="E169" s="187">
        <v>8.1547436878347366</v>
      </c>
      <c r="F169" s="188">
        <f t="shared" si="54"/>
        <v>1.2042051079270646</v>
      </c>
      <c r="G169" s="187">
        <v>7.5435435435435432</v>
      </c>
      <c r="H169" s="188">
        <f t="shared" si="54"/>
        <v>-0.6112001442911934</v>
      </c>
      <c r="I169" s="187">
        <v>8.2450704225352105</v>
      </c>
      <c r="J169" s="188">
        <f t="shared" si="55"/>
        <v>0.70152687899166732</v>
      </c>
      <c r="K169" s="187"/>
      <c r="L169" s="188"/>
    </row>
    <row r="170" spans="2:12" x14ac:dyDescent="0.25">
      <c r="B170" s="116" t="s">
        <v>90</v>
      </c>
      <c r="C170" s="187">
        <v>9.0039615166949627</v>
      </c>
      <c r="D170" s="188">
        <v>0.6058845936180397</v>
      </c>
      <c r="E170" s="187">
        <v>10.082657517155333</v>
      </c>
      <c r="F170" s="188">
        <f t="shared" si="54"/>
        <v>1.0786960004603703</v>
      </c>
      <c r="G170" s="187">
        <v>7.8926524231370507</v>
      </c>
      <c r="H170" s="188">
        <f t="shared" si="54"/>
        <v>-2.1900050940182823</v>
      </c>
      <c r="I170" s="187">
        <v>8.3744758432087512</v>
      </c>
      <c r="J170" s="188">
        <f t="shared" si="55"/>
        <v>0.48182342007170043</v>
      </c>
      <c r="K170" s="187"/>
      <c r="L170" s="188"/>
    </row>
    <row r="171" spans="2:12" x14ac:dyDescent="0.25">
      <c r="B171" s="116" t="s">
        <v>92</v>
      </c>
      <c r="C171" s="187">
        <v>8.4665534804753815</v>
      </c>
      <c r="D171" s="188">
        <v>5.3079240052660737E-2</v>
      </c>
      <c r="E171" s="187">
        <v>7.9343756428718368</v>
      </c>
      <c r="F171" s="188">
        <f t="shared" si="54"/>
        <v>-0.53217783760354465</v>
      </c>
      <c r="G171" s="187">
        <v>7.5521653543307083</v>
      </c>
      <c r="H171" s="188">
        <f t="shared" si="54"/>
        <v>-0.38221028854112848</v>
      </c>
      <c r="I171" s="187">
        <v>7.5684622329220588</v>
      </c>
      <c r="J171" s="188">
        <f t="shared" si="55"/>
        <v>1.6296878591350428E-2</v>
      </c>
      <c r="K171" s="187"/>
      <c r="L171" s="188"/>
    </row>
    <row r="172" spans="2:12" x14ac:dyDescent="0.25">
      <c r="B172" s="116" t="s">
        <v>94</v>
      </c>
      <c r="C172" s="187">
        <v>7.0161228406909792</v>
      </c>
      <c r="D172" s="188">
        <v>-0.17490465569107538</v>
      </c>
      <c r="E172" s="187">
        <v>7.7937348018881423</v>
      </c>
      <c r="F172" s="188">
        <f t="shared" si="54"/>
        <v>0.77761196119716303</v>
      </c>
      <c r="G172" s="187">
        <v>7.2006835010442378</v>
      </c>
      <c r="H172" s="188">
        <f t="shared" si="54"/>
        <v>-0.59305130084390445</v>
      </c>
      <c r="I172" s="187">
        <v>7.2611306688755439</v>
      </c>
      <c r="J172" s="188">
        <f t="shared" si="55"/>
        <v>6.0447167831306103E-2</v>
      </c>
      <c r="K172" s="187"/>
      <c r="L172" s="188"/>
    </row>
    <row r="173" spans="2:12" x14ac:dyDescent="0.25">
      <c r="B173" s="116" t="s">
        <v>96</v>
      </c>
      <c r="C173" s="187">
        <v>9.0211907164480323</v>
      </c>
      <c r="D173" s="188">
        <v>-1.811523038198807</v>
      </c>
      <c r="E173" s="187">
        <v>10.768174656763447</v>
      </c>
      <c r="F173" s="188">
        <f t="shared" si="54"/>
        <v>1.746983940315415</v>
      </c>
      <c r="G173" s="187">
        <v>7.9238095238095241</v>
      </c>
      <c r="H173" s="188">
        <f t="shared" si="54"/>
        <v>-2.8443651329539232</v>
      </c>
      <c r="I173" s="187">
        <v>7.5335292546086023</v>
      </c>
      <c r="J173" s="188">
        <f t="shared" si="55"/>
        <v>-0.39028026920092174</v>
      </c>
      <c r="K173" s="187"/>
      <c r="L173" s="188"/>
    </row>
    <row r="174" spans="2:12" x14ac:dyDescent="0.25">
      <c r="B174" s="116" t="s">
        <v>98</v>
      </c>
      <c r="C174" s="187">
        <v>7.1618352850835096</v>
      </c>
      <c r="D174" s="188">
        <v>-0.54725562400739935</v>
      </c>
      <c r="E174" s="187">
        <v>7.3263428204579499</v>
      </c>
      <c r="F174" s="188">
        <f t="shared" si="54"/>
        <v>0.16450753537444029</v>
      </c>
      <c r="G174" s="187">
        <v>7.5944272445820431</v>
      </c>
      <c r="H174" s="188">
        <f t="shared" si="54"/>
        <v>0.26808442412409317</v>
      </c>
      <c r="I174" s="187">
        <v>7.8605864811133204</v>
      </c>
      <c r="J174" s="188">
        <f t="shared" si="55"/>
        <v>0.26615923653127727</v>
      </c>
      <c r="K174" s="187"/>
      <c r="L174" s="188"/>
    </row>
    <row r="175" spans="2:12" ht="15.75" x14ac:dyDescent="0.25">
      <c r="B175" s="119" t="s">
        <v>32</v>
      </c>
      <c r="C175" s="189">
        <v>7.5726670907249041</v>
      </c>
      <c r="D175" s="190">
        <v>-0.87802545707064716</v>
      </c>
      <c r="E175" s="189">
        <v>8.1930650684931514</v>
      </c>
      <c r="F175" s="190">
        <f t="shared" si="54"/>
        <v>0.62039797776824734</v>
      </c>
      <c r="G175" s="189">
        <v>7.9727482838317982</v>
      </c>
      <c r="H175" s="190">
        <f t="shared" si="54"/>
        <v>-0.22031678466135318</v>
      </c>
      <c r="I175" s="189">
        <v>7.6231122910294147</v>
      </c>
      <c r="J175" s="190">
        <f t="shared" si="55"/>
        <v>-0.34963599280238356</v>
      </c>
      <c r="K175" s="189">
        <v>7.2966174906964385</v>
      </c>
      <c r="L175" s="190">
        <v>-0.1300096838686482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309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 t="shared" ref="C183" si="56">E183-1</f>
        <v>2022</v>
      </c>
      <c r="D183" s="302"/>
      <c r="E183" s="303">
        <f t="shared" ref="E183" si="57">G183-1</f>
        <v>2023</v>
      </c>
      <c r="F183" s="302"/>
      <c r="G183" s="303">
        <f t="shared" ref="G183" si="58">I183-1</f>
        <v>2024</v>
      </c>
      <c r="H183" s="302"/>
      <c r="I183" s="303">
        <f>K183-1</f>
        <v>2025</v>
      </c>
      <c r="J183" s="302"/>
      <c r="K183" s="303"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12.473309608540925</v>
      </c>
      <c r="D185" s="188">
        <v>3.6599597939550161</v>
      </c>
      <c r="E185" s="187">
        <v>9.0303465900015976</v>
      </c>
      <c r="F185" s="188">
        <f t="shared" ref="F185:H187" si="59">IFERROR(E185-C185,"-")</f>
        <v>-3.4429630185393272</v>
      </c>
      <c r="G185" s="187">
        <v>8.5031357792411413</v>
      </c>
      <c r="H185" s="188">
        <f t="shared" si="59"/>
        <v>-0.52721081076045628</v>
      </c>
      <c r="I185" s="187">
        <v>8.2951160928742986</v>
      </c>
      <c r="J185" s="188">
        <f t="shared" ref="J185:J187" si="60">IFERROR(I185-G185,"-")</f>
        <v>-0.20801968636684265</v>
      </c>
      <c r="K185" s="187">
        <v>8.049394221808015</v>
      </c>
      <c r="L185" s="188">
        <f t="shared" ref="L185:L190" si="61">IFERROR(K185-I185,"-")</f>
        <v>-0.24572187106628363</v>
      </c>
    </row>
    <row r="186" spans="1:13" x14ac:dyDescent="0.25">
      <c r="B186" s="116" t="s">
        <v>78</v>
      </c>
      <c r="C186" s="187">
        <v>14.453815261044177</v>
      </c>
      <c r="D186" s="188">
        <v>6.1104949541980336</v>
      </c>
      <c r="E186" s="187">
        <v>7.7075522955718556</v>
      </c>
      <c r="F186" s="188">
        <f t="shared" si="59"/>
        <v>-6.7462629654723214</v>
      </c>
      <c r="G186" s="187">
        <v>7.8615651670765221</v>
      </c>
      <c r="H186" s="188">
        <f t="shared" si="59"/>
        <v>0.15401287150466647</v>
      </c>
      <c r="I186" s="187">
        <v>7.6123822341857332</v>
      </c>
      <c r="J186" s="188">
        <f t="shared" si="60"/>
        <v>-0.24918293289078886</v>
      </c>
      <c r="K186" s="187">
        <v>7.4111802887799705</v>
      </c>
      <c r="L186" s="188">
        <f t="shared" si="61"/>
        <v>-0.20120194540576275</v>
      </c>
    </row>
    <row r="187" spans="1:13" x14ac:dyDescent="0.25">
      <c r="B187" s="116" t="s">
        <v>80</v>
      </c>
      <c r="C187" s="187">
        <v>12.250825082508252</v>
      </c>
      <c r="D187" s="188">
        <v>2.4095425173779912</v>
      </c>
      <c r="E187" s="187">
        <v>7.6579337617399901</v>
      </c>
      <c r="F187" s="188">
        <f t="shared" si="59"/>
        <v>-4.5928913207682616</v>
      </c>
      <c r="G187" s="187">
        <v>7.2860209283606121</v>
      </c>
      <c r="H187" s="188">
        <f t="shared" si="59"/>
        <v>-0.37191283337937797</v>
      </c>
      <c r="I187" s="187">
        <v>8.0018540590650247</v>
      </c>
      <c r="J187" s="188">
        <f t="shared" si="60"/>
        <v>0.71583313070441257</v>
      </c>
      <c r="K187" s="187">
        <v>8.3801989887457182</v>
      </c>
      <c r="L187" s="188">
        <f t="shared" si="61"/>
        <v>0.37834492968069355</v>
      </c>
    </row>
    <row r="188" spans="1:13" x14ac:dyDescent="0.25">
      <c r="B188" s="116" t="s">
        <v>82</v>
      </c>
      <c r="C188" s="187">
        <v>8.6115288220551385</v>
      </c>
      <c r="D188" s="188" t="s">
        <v>269</v>
      </c>
      <c r="E188" s="187">
        <v>6.7489429946056276</v>
      </c>
      <c r="F188" s="188">
        <f>IFERROR(E188-C188,"-")</f>
        <v>-1.8625858274495108</v>
      </c>
      <c r="G188" s="187">
        <v>7.6862615587846763</v>
      </c>
      <c r="H188" s="188">
        <f>IFERROR(G188-E188,"-")</f>
        <v>0.93731856417904869</v>
      </c>
      <c r="I188" s="187">
        <v>6.9021496370742605</v>
      </c>
      <c r="J188" s="188">
        <f>IFERROR(I188-G188,"-")</f>
        <v>-0.78411192171041577</v>
      </c>
      <c r="K188" s="187">
        <v>6.8753544728022682</v>
      </c>
      <c r="L188" s="188">
        <f t="shared" si="61"/>
        <v>-2.6795164271992356E-2</v>
      </c>
    </row>
    <row r="189" spans="1:13" x14ac:dyDescent="0.25">
      <c r="B189" s="116" t="s">
        <v>84</v>
      </c>
      <c r="C189" s="187">
        <v>6.3733634311512413</v>
      </c>
      <c r="D189" s="188" t="s">
        <v>269</v>
      </c>
      <c r="E189" s="187">
        <v>7.35172631247044</v>
      </c>
      <c r="F189" s="188">
        <f t="shared" ref="F189:H197" si="62">IFERROR(E189-C189,"-")</f>
        <v>0.97836288131919869</v>
      </c>
      <c r="G189" s="187">
        <v>7.3568722011712024</v>
      </c>
      <c r="H189" s="188">
        <f t="shared" si="62"/>
        <v>5.1458887007624909E-3</v>
      </c>
      <c r="I189" s="187">
        <v>7.5337099125364428</v>
      </c>
      <c r="J189" s="188">
        <f t="shared" ref="J189:J197" si="63">IFERROR(I189-G189,"-")</f>
        <v>0.1768377113652404</v>
      </c>
      <c r="K189" s="187">
        <v>7.734653135917485</v>
      </c>
      <c r="L189" s="188">
        <f t="shared" si="61"/>
        <v>0.2009432233810422</v>
      </c>
    </row>
    <row r="190" spans="1:13" x14ac:dyDescent="0.25">
      <c r="B190" s="116" t="s">
        <v>125</v>
      </c>
      <c r="C190" s="187">
        <v>7.7167957117331749</v>
      </c>
      <c r="D190" s="188" t="s">
        <v>269</v>
      </c>
      <c r="E190" s="187">
        <v>7.3744283157685429</v>
      </c>
      <c r="F190" s="188">
        <f t="shared" si="62"/>
        <v>-0.34236739596463206</v>
      </c>
      <c r="G190" s="187">
        <v>7.5051059001512863</v>
      </c>
      <c r="H190" s="188">
        <f t="shared" si="62"/>
        <v>0.13067758438274346</v>
      </c>
      <c r="I190" s="187">
        <v>7.7257777777777781</v>
      </c>
      <c r="J190" s="188">
        <f t="shared" si="63"/>
        <v>0.22067187762649176</v>
      </c>
      <c r="K190" s="187">
        <v>7.5907686365392042</v>
      </c>
      <c r="L190" s="188">
        <f t="shared" si="61"/>
        <v>-0.13500914123857388</v>
      </c>
    </row>
    <row r="191" spans="1:13" x14ac:dyDescent="0.25">
      <c r="B191" s="116" t="s">
        <v>88</v>
      </c>
      <c r="C191" s="187">
        <v>8.4972983404091078</v>
      </c>
      <c r="D191" s="188" t="s">
        <v>269</v>
      </c>
      <c r="E191" s="187">
        <v>7.6708938685052939</v>
      </c>
      <c r="F191" s="188">
        <f t="shared" si="62"/>
        <v>-0.82640447190381394</v>
      </c>
      <c r="G191" s="187">
        <v>7.6679137049507418</v>
      </c>
      <c r="H191" s="188">
        <f t="shared" si="62"/>
        <v>-2.9801635545521066E-3</v>
      </c>
      <c r="I191" s="187">
        <v>7.925410089755494</v>
      </c>
      <c r="J191" s="188">
        <f t="shared" si="63"/>
        <v>0.25749638480475223</v>
      </c>
      <c r="K191" s="187"/>
      <c r="L191" s="188"/>
    </row>
    <row r="192" spans="1:13" x14ac:dyDescent="0.25">
      <c r="B192" s="116" t="s">
        <v>90</v>
      </c>
      <c r="C192" s="187">
        <v>7.9433344251555846</v>
      </c>
      <c r="D192" s="188">
        <v>0.4123281124931264</v>
      </c>
      <c r="E192" s="187">
        <v>8.1656338971696538</v>
      </c>
      <c r="F192" s="188">
        <f t="shared" si="62"/>
        <v>0.22229947201406919</v>
      </c>
      <c r="G192" s="187">
        <v>7.7958266452648477</v>
      </c>
      <c r="H192" s="188">
        <f t="shared" si="62"/>
        <v>-0.36980725190480612</v>
      </c>
      <c r="I192" s="187">
        <v>7.6320681642137878</v>
      </c>
      <c r="J192" s="188">
        <f t="shared" si="63"/>
        <v>-0.16375848105105995</v>
      </c>
      <c r="K192" s="187"/>
      <c r="L192" s="188"/>
    </row>
    <row r="193" spans="2:13" x14ac:dyDescent="0.25">
      <c r="B193" s="116" t="s">
        <v>92</v>
      </c>
      <c r="C193" s="187">
        <v>8.4934531059683316</v>
      </c>
      <c r="D193" s="188">
        <v>0.7748950285317493</v>
      </c>
      <c r="E193" s="187">
        <v>7.8255897069335241</v>
      </c>
      <c r="F193" s="188">
        <f t="shared" si="62"/>
        <v>-0.66786339903480751</v>
      </c>
      <c r="G193" s="187">
        <v>7.7792072322670371</v>
      </c>
      <c r="H193" s="188">
        <f t="shared" si="62"/>
        <v>-4.6382474666486928E-2</v>
      </c>
      <c r="I193" s="187">
        <v>7.911390068303489</v>
      </c>
      <c r="J193" s="188">
        <f t="shared" si="63"/>
        <v>0.13218283603645187</v>
      </c>
      <c r="K193" s="187"/>
      <c r="L193" s="188"/>
    </row>
    <row r="194" spans="2:13" x14ac:dyDescent="0.25">
      <c r="B194" s="116" t="s">
        <v>94</v>
      </c>
      <c r="C194" s="187">
        <v>6.4446714334354782</v>
      </c>
      <c r="D194" s="188">
        <v>-1.4375275194441031</v>
      </c>
      <c r="E194" s="187">
        <v>6.8738239463848432</v>
      </c>
      <c r="F194" s="188">
        <f t="shared" si="62"/>
        <v>0.42915251294936496</v>
      </c>
      <c r="G194" s="187">
        <v>7.5672961028525512</v>
      </c>
      <c r="H194" s="188">
        <f t="shared" si="62"/>
        <v>0.69347215646770799</v>
      </c>
      <c r="I194" s="187">
        <v>7.6181086519114691</v>
      </c>
      <c r="J194" s="188">
        <f t="shared" si="63"/>
        <v>5.0812549058917966E-2</v>
      </c>
      <c r="K194" s="187"/>
      <c r="L194" s="188"/>
    </row>
    <row r="195" spans="2:13" x14ac:dyDescent="0.25">
      <c r="B195" s="116" t="s">
        <v>96</v>
      </c>
      <c r="C195" s="187">
        <v>9.2018958378731757</v>
      </c>
      <c r="D195" s="188">
        <v>0.65199180716300376</v>
      </c>
      <c r="E195" s="187">
        <v>8.6272536687631032</v>
      </c>
      <c r="F195" s="188">
        <f t="shared" si="62"/>
        <v>-0.57464216911007249</v>
      </c>
      <c r="G195" s="187">
        <v>7.8614325068870521</v>
      </c>
      <c r="H195" s="188">
        <f t="shared" si="62"/>
        <v>-0.76582116187605109</v>
      </c>
      <c r="I195" s="187">
        <v>7.3831143986736389</v>
      </c>
      <c r="J195" s="188">
        <f t="shared" si="63"/>
        <v>-0.47831810821341314</v>
      </c>
      <c r="K195" s="187"/>
      <c r="L195" s="188"/>
    </row>
    <row r="196" spans="2:13" x14ac:dyDescent="0.25">
      <c r="B196" s="116" t="s">
        <v>98</v>
      </c>
      <c r="C196" s="187">
        <v>7.4289384561485461</v>
      </c>
      <c r="D196" s="188">
        <v>-1.0474225753700788</v>
      </c>
      <c r="E196" s="187">
        <v>7.7963321709931552</v>
      </c>
      <c r="F196" s="188">
        <f t="shared" si="62"/>
        <v>0.36739371484460914</v>
      </c>
      <c r="G196" s="187">
        <v>7.9899736147757254</v>
      </c>
      <c r="H196" s="188">
        <f t="shared" si="62"/>
        <v>0.1936414437825702</v>
      </c>
      <c r="I196" s="187">
        <v>8.3092679226197994</v>
      </c>
      <c r="J196" s="188">
        <f t="shared" si="63"/>
        <v>0.31929430784407398</v>
      </c>
      <c r="K196" s="187"/>
      <c r="L196" s="188"/>
    </row>
    <row r="197" spans="2:13" ht="15.75" x14ac:dyDescent="0.25">
      <c r="B197" s="119" t="s">
        <v>32</v>
      </c>
      <c r="C197" s="189">
        <v>7.9855857244715089</v>
      </c>
      <c r="D197" s="190">
        <v>-0.34826520720550924</v>
      </c>
      <c r="E197" s="189">
        <v>7.7246259452590662</v>
      </c>
      <c r="F197" s="190">
        <f t="shared" si="62"/>
        <v>-0.26095977921244273</v>
      </c>
      <c r="G197" s="189">
        <v>7.7391729994982681</v>
      </c>
      <c r="H197" s="190">
        <f t="shared" si="62"/>
        <v>1.4547054239201884E-2</v>
      </c>
      <c r="I197" s="189">
        <v>7.7368745425831058</v>
      </c>
      <c r="J197" s="190">
        <f t="shared" si="63"/>
        <v>-2.2984569151622836E-3</v>
      </c>
      <c r="K197" s="189">
        <v>7.6356073211314479</v>
      </c>
      <c r="L197" s="190">
        <v>-3.5098139211318546E-2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310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 t="shared" ref="C205" si="64">E205-1</f>
        <v>2022</v>
      </c>
      <c r="D205" s="302"/>
      <c r="E205" s="303">
        <f t="shared" ref="E205" si="65">G205-1</f>
        <v>2023</v>
      </c>
      <c r="F205" s="302"/>
      <c r="G205" s="303">
        <f t="shared" ref="G205" si="66">I205-1</f>
        <v>2024</v>
      </c>
      <c r="H205" s="302"/>
      <c r="I205" s="303">
        <f>K205-1</f>
        <v>2025</v>
      </c>
      <c r="J205" s="302"/>
      <c r="K205" s="303"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>
        <v>11.666666666666666</v>
      </c>
      <c r="D207" s="188">
        <v>3.2336612021857913</v>
      </c>
      <c r="E207" s="187">
        <v>7.798589196213106</v>
      </c>
      <c r="F207" s="188">
        <f t="shared" ref="F207:H209" si="67">IFERROR(E207-C207,"-")</f>
        <v>-3.8680774704535601</v>
      </c>
      <c r="G207" s="187">
        <v>7.9869806624545276</v>
      </c>
      <c r="H207" s="188">
        <f t="shared" si="67"/>
        <v>0.18839146624142167</v>
      </c>
      <c r="I207" s="187">
        <v>8.3929670329670323</v>
      </c>
      <c r="J207" s="188">
        <f t="shared" ref="J207:J209" si="68">IFERROR(I207-G207,"-")</f>
        <v>0.40598637051250464</v>
      </c>
      <c r="K207" s="187">
        <v>7.6244549418604652</v>
      </c>
      <c r="L207" s="188">
        <f t="shared" ref="L207:L212" si="69">IFERROR(K207-I207,"-")</f>
        <v>-0.76851209110656704</v>
      </c>
    </row>
    <row r="208" spans="2:13" x14ac:dyDescent="0.25">
      <c r="B208" s="116" t="s">
        <v>78</v>
      </c>
      <c r="C208" s="187">
        <v>6.6411764705882357</v>
      </c>
      <c r="D208" s="188">
        <v>-0.90738181704664811</v>
      </c>
      <c r="E208" s="187">
        <v>7.4807584006007133</v>
      </c>
      <c r="F208" s="188">
        <f t="shared" si="67"/>
        <v>0.83958193001247761</v>
      </c>
      <c r="G208" s="187">
        <v>7.8487669443083456</v>
      </c>
      <c r="H208" s="188">
        <f t="shared" si="67"/>
        <v>0.36800854370763236</v>
      </c>
      <c r="I208" s="187">
        <v>7.871962777873514</v>
      </c>
      <c r="J208" s="188">
        <f t="shared" si="68"/>
        <v>2.31958335651683E-2</v>
      </c>
      <c r="K208" s="187">
        <v>7.9315092066769921</v>
      </c>
      <c r="L208" s="188">
        <f t="shared" si="69"/>
        <v>5.9546428803478157E-2</v>
      </c>
    </row>
    <row r="209" spans="2:13" x14ac:dyDescent="0.25">
      <c r="B209" s="116" t="s">
        <v>80</v>
      </c>
      <c r="C209" s="187">
        <v>8.4431137724550904</v>
      </c>
      <c r="D209" s="188">
        <v>-0.12787523853392102</v>
      </c>
      <c r="E209" s="187">
        <v>8.337007206443408</v>
      </c>
      <c r="F209" s="188">
        <f t="shared" si="67"/>
        <v>-0.10610656601168245</v>
      </c>
      <c r="G209" s="187">
        <v>7.9085292945396573</v>
      </c>
      <c r="H209" s="188">
        <f t="shared" si="67"/>
        <v>-0.42847791190375073</v>
      </c>
      <c r="I209" s="187">
        <v>7.8719555873925504</v>
      </c>
      <c r="J209" s="188">
        <f t="shared" si="68"/>
        <v>-3.6573707147106838E-2</v>
      </c>
      <c r="K209" s="187">
        <v>8.0008046670689996</v>
      </c>
      <c r="L209" s="188">
        <f t="shared" si="69"/>
        <v>0.12884907967644921</v>
      </c>
    </row>
    <row r="210" spans="2:13" x14ac:dyDescent="0.25">
      <c r="B210" s="116" t="s">
        <v>82</v>
      </c>
      <c r="C210" s="187">
        <v>6.942982456140351</v>
      </c>
      <c r="D210" s="188" t="s">
        <v>269</v>
      </c>
      <c r="E210" s="187">
        <v>6.1622316493122513</v>
      </c>
      <c r="F210" s="188">
        <f>IFERROR(E210-C210,"-")</f>
        <v>-0.78075080682809972</v>
      </c>
      <c r="G210" s="187">
        <v>6.5747333425682228</v>
      </c>
      <c r="H210" s="188">
        <f>IFERROR(G210-E210,"-")</f>
        <v>0.41250169325597152</v>
      </c>
      <c r="I210" s="187">
        <v>6.9246402610888591</v>
      </c>
      <c r="J210" s="188">
        <f>IFERROR(I210-G210,"-")</f>
        <v>0.34990691852063627</v>
      </c>
      <c r="K210" s="187">
        <v>6.6202357071213642</v>
      </c>
      <c r="L210" s="188">
        <f t="shared" si="69"/>
        <v>-0.30440455396749488</v>
      </c>
    </row>
    <row r="211" spans="2:13" x14ac:dyDescent="0.25">
      <c r="B211" s="116" t="s">
        <v>84</v>
      </c>
      <c r="C211" s="187">
        <v>5.9918918918918918</v>
      </c>
      <c r="D211" s="188" t="s">
        <v>269</v>
      </c>
      <c r="E211" s="187">
        <v>8.7324577186038148</v>
      </c>
      <c r="F211" s="188">
        <f t="shared" ref="F211:H219" si="70">IFERROR(E211-C211,"-")</f>
        <v>2.7405658267119231</v>
      </c>
      <c r="G211" s="187">
        <v>7.8931557757819757</v>
      </c>
      <c r="H211" s="188">
        <f t="shared" si="70"/>
        <v>-0.83930194282183912</v>
      </c>
      <c r="I211" s="187">
        <v>8.4181498141991007</v>
      </c>
      <c r="J211" s="188">
        <f t="shared" ref="J211:J219" si="71">IFERROR(I211-G211,"-")</f>
        <v>0.524994038417125</v>
      </c>
      <c r="K211" s="187">
        <v>8.3557466770914779</v>
      </c>
      <c r="L211" s="188">
        <f t="shared" si="69"/>
        <v>-6.2403137107622797E-2</v>
      </c>
    </row>
    <row r="212" spans="2:13" x14ac:dyDescent="0.25">
      <c r="B212" s="116" t="s">
        <v>86</v>
      </c>
      <c r="C212" s="187">
        <v>7.3175675675675675</v>
      </c>
      <c r="D212" s="188" t="s">
        <v>269</v>
      </c>
      <c r="E212" s="187">
        <v>7.7536370597243494</v>
      </c>
      <c r="F212" s="188">
        <f t="shared" si="70"/>
        <v>0.43606949215678181</v>
      </c>
      <c r="G212" s="187">
        <v>8.044391597304795</v>
      </c>
      <c r="H212" s="188">
        <f t="shared" si="70"/>
        <v>0.29075453758044567</v>
      </c>
      <c r="I212" s="187">
        <v>9.1588509698011293</v>
      </c>
      <c r="J212" s="188">
        <f t="shared" si="71"/>
        <v>1.1144593724963343</v>
      </c>
      <c r="K212" s="187">
        <v>8.157814207650274</v>
      </c>
      <c r="L212" s="188">
        <f t="shared" si="69"/>
        <v>-1.0010367621508554</v>
      </c>
    </row>
    <row r="213" spans="2:13" x14ac:dyDescent="0.25">
      <c r="B213" s="116" t="s">
        <v>88</v>
      </c>
      <c r="C213" s="187">
        <v>8.0938786714246493</v>
      </c>
      <c r="D213" s="188" t="s">
        <v>269</v>
      </c>
      <c r="E213" s="187">
        <v>7.5693650315979539</v>
      </c>
      <c r="F213" s="188">
        <f t="shared" si="70"/>
        <v>-0.52451363982669541</v>
      </c>
      <c r="G213" s="187">
        <v>7.3956372968349013</v>
      </c>
      <c r="H213" s="188">
        <f t="shared" si="70"/>
        <v>-0.17372773476305259</v>
      </c>
      <c r="I213" s="187">
        <v>8.1549535603715171</v>
      </c>
      <c r="J213" s="188">
        <f t="shared" si="71"/>
        <v>0.75931626353661574</v>
      </c>
      <c r="K213" s="187"/>
      <c r="L213" s="188"/>
    </row>
    <row r="214" spans="2:13" x14ac:dyDescent="0.25">
      <c r="B214" s="116" t="s">
        <v>90</v>
      </c>
      <c r="C214" s="187">
        <v>7.8920375789311565</v>
      </c>
      <c r="D214" s="188">
        <v>1.518238438643138E-2</v>
      </c>
      <c r="E214" s="187">
        <v>9.0076436478650503</v>
      </c>
      <c r="F214" s="188">
        <f t="shared" si="70"/>
        <v>1.1156060689338938</v>
      </c>
      <c r="G214" s="187">
        <v>8.6820465966194611</v>
      </c>
      <c r="H214" s="188">
        <f t="shared" si="70"/>
        <v>-0.32559705124558924</v>
      </c>
      <c r="I214" s="187">
        <v>8.875456204379562</v>
      </c>
      <c r="J214" s="188">
        <f t="shared" si="71"/>
        <v>0.19340960776010085</v>
      </c>
      <c r="K214" s="187"/>
      <c r="L214" s="188"/>
    </row>
    <row r="215" spans="2:13" x14ac:dyDescent="0.25">
      <c r="B215" s="116" t="s">
        <v>92</v>
      </c>
      <c r="C215" s="187">
        <v>8.3872750236817168</v>
      </c>
      <c r="D215" s="188">
        <v>2.2790276010013049</v>
      </c>
      <c r="E215" s="187">
        <v>8.1342552074216705</v>
      </c>
      <c r="F215" s="188">
        <f t="shared" si="70"/>
        <v>-0.25301981626004633</v>
      </c>
      <c r="G215" s="187">
        <v>8.573217903849697</v>
      </c>
      <c r="H215" s="188">
        <f t="shared" si="70"/>
        <v>0.43896269642802643</v>
      </c>
      <c r="I215" s="187">
        <v>8.6820303383897315</v>
      </c>
      <c r="J215" s="188">
        <f t="shared" si="71"/>
        <v>0.10881243454003453</v>
      </c>
      <c r="K215" s="187"/>
      <c r="L215" s="188"/>
    </row>
    <row r="216" spans="2:13" x14ac:dyDescent="0.25">
      <c r="B216" s="116" t="s">
        <v>94</v>
      </c>
      <c r="C216" s="187">
        <v>7.706890830660325</v>
      </c>
      <c r="D216" s="188">
        <v>1.8478304279757616</v>
      </c>
      <c r="E216" s="187">
        <v>7.7264816204051012</v>
      </c>
      <c r="F216" s="188">
        <f t="shared" si="70"/>
        <v>1.9590789744776238E-2</v>
      </c>
      <c r="G216" s="187">
        <v>7.8618848318660701</v>
      </c>
      <c r="H216" s="188">
        <f t="shared" si="70"/>
        <v>0.1354032114609689</v>
      </c>
      <c r="I216" s="187">
        <v>7.6035922483062865</v>
      </c>
      <c r="J216" s="188">
        <f t="shared" si="71"/>
        <v>-0.25829258355978357</v>
      </c>
      <c r="K216" s="187"/>
      <c r="L216" s="188"/>
    </row>
    <row r="217" spans="2:13" x14ac:dyDescent="0.25">
      <c r="B217" s="116" t="s">
        <v>96</v>
      </c>
      <c r="C217" s="187">
        <v>7.5867244313786166</v>
      </c>
      <c r="D217" s="188">
        <v>0.78523559763171846</v>
      </c>
      <c r="E217" s="187">
        <v>7.5194165188251532</v>
      </c>
      <c r="F217" s="188">
        <f t="shared" si="70"/>
        <v>-6.7307912553463467E-2</v>
      </c>
      <c r="G217" s="187">
        <v>7.8219711004075583</v>
      </c>
      <c r="H217" s="188">
        <f t="shared" si="70"/>
        <v>0.30255458158240511</v>
      </c>
      <c r="I217" s="187">
        <v>7.6891334250343881</v>
      </c>
      <c r="J217" s="188">
        <f t="shared" si="71"/>
        <v>-0.13283767537317015</v>
      </c>
      <c r="K217" s="187"/>
      <c r="L217" s="188"/>
    </row>
    <row r="218" spans="2:13" x14ac:dyDescent="0.25">
      <c r="B218" s="116" t="s">
        <v>98</v>
      </c>
      <c r="C218" s="187">
        <v>7.2337546733131566</v>
      </c>
      <c r="D218" s="188">
        <v>-1.5077912204066495</v>
      </c>
      <c r="E218" s="187">
        <v>7.7343208926510192</v>
      </c>
      <c r="F218" s="188">
        <f t="shared" si="70"/>
        <v>0.50056621933786261</v>
      </c>
      <c r="G218" s="187">
        <v>8.1171240819482033</v>
      </c>
      <c r="H218" s="188">
        <f t="shared" si="70"/>
        <v>0.38280318929718415</v>
      </c>
      <c r="I218" s="187">
        <v>8.0090072824837097</v>
      </c>
      <c r="J218" s="188">
        <f t="shared" si="71"/>
        <v>-0.1081167994644936</v>
      </c>
      <c r="K218" s="187"/>
      <c r="L218" s="188"/>
    </row>
    <row r="219" spans="2:13" ht="15.75" x14ac:dyDescent="0.25">
      <c r="B219" s="119" t="s">
        <v>32</v>
      </c>
      <c r="C219" s="189">
        <v>7.7442599277978337</v>
      </c>
      <c r="D219" s="190">
        <v>-0.15713367801080924</v>
      </c>
      <c r="E219" s="189">
        <v>7.8043907669733059</v>
      </c>
      <c r="F219" s="190">
        <f t="shared" si="70"/>
        <v>6.0130839175472239E-2</v>
      </c>
      <c r="G219" s="189">
        <v>7.8579848599122881</v>
      </c>
      <c r="H219" s="190">
        <f t="shared" si="70"/>
        <v>5.3594092938982207E-2</v>
      </c>
      <c r="I219" s="189">
        <v>8.0922544080604535</v>
      </c>
      <c r="J219" s="190">
        <f t="shared" si="71"/>
        <v>0.23426954814816536</v>
      </c>
      <c r="K219" s="189">
        <v>7.6782611256737257</v>
      </c>
      <c r="L219" s="190">
        <v>-0.31982448818517462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309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 t="shared" ref="C227" si="72">E227-1</f>
        <v>2022</v>
      </c>
      <c r="D227" s="302"/>
      <c r="E227" s="303">
        <f t="shared" ref="E227" si="73">G227-1</f>
        <v>2023</v>
      </c>
      <c r="F227" s="302"/>
      <c r="G227" s="303">
        <f t="shared" ref="G227" si="74">I227-1</f>
        <v>2024</v>
      </c>
      <c r="H227" s="302"/>
      <c r="I227" s="303">
        <f>K227-1</f>
        <v>2025</v>
      </c>
      <c r="J227" s="302"/>
      <c r="K227" s="303"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12.473309608540925</v>
      </c>
      <c r="D229" s="188">
        <v>3.6599597939550161</v>
      </c>
      <c r="E229" s="187">
        <v>9.0303465900015976</v>
      </c>
      <c r="F229" s="188">
        <f t="shared" ref="F229:H231" si="75">IFERROR(E229-C229,"-")</f>
        <v>-3.4429630185393272</v>
      </c>
      <c r="G229" s="187">
        <v>8.5031357792411413</v>
      </c>
      <c r="H229" s="188">
        <f t="shared" si="75"/>
        <v>-0.52721081076045628</v>
      </c>
      <c r="I229" s="187">
        <v>8.2951160928742986</v>
      </c>
      <c r="J229" s="188">
        <f t="shared" ref="J229:J231" si="76">IFERROR(I229-G229,"-")</f>
        <v>-0.20801968636684265</v>
      </c>
      <c r="K229" s="187">
        <v>8.049394221808015</v>
      </c>
      <c r="L229" s="188">
        <f t="shared" ref="L229:L234" si="77">IFERROR(K229-I229,"-")</f>
        <v>-0.24572187106628363</v>
      </c>
    </row>
    <row r="230" spans="2:13" x14ac:dyDescent="0.25">
      <c r="B230" s="116" t="s">
        <v>78</v>
      </c>
      <c r="C230" s="187">
        <v>14.453815261044177</v>
      </c>
      <c r="D230" s="188">
        <v>6.1104949541980336</v>
      </c>
      <c r="E230" s="187">
        <v>7.7075522955718556</v>
      </c>
      <c r="F230" s="188">
        <f t="shared" si="75"/>
        <v>-6.7462629654723214</v>
      </c>
      <c r="G230" s="187">
        <v>7.8615651670765221</v>
      </c>
      <c r="H230" s="188">
        <f t="shared" si="75"/>
        <v>0.15401287150466647</v>
      </c>
      <c r="I230" s="187">
        <v>7.6123822341857332</v>
      </c>
      <c r="J230" s="188">
        <f t="shared" si="76"/>
        <v>-0.24918293289078886</v>
      </c>
      <c r="K230" s="187">
        <v>7.4111802887799705</v>
      </c>
      <c r="L230" s="188">
        <f t="shared" si="77"/>
        <v>-0.20120194540576275</v>
      </c>
    </row>
    <row r="231" spans="2:13" x14ac:dyDescent="0.25">
      <c r="B231" s="116" t="s">
        <v>80</v>
      </c>
      <c r="C231" s="187">
        <v>12.250825082508252</v>
      </c>
      <c r="D231" s="188">
        <v>2.4095425173779912</v>
      </c>
      <c r="E231" s="187">
        <v>7.6579337617399901</v>
      </c>
      <c r="F231" s="188">
        <f t="shared" si="75"/>
        <v>-4.5928913207682616</v>
      </c>
      <c r="G231" s="187">
        <v>7.2860209283606121</v>
      </c>
      <c r="H231" s="188">
        <f t="shared" si="75"/>
        <v>-0.37191283337937797</v>
      </c>
      <c r="I231" s="187">
        <v>8.0018540590650247</v>
      </c>
      <c r="J231" s="188">
        <f t="shared" si="76"/>
        <v>0.71583313070441257</v>
      </c>
      <c r="K231" s="187">
        <v>8.3801989887457182</v>
      </c>
      <c r="L231" s="188">
        <f t="shared" si="77"/>
        <v>0.37834492968069355</v>
      </c>
    </row>
    <row r="232" spans="2:13" x14ac:dyDescent="0.25">
      <c r="B232" s="116" t="s">
        <v>82</v>
      </c>
      <c r="C232" s="187">
        <v>8.6115288220551385</v>
      </c>
      <c r="D232" s="188" t="s">
        <v>269</v>
      </c>
      <c r="E232" s="187">
        <v>6.7489429946056276</v>
      </c>
      <c r="F232" s="188">
        <f>IFERROR(E232-C232,"-")</f>
        <v>-1.8625858274495108</v>
      </c>
      <c r="G232" s="187">
        <v>7.6862615587846763</v>
      </c>
      <c r="H232" s="188">
        <f>IFERROR(G232-E232,"-")</f>
        <v>0.93731856417904869</v>
      </c>
      <c r="I232" s="187">
        <v>6.9021496370742605</v>
      </c>
      <c r="J232" s="188">
        <f>IFERROR(I232-G232,"-")</f>
        <v>-0.78411192171041577</v>
      </c>
      <c r="K232" s="187">
        <v>6.8753544728022682</v>
      </c>
      <c r="L232" s="188">
        <f t="shared" si="77"/>
        <v>-2.6795164271992356E-2</v>
      </c>
    </row>
    <row r="233" spans="2:13" x14ac:dyDescent="0.25">
      <c r="B233" s="116" t="s">
        <v>84</v>
      </c>
      <c r="C233" s="187">
        <v>6.3733634311512413</v>
      </c>
      <c r="D233" s="188" t="s">
        <v>269</v>
      </c>
      <c r="E233" s="187">
        <v>7.35172631247044</v>
      </c>
      <c r="F233" s="188">
        <f t="shared" ref="F233:H241" si="78">IFERROR(E233-C233,"-")</f>
        <v>0.97836288131919869</v>
      </c>
      <c r="G233" s="187">
        <v>7.3568722011712024</v>
      </c>
      <c r="H233" s="188">
        <f t="shared" si="78"/>
        <v>5.1458887007624909E-3</v>
      </c>
      <c r="I233" s="187">
        <v>7.5337099125364428</v>
      </c>
      <c r="J233" s="188">
        <f t="shared" ref="J233:J241" si="79">IFERROR(I233-G233,"-")</f>
        <v>0.1768377113652404</v>
      </c>
      <c r="K233" s="187">
        <v>7.734653135917485</v>
      </c>
      <c r="L233" s="188">
        <f t="shared" si="77"/>
        <v>0.2009432233810422</v>
      </c>
    </row>
    <row r="234" spans="2:13" x14ac:dyDescent="0.25">
      <c r="B234" s="116" t="s">
        <v>86</v>
      </c>
      <c r="C234" s="187">
        <v>7.7167957117331749</v>
      </c>
      <c r="D234" s="188" t="s">
        <v>269</v>
      </c>
      <c r="E234" s="187">
        <v>7.3744283157685429</v>
      </c>
      <c r="F234" s="188">
        <f t="shared" si="78"/>
        <v>-0.34236739596463206</v>
      </c>
      <c r="G234" s="187">
        <v>7.5051059001512863</v>
      </c>
      <c r="H234" s="188">
        <f t="shared" si="78"/>
        <v>0.13067758438274346</v>
      </c>
      <c r="I234" s="187">
        <v>7.7257777777777781</v>
      </c>
      <c r="J234" s="188">
        <f t="shared" si="79"/>
        <v>0.22067187762649176</v>
      </c>
      <c r="K234" s="187">
        <v>7.5907686365392042</v>
      </c>
      <c r="L234" s="188">
        <f t="shared" si="77"/>
        <v>-0.13500914123857388</v>
      </c>
    </row>
    <row r="235" spans="2:13" x14ac:dyDescent="0.25">
      <c r="B235" s="116" t="s">
        <v>88</v>
      </c>
      <c r="C235" s="187">
        <v>8.4972983404091078</v>
      </c>
      <c r="D235" s="188" t="s">
        <v>269</v>
      </c>
      <c r="E235" s="187">
        <v>7.6708938685052939</v>
      </c>
      <c r="F235" s="188">
        <f t="shared" si="78"/>
        <v>-0.82640447190381394</v>
      </c>
      <c r="G235" s="187">
        <v>7.6679137049507418</v>
      </c>
      <c r="H235" s="188">
        <f t="shared" si="78"/>
        <v>-2.9801635545521066E-3</v>
      </c>
      <c r="I235" s="187">
        <v>7.925410089755494</v>
      </c>
      <c r="J235" s="188">
        <f t="shared" si="79"/>
        <v>0.25749638480475223</v>
      </c>
      <c r="K235" s="187"/>
      <c r="L235" s="188"/>
    </row>
    <row r="236" spans="2:13" x14ac:dyDescent="0.25">
      <c r="B236" s="116" t="s">
        <v>90</v>
      </c>
      <c r="C236" s="187">
        <v>7.9433344251555846</v>
      </c>
      <c r="D236" s="188">
        <v>0.4123281124931264</v>
      </c>
      <c r="E236" s="187">
        <v>8.1656338971696538</v>
      </c>
      <c r="F236" s="188">
        <f t="shared" si="78"/>
        <v>0.22229947201406919</v>
      </c>
      <c r="G236" s="187">
        <v>7.7958266452648477</v>
      </c>
      <c r="H236" s="188">
        <f t="shared" si="78"/>
        <v>-0.36980725190480612</v>
      </c>
      <c r="I236" s="187">
        <v>7.6320681642137878</v>
      </c>
      <c r="J236" s="188">
        <f t="shared" si="79"/>
        <v>-0.16375848105105995</v>
      </c>
      <c r="K236" s="187"/>
      <c r="L236" s="188"/>
    </row>
    <row r="237" spans="2:13" x14ac:dyDescent="0.25">
      <c r="B237" s="116" t="s">
        <v>92</v>
      </c>
      <c r="C237" s="187">
        <v>8.4934531059683316</v>
      </c>
      <c r="D237" s="188">
        <v>0.7748950285317493</v>
      </c>
      <c r="E237" s="187">
        <v>7.8255897069335241</v>
      </c>
      <c r="F237" s="188">
        <f t="shared" si="78"/>
        <v>-0.66786339903480751</v>
      </c>
      <c r="G237" s="187">
        <v>7.7792072322670371</v>
      </c>
      <c r="H237" s="188">
        <f t="shared" si="78"/>
        <v>-4.6382474666486928E-2</v>
      </c>
      <c r="I237" s="187">
        <v>7.911390068303489</v>
      </c>
      <c r="J237" s="188">
        <f t="shared" si="79"/>
        <v>0.13218283603645187</v>
      </c>
      <c r="K237" s="187"/>
      <c r="L237" s="188"/>
    </row>
    <row r="238" spans="2:13" x14ac:dyDescent="0.25">
      <c r="B238" s="116" t="s">
        <v>94</v>
      </c>
      <c r="C238" s="187">
        <v>6.4446714334354782</v>
      </c>
      <c r="D238" s="188">
        <v>-1.4375275194441031</v>
      </c>
      <c r="E238" s="187">
        <v>6.8738239463848432</v>
      </c>
      <c r="F238" s="188">
        <f t="shared" si="78"/>
        <v>0.42915251294936496</v>
      </c>
      <c r="G238" s="187">
        <v>7.5672961028525512</v>
      </c>
      <c r="H238" s="188">
        <f t="shared" si="78"/>
        <v>0.69347215646770799</v>
      </c>
      <c r="I238" s="187">
        <v>7.6181086519114691</v>
      </c>
      <c r="J238" s="188">
        <f t="shared" si="79"/>
        <v>5.0812549058917966E-2</v>
      </c>
      <c r="K238" s="187"/>
      <c r="L238" s="188"/>
    </row>
    <row r="239" spans="2:13" x14ac:dyDescent="0.25">
      <c r="B239" s="116" t="s">
        <v>96</v>
      </c>
      <c r="C239" s="187">
        <v>9.2018958378731757</v>
      </c>
      <c r="D239" s="188">
        <v>0.65199180716300376</v>
      </c>
      <c r="E239" s="187">
        <v>8.6272536687631032</v>
      </c>
      <c r="F239" s="188">
        <f t="shared" si="78"/>
        <v>-0.57464216911007249</v>
      </c>
      <c r="G239" s="187">
        <v>7.8614325068870521</v>
      </c>
      <c r="H239" s="188">
        <f t="shared" si="78"/>
        <v>-0.76582116187605109</v>
      </c>
      <c r="I239" s="187">
        <v>7.3831143986736389</v>
      </c>
      <c r="J239" s="188">
        <f t="shared" si="79"/>
        <v>-0.47831810821341314</v>
      </c>
      <c r="K239" s="187"/>
      <c r="L239" s="188"/>
    </row>
    <row r="240" spans="2:13" x14ac:dyDescent="0.25">
      <c r="B240" s="116" t="s">
        <v>98</v>
      </c>
      <c r="C240" s="187">
        <v>7.4289384561485461</v>
      </c>
      <c r="D240" s="188">
        <v>-1.0474225753700788</v>
      </c>
      <c r="E240" s="187">
        <v>7.7963321709931552</v>
      </c>
      <c r="F240" s="188">
        <f t="shared" si="78"/>
        <v>0.36739371484460914</v>
      </c>
      <c r="G240" s="187">
        <v>7.9899736147757254</v>
      </c>
      <c r="H240" s="188">
        <f t="shared" si="78"/>
        <v>0.1936414437825702</v>
      </c>
      <c r="I240" s="187">
        <v>8.3092679226197994</v>
      </c>
      <c r="J240" s="188">
        <f t="shared" si="79"/>
        <v>0.31929430784407398</v>
      </c>
      <c r="K240" s="187"/>
      <c r="L240" s="188"/>
    </row>
    <row r="241" spans="2:13" ht="15.75" x14ac:dyDescent="0.25">
      <c r="B241" s="119" t="s">
        <v>32</v>
      </c>
      <c r="C241" s="189">
        <v>7.9855857244715089</v>
      </c>
      <c r="D241" s="190">
        <v>-0.34826520720550924</v>
      </c>
      <c r="E241" s="189">
        <v>7.7246259452590662</v>
      </c>
      <c r="F241" s="190">
        <f t="shared" si="78"/>
        <v>-0.26095977921244273</v>
      </c>
      <c r="G241" s="189">
        <v>7.7391729994982681</v>
      </c>
      <c r="H241" s="190">
        <f t="shared" si="78"/>
        <v>1.4547054239201884E-2</v>
      </c>
      <c r="I241" s="189">
        <v>7.7368745425831058</v>
      </c>
      <c r="J241" s="190">
        <f t="shared" si="79"/>
        <v>-2.2984569151622836E-3</v>
      </c>
      <c r="K241" s="189">
        <v>7.6356073211314479</v>
      </c>
      <c r="L241" s="190">
        <v>-3.5098139211318546E-2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311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 t="shared" ref="C249" si="80">E249-1</f>
        <v>2022</v>
      </c>
      <c r="D249" s="302"/>
      <c r="E249" s="303">
        <f t="shared" ref="E249" si="81">G249-1</f>
        <v>2023</v>
      </c>
      <c r="F249" s="302"/>
      <c r="G249" s="303">
        <f t="shared" ref="G249" si="82">I249-1</f>
        <v>2024</v>
      </c>
      <c r="H249" s="302"/>
      <c r="I249" s="303">
        <f>K249-1</f>
        <v>2025</v>
      </c>
      <c r="J249" s="302"/>
      <c r="K249" s="303">
        <v>2026</v>
      </c>
      <c r="L249" s="304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>
        <v>5.2</v>
      </c>
      <c r="D251" s="188">
        <v>-3.1097094259390508</v>
      </c>
      <c r="E251" s="187">
        <v>6.9183377627446241</v>
      </c>
      <c r="F251" s="188">
        <f t="shared" ref="F251:H253" si="83">IFERROR(E251-C251,"-")</f>
        <v>1.7183377627446239</v>
      </c>
      <c r="G251" s="187">
        <v>7.7295487627365356</v>
      </c>
      <c r="H251" s="188">
        <f t="shared" si="83"/>
        <v>0.81121099999191149</v>
      </c>
      <c r="I251" s="187">
        <v>8.4976798143851511</v>
      </c>
      <c r="J251" s="188">
        <f t="shared" ref="J251:J253" si="84">IFERROR(I251-G251,"-")</f>
        <v>0.7681310516486155</v>
      </c>
      <c r="K251" s="187">
        <v>8.0263000597728631</v>
      </c>
      <c r="L251" s="188">
        <f t="shared" ref="L251:L256" si="85">IFERROR(K251-I251,"-")</f>
        <v>-0.47137975461228798</v>
      </c>
    </row>
    <row r="252" spans="2:13" x14ac:dyDescent="0.25">
      <c r="B252" s="116" t="s">
        <v>78</v>
      </c>
      <c r="C252" s="187">
        <v>5.8205128205128203</v>
      </c>
      <c r="D252" s="188">
        <v>-1.9423486139595791</v>
      </c>
      <c r="E252" s="187">
        <v>7.8601462522851921</v>
      </c>
      <c r="F252" s="188">
        <f t="shared" si="83"/>
        <v>2.0396334317723719</v>
      </c>
      <c r="G252" s="187">
        <v>8.2838026205742956</v>
      </c>
      <c r="H252" s="188">
        <f t="shared" si="83"/>
        <v>0.42365636828910347</v>
      </c>
      <c r="I252" s="187">
        <v>7.7154336381269051</v>
      </c>
      <c r="J252" s="188">
        <f t="shared" si="84"/>
        <v>-0.56836898244739054</v>
      </c>
      <c r="K252" s="187">
        <v>7.6793248945147683</v>
      </c>
      <c r="L252" s="188">
        <f t="shared" si="85"/>
        <v>-3.6108743612136784E-2</v>
      </c>
    </row>
    <row r="253" spans="2:13" x14ac:dyDescent="0.25">
      <c r="B253" s="116" t="s">
        <v>80</v>
      </c>
      <c r="C253" s="187">
        <v>6.04</v>
      </c>
      <c r="D253" s="188">
        <v>-3.0906122448979589</v>
      </c>
      <c r="E253" s="187">
        <v>8.2257543103448274</v>
      </c>
      <c r="F253" s="188">
        <f t="shared" si="83"/>
        <v>2.1857543103448274</v>
      </c>
      <c r="G253" s="187">
        <v>7.2290683229813668</v>
      </c>
      <c r="H253" s="188">
        <f t="shared" si="83"/>
        <v>-0.99668598736346059</v>
      </c>
      <c r="I253" s="187">
        <v>7.481447963800905</v>
      </c>
      <c r="J253" s="188">
        <f t="shared" si="84"/>
        <v>0.25237964081953823</v>
      </c>
      <c r="K253" s="187">
        <v>7.0519638936325935</v>
      </c>
      <c r="L253" s="188">
        <f t="shared" si="85"/>
        <v>-0.42948407016831158</v>
      </c>
    </row>
    <row r="254" spans="2:13" x14ac:dyDescent="0.25">
      <c r="B254" s="116" t="s">
        <v>82</v>
      </c>
      <c r="C254" s="187">
        <v>4.3703703703703702</v>
      </c>
      <c r="D254" s="188" t="s">
        <v>269</v>
      </c>
      <c r="E254" s="187">
        <v>7.3605860113421553</v>
      </c>
      <c r="F254" s="188">
        <f>IFERROR(E254-C254,"-")</f>
        <v>2.990215640971785</v>
      </c>
      <c r="G254" s="187">
        <v>9.0169704588309241</v>
      </c>
      <c r="H254" s="188">
        <f>IFERROR(G254-E254,"-")</f>
        <v>1.6563844474887688</v>
      </c>
      <c r="I254" s="187">
        <v>8.0045578851412937</v>
      </c>
      <c r="J254" s="188">
        <f>IFERROR(I254-G254,"-")</f>
        <v>-1.0124125736896303</v>
      </c>
      <c r="K254" s="187">
        <v>10.368632707774799</v>
      </c>
      <c r="L254" s="188">
        <f t="shared" si="85"/>
        <v>2.3640748226335049</v>
      </c>
    </row>
    <row r="255" spans="2:13" x14ac:dyDescent="0.25">
      <c r="B255" s="116" t="s">
        <v>84</v>
      </c>
      <c r="C255" s="187">
        <v>6.7142857142857144</v>
      </c>
      <c r="D255" s="188" t="s">
        <v>269</v>
      </c>
      <c r="E255" s="187">
        <v>6.9700460829493087</v>
      </c>
      <c r="F255" s="188">
        <f t="shared" ref="F255:H263" si="86">IFERROR(E255-C255,"-")</f>
        <v>0.25576036866359431</v>
      </c>
      <c r="G255" s="187">
        <v>8.4228295819935699</v>
      </c>
      <c r="H255" s="188">
        <f t="shared" si="86"/>
        <v>1.4527834990442612</v>
      </c>
      <c r="I255" s="187">
        <v>7.5561290322580641</v>
      </c>
      <c r="J255" s="188">
        <f t="shared" ref="J255:J263" si="87">IFERROR(I255-G255,"-")</f>
        <v>-0.86670054973550581</v>
      </c>
      <c r="K255" s="187">
        <v>10.481296758104738</v>
      </c>
      <c r="L255" s="188">
        <f t="shared" si="85"/>
        <v>2.9251677258466744</v>
      </c>
    </row>
    <row r="256" spans="2:13" x14ac:dyDescent="0.25">
      <c r="B256" s="116" t="s">
        <v>86</v>
      </c>
      <c r="C256" s="187">
        <v>7.0810810810810807</v>
      </c>
      <c r="D256" s="188" t="s">
        <v>269</v>
      </c>
      <c r="E256" s="187">
        <v>6.8466666666666667</v>
      </c>
      <c r="F256" s="188">
        <f t="shared" si="86"/>
        <v>-0.23441441441441402</v>
      </c>
      <c r="G256" s="187">
        <v>7.862222222222222</v>
      </c>
      <c r="H256" s="188">
        <f t="shared" si="86"/>
        <v>1.0155555555555553</v>
      </c>
      <c r="I256" s="187">
        <v>8.5504587155963296</v>
      </c>
      <c r="J256" s="188">
        <f t="shared" si="87"/>
        <v>0.68823649337410764</v>
      </c>
      <c r="K256" s="187">
        <v>8.1963746223564957</v>
      </c>
      <c r="L256" s="188">
        <f t="shared" si="85"/>
        <v>-0.35408409323983392</v>
      </c>
    </row>
    <row r="257" spans="2:13" x14ac:dyDescent="0.25">
      <c r="B257" s="116" t="s">
        <v>88</v>
      </c>
      <c r="C257" s="187">
        <v>6.9072164948453612</v>
      </c>
      <c r="D257" s="188" t="s">
        <v>269</v>
      </c>
      <c r="E257" s="187">
        <v>8.7054263565891468</v>
      </c>
      <c r="F257" s="188">
        <f t="shared" si="86"/>
        <v>1.7982098617437856</v>
      </c>
      <c r="G257" s="187">
        <v>7.0123558484349262</v>
      </c>
      <c r="H257" s="188">
        <f t="shared" si="86"/>
        <v>-1.6930705081542206</v>
      </c>
      <c r="I257" s="187">
        <v>7.5721271393643033</v>
      </c>
      <c r="J257" s="188">
        <f t="shared" si="87"/>
        <v>0.55977129092937705</v>
      </c>
      <c r="K257" s="187"/>
      <c r="L257" s="188"/>
    </row>
    <row r="258" spans="2:13" x14ac:dyDescent="0.25">
      <c r="B258" s="116" t="s">
        <v>90</v>
      </c>
      <c r="C258" s="187">
        <v>8.3154362416107386</v>
      </c>
      <c r="D258" s="188">
        <v>3.6487695749440716</v>
      </c>
      <c r="E258" s="187">
        <v>7.1090629800307221</v>
      </c>
      <c r="F258" s="188">
        <f t="shared" si="86"/>
        <v>-1.2063732615800165</v>
      </c>
      <c r="G258" s="187">
        <v>8.0183486238532105</v>
      </c>
      <c r="H258" s="188">
        <f t="shared" si="86"/>
        <v>0.90928564382248833</v>
      </c>
      <c r="I258" s="187">
        <v>8.7415143603133156</v>
      </c>
      <c r="J258" s="188">
        <f t="shared" si="87"/>
        <v>0.72316573646010518</v>
      </c>
      <c r="K258" s="187"/>
      <c r="L258" s="188"/>
    </row>
    <row r="259" spans="2:13" x14ac:dyDescent="0.25">
      <c r="B259" s="116" t="s">
        <v>92</v>
      </c>
      <c r="C259" s="187">
        <v>6.5935828877005349</v>
      </c>
      <c r="D259" s="188">
        <v>5.5935828877005349</v>
      </c>
      <c r="E259" s="187">
        <v>8.4351687388987564</v>
      </c>
      <c r="F259" s="188">
        <f t="shared" si="86"/>
        <v>1.8415858511982215</v>
      </c>
      <c r="G259" s="187">
        <v>7.9058524173027989</v>
      </c>
      <c r="H259" s="188">
        <f t="shared" si="86"/>
        <v>-0.52931632159595754</v>
      </c>
      <c r="I259" s="187">
        <v>7.259765625</v>
      </c>
      <c r="J259" s="188">
        <f t="shared" si="87"/>
        <v>-0.64608679230279886</v>
      </c>
      <c r="K259" s="187"/>
      <c r="L259" s="188"/>
    </row>
    <row r="260" spans="2:13" x14ac:dyDescent="0.25">
      <c r="B260" s="116" t="s">
        <v>94</v>
      </c>
      <c r="C260" s="187">
        <v>6.4757085020242915</v>
      </c>
      <c r="D260" s="188">
        <v>-1.9687359424201532</v>
      </c>
      <c r="E260" s="187">
        <v>6.4231318419800099</v>
      </c>
      <c r="F260" s="188">
        <f t="shared" si="86"/>
        <v>-5.2576660044281631E-2</v>
      </c>
      <c r="G260" s="187">
        <v>6.6109550561797752</v>
      </c>
      <c r="H260" s="188">
        <f t="shared" si="86"/>
        <v>0.18782321419976533</v>
      </c>
      <c r="I260" s="187">
        <v>6.9224770642201836</v>
      </c>
      <c r="J260" s="188">
        <f t="shared" si="87"/>
        <v>0.31152200804040842</v>
      </c>
      <c r="K260" s="187"/>
      <c r="L260" s="188"/>
    </row>
    <row r="261" spans="2:13" x14ac:dyDescent="0.25">
      <c r="B261" s="116" t="s">
        <v>96</v>
      </c>
      <c r="C261" s="187">
        <v>7.4768959435626101</v>
      </c>
      <c r="D261" s="188">
        <v>2.7626102292768957</v>
      </c>
      <c r="E261" s="187">
        <v>7.5530525628468821</v>
      </c>
      <c r="F261" s="188">
        <f t="shared" si="86"/>
        <v>7.6156619284271976E-2</v>
      </c>
      <c r="G261" s="187">
        <v>7.8490687219010917</v>
      </c>
      <c r="H261" s="188">
        <f t="shared" si="86"/>
        <v>0.29601615905420964</v>
      </c>
      <c r="I261" s="187">
        <v>6.960088081475365</v>
      </c>
      <c r="J261" s="188">
        <f t="shared" si="87"/>
        <v>-0.88898064042572678</v>
      </c>
      <c r="K261" s="187"/>
      <c r="L261" s="188"/>
    </row>
    <row r="262" spans="2:13" x14ac:dyDescent="0.25">
      <c r="B262" s="116" t="s">
        <v>98</v>
      </c>
      <c r="C262" s="187">
        <v>9.2013390722142514</v>
      </c>
      <c r="D262" s="188">
        <v>1.4930057388809184</v>
      </c>
      <c r="E262" s="187">
        <v>7.572878603329273</v>
      </c>
      <c r="F262" s="188">
        <f t="shared" si="86"/>
        <v>-1.6284604688849784</v>
      </c>
      <c r="G262" s="187">
        <v>7.0233521657250471</v>
      </c>
      <c r="H262" s="188">
        <f t="shared" si="86"/>
        <v>-0.54952643760422593</v>
      </c>
      <c r="I262" s="187">
        <v>8.2109464082098054</v>
      </c>
      <c r="J262" s="188">
        <f t="shared" si="87"/>
        <v>1.1875942424847583</v>
      </c>
      <c r="K262" s="187"/>
      <c r="L262" s="188"/>
    </row>
    <row r="263" spans="2:13" ht="15.75" x14ac:dyDescent="0.25">
      <c r="B263" s="119" t="s">
        <v>32</v>
      </c>
      <c r="C263" s="189">
        <v>7.6376430356438245</v>
      </c>
      <c r="D263" s="190">
        <v>-0.54541072779703548</v>
      </c>
      <c r="E263" s="189">
        <v>7.5006915066710054</v>
      </c>
      <c r="F263" s="190">
        <f t="shared" si="86"/>
        <v>-0.13695152897281915</v>
      </c>
      <c r="G263" s="189">
        <v>7.6486754966887416</v>
      </c>
      <c r="H263" s="190">
        <f t="shared" si="86"/>
        <v>0.14798399001773621</v>
      </c>
      <c r="I263" s="189">
        <v>7.6718966712898755</v>
      </c>
      <c r="J263" s="190">
        <f t="shared" si="87"/>
        <v>2.3221174601133932E-2</v>
      </c>
      <c r="K263" s="189">
        <v>7.973986690865094</v>
      </c>
      <c r="L263" s="190">
        <v>9.4234464771404625E-2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312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 t="shared" ref="C271" si="88">E271-1</f>
        <v>2022</v>
      </c>
      <c r="D271" s="302"/>
      <c r="E271" s="303">
        <f t="shared" ref="E271" si="89">G271-1</f>
        <v>2023</v>
      </c>
      <c r="F271" s="302"/>
      <c r="G271" s="303">
        <f t="shared" ref="G271" si="90">I271-1</f>
        <v>2024</v>
      </c>
      <c r="H271" s="302"/>
      <c r="I271" s="303">
        <f>K271-1</f>
        <v>2025</v>
      </c>
      <c r="J271" s="302"/>
      <c r="K271" s="303">
        <v>2026</v>
      </c>
      <c r="L271" s="304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155</v>
      </c>
      <c r="D273" s="188">
        <v>-6.1701456438298052E-2</v>
      </c>
      <c r="E273" s="187">
        <v>6.765537310330493</v>
      </c>
      <c r="F273" s="188" t="str">
        <f t="shared" ref="F273:H275" si="91">IFERROR(E273-C273,"-")</f>
        <v>-</v>
      </c>
      <c r="G273" s="187">
        <v>7.6107711138310892</v>
      </c>
      <c r="H273" s="188">
        <f t="shared" si="91"/>
        <v>0.84523380350059618</v>
      </c>
      <c r="I273" s="187">
        <v>8.9780219780219781</v>
      </c>
      <c r="J273" s="188">
        <f t="shared" ref="J273:J275" si="92">IFERROR(I273-G273,"-")</f>
        <v>1.3672508641908889</v>
      </c>
      <c r="K273" s="187">
        <v>8.428053204353084</v>
      </c>
      <c r="L273" s="188">
        <f t="shared" ref="L273:L278" si="93">IFERROR(K273-I273,"-")</f>
        <v>-0.54996877366889407</v>
      </c>
    </row>
    <row r="274" spans="2:12" x14ac:dyDescent="0.25">
      <c r="B274" s="116" t="s">
        <v>78</v>
      </c>
      <c r="C274" s="187">
        <v>8.155555555555555</v>
      </c>
      <c r="D274" s="188">
        <v>0.65288936287869781</v>
      </c>
      <c r="E274" s="187">
        <v>7.538742023701003</v>
      </c>
      <c r="F274" s="188">
        <f t="shared" si="91"/>
        <v>-0.61681353185455201</v>
      </c>
      <c r="G274" s="187">
        <v>7.6285875070343279</v>
      </c>
      <c r="H274" s="188">
        <f t="shared" si="91"/>
        <v>8.9845483333324871E-2</v>
      </c>
      <c r="I274" s="187">
        <v>7.2591888466413179</v>
      </c>
      <c r="J274" s="188">
        <f t="shared" si="92"/>
        <v>-0.36939866039300995</v>
      </c>
      <c r="K274" s="187">
        <v>7.6278366111951588</v>
      </c>
      <c r="L274" s="188">
        <f t="shared" si="93"/>
        <v>0.36864776455384085</v>
      </c>
    </row>
    <row r="275" spans="2:12" x14ac:dyDescent="0.25">
      <c r="B275" s="116" t="s">
        <v>80</v>
      </c>
      <c r="C275" s="187">
        <v>9.6</v>
      </c>
      <c r="D275" s="188">
        <v>1.0109195402298852</v>
      </c>
      <c r="E275" s="187">
        <v>8.7350050830227044</v>
      </c>
      <c r="F275" s="188">
        <f t="shared" si="91"/>
        <v>-0.86499491697729525</v>
      </c>
      <c r="G275" s="187">
        <v>6.346367305751766</v>
      </c>
      <c r="H275" s="188">
        <f t="shared" si="91"/>
        <v>-2.3886377772709384</v>
      </c>
      <c r="I275" s="187">
        <v>6.9757812499999998</v>
      </c>
      <c r="J275" s="188">
        <f t="shared" si="92"/>
        <v>0.62941394424823383</v>
      </c>
      <c r="K275" s="187">
        <v>6.9608641202254224</v>
      </c>
      <c r="L275" s="188">
        <f t="shared" si="93"/>
        <v>-1.4917129774577376E-2</v>
      </c>
    </row>
    <row r="276" spans="2:12" x14ac:dyDescent="0.25">
      <c r="B276" s="116" t="s">
        <v>82</v>
      </c>
      <c r="C276" s="187">
        <v>6.7874999999999996</v>
      </c>
      <c r="D276" s="188" t="s">
        <v>269</v>
      </c>
      <c r="E276" s="187">
        <v>7.4826315789473687</v>
      </c>
      <c r="F276" s="188">
        <f>IFERROR(E276-C276,"-")</f>
        <v>0.6951315789473691</v>
      </c>
      <c r="G276" s="187">
        <v>9.0444115470022197</v>
      </c>
      <c r="H276" s="188">
        <f>IFERROR(G276-E276,"-")</f>
        <v>1.561779968054851</v>
      </c>
      <c r="I276" s="187">
        <v>8.2544589774078485</v>
      </c>
      <c r="J276" s="188">
        <f>IFERROR(I276-G276,"-")</f>
        <v>-0.78995256959437121</v>
      </c>
      <c r="K276" s="187">
        <v>8.667941363926067</v>
      </c>
      <c r="L276" s="188">
        <f t="shared" si="93"/>
        <v>0.41348238651821845</v>
      </c>
    </row>
    <row r="277" spans="2:12" x14ac:dyDescent="0.25">
      <c r="B277" s="116" t="s">
        <v>84</v>
      </c>
      <c r="C277" s="187">
        <v>3.9473684210526314</v>
      </c>
      <c r="D277" s="188" t="s">
        <v>269</v>
      </c>
      <c r="E277" s="187">
        <v>7.3178571428571431</v>
      </c>
      <c r="F277" s="188">
        <f t="shared" ref="F277:H285" si="94">IFERROR(E277-C277,"-")</f>
        <v>3.3704887218045116</v>
      </c>
      <c r="G277" s="187">
        <v>8.3803680981595097</v>
      </c>
      <c r="H277" s="188">
        <f t="shared" si="94"/>
        <v>1.0625109553023666</v>
      </c>
      <c r="I277" s="187">
        <v>8.2018348623853203</v>
      </c>
      <c r="J277" s="188">
        <f t="shared" ref="J277:J285" si="95">IFERROR(I277-G277,"-")</f>
        <v>-0.17853323577418934</v>
      </c>
      <c r="K277" s="187">
        <v>7.3669724770642198</v>
      </c>
      <c r="L277" s="188">
        <f t="shared" si="93"/>
        <v>-0.83486238532110058</v>
      </c>
    </row>
    <row r="278" spans="2:12" x14ac:dyDescent="0.25">
      <c r="B278" s="116" t="s">
        <v>86</v>
      </c>
      <c r="C278" s="187">
        <v>12.76923076923077</v>
      </c>
      <c r="D278" s="188" t="s">
        <v>269</v>
      </c>
      <c r="E278" s="187">
        <v>6.7832167832167833</v>
      </c>
      <c r="F278" s="188">
        <f t="shared" si="94"/>
        <v>-5.9860139860139867</v>
      </c>
      <c r="G278" s="187">
        <v>6.9055793991416312</v>
      </c>
      <c r="H278" s="188">
        <f t="shared" si="94"/>
        <v>0.12236261592484787</v>
      </c>
      <c r="I278" s="187">
        <v>7.2901960784313724</v>
      </c>
      <c r="J278" s="188">
        <f t="shared" si="95"/>
        <v>0.38461667928974119</v>
      </c>
      <c r="K278" s="187">
        <v>6.1633333333333331</v>
      </c>
      <c r="L278" s="188">
        <f t="shared" si="93"/>
        <v>-1.1268627450980393</v>
      </c>
    </row>
    <row r="279" spans="2:12" x14ac:dyDescent="0.25">
      <c r="B279" s="116" t="s">
        <v>88</v>
      </c>
      <c r="C279" s="187">
        <v>8.6</v>
      </c>
      <c r="D279" s="188" t="s">
        <v>269</v>
      </c>
      <c r="E279" s="187">
        <v>7.6237113402061851</v>
      </c>
      <c r="F279" s="188">
        <f t="shared" si="94"/>
        <v>-0.97628865979381452</v>
      </c>
      <c r="G279" s="187">
        <v>6.1578947368421053</v>
      </c>
      <c r="H279" s="188">
        <f t="shared" si="94"/>
        <v>-1.4658166033640798</v>
      </c>
      <c r="I279" s="187">
        <v>7.253521126760563</v>
      </c>
      <c r="J279" s="188">
        <f t="shared" si="95"/>
        <v>1.0956263899184577</v>
      </c>
      <c r="K279" s="187"/>
      <c r="L279" s="188"/>
    </row>
    <row r="280" spans="2:12" x14ac:dyDescent="0.25">
      <c r="B280" s="116" t="s">
        <v>90</v>
      </c>
      <c r="C280" s="187">
        <v>5.0606060606060606</v>
      </c>
      <c r="D280" s="188">
        <v>0.86060606060606037</v>
      </c>
      <c r="E280" s="187">
        <v>6.5065274151436032</v>
      </c>
      <c r="F280" s="188">
        <f t="shared" si="94"/>
        <v>1.4459213545375427</v>
      </c>
      <c r="G280" s="187">
        <v>7.8706467661691546</v>
      </c>
      <c r="H280" s="188">
        <f t="shared" si="94"/>
        <v>1.3641193510255514</v>
      </c>
      <c r="I280" s="187">
        <v>7.692982456140351</v>
      </c>
      <c r="J280" s="188">
        <f t="shared" si="95"/>
        <v>-0.17766431002880356</v>
      </c>
      <c r="K280" s="187"/>
      <c r="L280" s="188"/>
    </row>
    <row r="281" spans="2:12" x14ac:dyDescent="0.25">
      <c r="B281" s="116" t="s">
        <v>92</v>
      </c>
      <c r="C281" s="187">
        <v>9.0925925925925934</v>
      </c>
      <c r="D281" s="188">
        <v>2.2175925925925934</v>
      </c>
      <c r="E281" s="187">
        <v>7.5864661654135341</v>
      </c>
      <c r="F281" s="188">
        <f t="shared" si="94"/>
        <v>-1.5061264271790593</v>
      </c>
      <c r="G281" s="187">
        <v>7.12</v>
      </c>
      <c r="H281" s="188">
        <f t="shared" si="94"/>
        <v>-0.46646616541353403</v>
      </c>
      <c r="I281" s="187">
        <v>8.1875</v>
      </c>
      <c r="J281" s="188">
        <f t="shared" si="95"/>
        <v>1.0674999999999999</v>
      </c>
      <c r="K281" s="187"/>
      <c r="L281" s="188"/>
    </row>
    <row r="282" spans="2:12" x14ac:dyDescent="0.25">
      <c r="B282" s="116" t="s">
        <v>94</v>
      </c>
      <c r="C282" s="187">
        <v>3.383111111111111</v>
      </c>
      <c r="D282" s="188">
        <v>-3.3705120772946859</v>
      </c>
      <c r="E282" s="187">
        <v>5.0288944723618094</v>
      </c>
      <c r="F282" s="188">
        <f t="shared" si="94"/>
        <v>1.6457833612506985</v>
      </c>
      <c r="G282" s="187">
        <v>5.8646384479717817</v>
      </c>
      <c r="H282" s="188">
        <f t="shared" si="94"/>
        <v>0.83574397560997227</v>
      </c>
      <c r="I282" s="187">
        <v>6.2498714652956302</v>
      </c>
      <c r="J282" s="188">
        <f t="shared" si="95"/>
        <v>0.38523301732384851</v>
      </c>
      <c r="K282" s="187"/>
      <c r="L282" s="188"/>
    </row>
    <row r="283" spans="2:12" x14ac:dyDescent="0.25">
      <c r="B283" s="116" t="s">
        <v>96</v>
      </c>
      <c r="C283" s="187">
        <v>8.5948434622467769</v>
      </c>
      <c r="D283" s="188">
        <v>2.4855719390679694</v>
      </c>
      <c r="E283" s="187">
        <v>8.0071192473938471</v>
      </c>
      <c r="F283" s="188">
        <f t="shared" si="94"/>
        <v>-0.5877242148529298</v>
      </c>
      <c r="G283" s="187">
        <v>7.7106042654028437</v>
      </c>
      <c r="H283" s="188">
        <f t="shared" si="94"/>
        <v>-0.29651498199100335</v>
      </c>
      <c r="I283" s="187">
        <v>7.4522740033688937</v>
      </c>
      <c r="J283" s="188">
        <f t="shared" si="95"/>
        <v>-0.25833026203395004</v>
      </c>
      <c r="K283" s="187"/>
      <c r="L283" s="188"/>
    </row>
    <row r="284" spans="2:12" x14ac:dyDescent="0.25">
      <c r="B284" s="116" t="s">
        <v>98</v>
      </c>
      <c r="C284" s="187">
        <v>10.549908144519289</v>
      </c>
      <c r="D284" s="188">
        <v>0.30400650517502648</v>
      </c>
      <c r="E284" s="187">
        <v>7.3671026379960098</v>
      </c>
      <c r="F284" s="188">
        <f t="shared" si="94"/>
        <v>-3.1828055065232794</v>
      </c>
      <c r="G284" s="187">
        <v>6.7212800875273526</v>
      </c>
      <c r="H284" s="188">
        <f t="shared" si="94"/>
        <v>-0.64582255046865722</v>
      </c>
      <c r="I284" s="187">
        <v>8.0598219254312742</v>
      </c>
      <c r="J284" s="188">
        <f t="shared" si="95"/>
        <v>1.3385418379039216</v>
      </c>
      <c r="K284" s="187"/>
      <c r="L284" s="188"/>
    </row>
    <row r="285" spans="2:12" ht="15.75" x14ac:dyDescent="0.25">
      <c r="B285" s="119" t="s">
        <v>32</v>
      </c>
      <c r="C285" s="189">
        <v>8.0300091491308319</v>
      </c>
      <c r="D285" s="190">
        <v>6.1256813031556945E-2</v>
      </c>
      <c r="E285" s="189">
        <v>7.3068500623441395</v>
      </c>
      <c r="F285" s="190">
        <f t="shared" si="94"/>
        <v>-0.72315908678669238</v>
      </c>
      <c r="G285" s="189">
        <v>7.1674042882309976</v>
      </c>
      <c r="H285" s="190">
        <f t="shared" si="94"/>
        <v>-0.13944577411314185</v>
      </c>
      <c r="I285" s="189">
        <v>7.6584536539693486</v>
      </c>
      <c r="J285" s="190">
        <f t="shared" si="95"/>
        <v>0.49104936573835101</v>
      </c>
      <c r="K285" s="189">
        <v>7.7789464221503053</v>
      </c>
      <c r="L285" s="190">
        <v>-6.76821703331143E-2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A57A-C4EC-4EA0-AC79-A0C723C6C1DE}">
  <sheetPr>
    <tabColor theme="4" tint="0.79998168889431442"/>
  </sheetPr>
  <dimension ref="A4:M111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7" t="s">
        <v>301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10" t="s">
        <v>137</v>
      </c>
      <c r="D6" s="311"/>
      <c r="E6" s="311"/>
      <c r="F6" s="311"/>
      <c r="G6" s="311"/>
      <c r="H6" s="311"/>
      <c r="I6" s="311"/>
      <c r="J6" s="311"/>
      <c r="K6" s="311"/>
      <c r="L6" s="311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7.8675924721608022</v>
      </c>
      <c r="D9" s="188">
        <v>1.3854425577885188</v>
      </c>
      <c r="E9" s="187">
        <v>7.9193492929900717</v>
      </c>
      <c r="F9" s="188">
        <f t="shared" ref="F9:H21" si="3">IFERROR(E9-C9,"-")</f>
        <v>5.1756820829269579E-2</v>
      </c>
      <c r="G9" s="187">
        <v>7.7213558917830358</v>
      </c>
      <c r="H9" s="188">
        <f t="shared" si="3"/>
        <v>-0.1979934012070359</v>
      </c>
      <c r="I9" s="187">
        <v>7.6668218635955929</v>
      </c>
      <c r="J9" s="188">
        <f t="shared" ref="J9:J21" si="4">IFERROR(I9-G9,"-")</f>
        <v>-5.4534028187442907E-2</v>
      </c>
      <c r="K9" s="187">
        <v>7.5298609181256371</v>
      </c>
      <c r="L9" s="188">
        <f t="shared" ref="L9:L14" si="5">IFERROR(K9-I9,"-")</f>
        <v>-0.13696094546995585</v>
      </c>
    </row>
    <row r="10" spans="1:13" x14ac:dyDescent="0.25">
      <c r="A10" s="1" t="s">
        <v>77</v>
      </c>
      <c r="B10" s="116" t="s">
        <v>78</v>
      </c>
      <c r="C10" s="187">
        <v>6.9710077389092184</v>
      </c>
      <c r="D10" s="188">
        <v>1.6096080386972993</v>
      </c>
      <c r="E10" s="187">
        <v>7.327375365571652</v>
      </c>
      <c r="F10" s="188">
        <f t="shared" si="3"/>
        <v>0.3563676266624336</v>
      </c>
      <c r="G10" s="187">
        <v>7.2083939787951126</v>
      </c>
      <c r="H10" s="188">
        <f t="shared" si="3"/>
        <v>-0.11898138677653947</v>
      </c>
      <c r="I10" s="187">
        <v>7.1697545472986679</v>
      </c>
      <c r="J10" s="188">
        <f t="shared" si="4"/>
        <v>-3.8639431496444665E-2</v>
      </c>
      <c r="K10" s="187">
        <v>7.2247930634740927</v>
      </c>
      <c r="L10" s="188">
        <f t="shared" si="5"/>
        <v>5.5038516175424768E-2</v>
      </c>
    </row>
    <row r="11" spans="1:13" x14ac:dyDescent="0.25">
      <c r="A11" s="1" t="s">
        <v>79</v>
      </c>
      <c r="B11" s="116" t="s">
        <v>80</v>
      </c>
      <c r="C11" s="187">
        <v>7.5340370483881314</v>
      </c>
      <c r="D11" s="188">
        <v>2.6141939990607774</v>
      </c>
      <c r="E11" s="187">
        <v>7.125946545716455</v>
      </c>
      <c r="F11" s="188">
        <f t="shared" si="3"/>
        <v>-0.40809050267167635</v>
      </c>
      <c r="G11" s="187">
        <v>6.8141729239968853</v>
      </c>
      <c r="H11" s="188">
        <f t="shared" si="3"/>
        <v>-0.31177362171956968</v>
      </c>
      <c r="I11" s="187">
        <v>6.8829313403540562</v>
      </c>
      <c r="J11" s="188">
        <f t="shared" si="4"/>
        <v>6.8758416357170837E-2</v>
      </c>
      <c r="K11" s="187">
        <v>6.9469683035987986</v>
      </c>
      <c r="L11" s="188">
        <f t="shared" si="5"/>
        <v>6.4036963244742395E-2</v>
      </c>
    </row>
    <row r="12" spans="1:13" x14ac:dyDescent="0.25">
      <c r="A12" s="1" t="s">
        <v>81</v>
      </c>
      <c r="B12" s="116" t="s">
        <v>82</v>
      </c>
      <c r="C12" s="187">
        <v>6.7202182570716973</v>
      </c>
      <c r="D12" s="188">
        <v>1.9969677615693344</v>
      </c>
      <c r="E12" s="187">
        <v>6.6100999254287842</v>
      </c>
      <c r="F12" s="188">
        <f t="shared" si="3"/>
        <v>-0.11011833164291307</v>
      </c>
      <c r="G12" s="187">
        <v>6.8861707753128698</v>
      </c>
      <c r="H12" s="188">
        <f t="shared" si="3"/>
        <v>0.27607084988408559</v>
      </c>
      <c r="I12" s="187">
        <v>6.6861570485474493</v>
      </c>
      <c r="J12" s="188">
        <f t="shared" si="4"/>
        <v>-0.20001372676542051</v>
      </c>
      <c r="K12" s="187">
        <v>6.9524808332127872</v>
      </c>
      <c r="L12" s="188">
        <f t="shared" si="5"/>
        <v>0.2663237846653379</v>
      </c>
    </row>
    <row r="13" spans="1:13" x14ac:dyDescent="0.25">
      <c r="A13" s="1" t="s">
        <v>83</v>
      </c>
      <c r="B13" s="116" t="s">
        <v>84</v>
      </c>
      <c r="C13" s="187">
        <v>6.827112159401012</v>
      </c>
      <c r="D13" s="188">
        <v>2.3689315529365</v>
      </c>
      <c r="E13" s="187">
        <v>6.9096158323632126</v>
      </c>
      <c r="F13" s="188">
        <f t="shared" si="3"/>
        <v>8.2503672962200625E-2</v>
      </c>
      <c r="G13" s="187">
        <v>6.7384641095313844</v>
      </c>
      <c r="H13" s="188">
        <f t="shared" si="3"/>
        <v>-0.17115172283182822</v>
      </c>
      <c r="I13" s="187">
        <v>6.465479205284181</v>
      </c>
      <c r="J13" s="188">
        <f t="shared" si="4"/>
        <v>-0.27298490424720345</v>
      </c>
      <c r="K13" s="187">
        <v>6.6058173471060826</v>
      </c>
      <c r="L13" s="188">
        <f t="shared" si="5"/>
        <v>0.14033814182190163</v>
      </c>
    </row>
    <row r="14" spans="1:13" x14ac:dyDescent="0.25">
      <c r="A14" s="1" t="s">
        <v>85</v>
      </c>
      <c r="B14" s="116" t="s">
        <v>86</v>
      </c>
      <c r="C14" s="187">
        <v>7.103049196835622</v>
      </c>
      <c r="D14" s="188">
        <v>1.9675591802122261</v>
      </c>
      <c r="E14" s="187">
        <v>6.7967333968859229</v>
      </c>
      <c r="F14" s="188">
        <f t="shared" si="3"/>
        <v>-0.30631579994969904</v>
      </c>
      <c r="G14" s="187">
        <v>6.746200617578709</v>
      </c>
      <c r="H14" s="188">
        <f t="shared" si="3"/>
        <v>-5.0532779307213893E-2</v>
      </c>
      <c r="I14" s="187">
        <v>6.8746857726055355</v>
      </c>
      <c r="J14" s="188">
        <f t="shared" si="4"/>
        <v>0.12848515502682645</v>
      </c>
      <c r="K14" s="187">
        <v>6.8171087057932702</v>
      </c>
      <c r="L14" s="188">
        <f t="shared" si="5"/>
        <v>-5.7577066812265265E-2</v>
      </c>
    </row>
    <row r="15" spans="1:13" x14ac:dyDescent="0.25">
      <c r="A15" s="1" t="s">
        <v>87</v>
      </c>
      <c r="B15" s="116" t="s">
        <v>88</v>
      </c>
      <c r="C15" s="187">
        <v>7.1580594869057226</v>
      </c>
      <c r="D15" s="188">
        <v>1.2817954658316237</v>
      </c>
      <c r="E15" s="187">
        <v>7.3496867206034429</v>
      </c>
      <c r="F15" s="188">
        <f t="shared" si="3"/>
        <v>0.19162723369772028</v>
      </c>
      <c r="G15" s="187">
        <v>7.3441230252705418</v>
      </c>
      <c r="H15" s="188">
        <f t="shared" si="3"/>
        <v>-5.5636953329010197E-3</v>
      </c>
      <c r="I15" s="187">
        <v>7.4259582216636959</v>
      </c>
      <c r="J15" s="188">
        <f t="shared" si="4"/>
        <v>8.1835196393154064E-2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7.5394597811433499</v>
      </c>
      <c r="D16" s="188">
        <v>0.80386105373524064</v>
      </c>
      <c r="E16" s="187">
        <v>7.6174015116125862</v>
      </c>
      <c r="F16" s="188">
        <f t="shared" si="3"/>
        <v>7.7941730469236248E-2</v>
      </c>
      <c r="G16" s="187">
        <v>7.4361541399893953</v>
      </c>
      <c r="H16" s="188">
        <f t="shared" si="3"/>
        <v>-0.18124737162319082</v>
      </c>
      <c r="I16" s="187">
        <v>7.4029519665557544</v>
      </c>
      <c r="J16" s="188">
        <f t="shared" si="4"/>
        <v>-3.3202173433640958E-2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7.2205562876170806</v>
      </c>
      <c r="D17" s="188">
        <v>-1.0256739028330131E-2</v>
      </c>
      <c r="E17" s="187">
        <v>7.2048057386634614</v>
      </c>
      <c r="F17" s="188">
        <f t="shared" si="3"/>
        <v>-1.5750548953619159E-2</v>
      </c>
      <c r="G17" s="187">
        <v>7.4121032226799128</v>
      </c>
      <c r="H17" s="188">
        <f t="shared" si="3"/>
        <v>0.20729748401645143</v>
      </c>
      <c r="I17" s="187">
        <v>7.1874099763666113</v>
      </c>
      <c r="J17" s="188">
        <f t="shared" si="4"/>
        <v>-0.22469324631330156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7.0641728353204876</v>
      </c>
      <c r="D18" s="188">
        <v>0.21131031123847954</v>
      </c>
      <c r="E18" s="187">
        <v>7.0118722097404369</v>
      </c>
      <c r="F18" s="188">
        <f t="shared" si="3"/>
        <v>-5.2300625580050664E-2</v>
      </c>
      <c r="G18" s="187">
        <v>7.0798877672037257</v>
      </c>
      <c r="H18" s="188">
        <f t="shared" si="3"/>
        <v>6.80155574632888E-2</v>
      </c>
      <c r="I18" s="187">
        <v>6.9187534976878444</v>
      </c>
      <c r="J18" s="188">
        <f t="shared" si="4"/>
        <v>-0.16113426951588128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7.3048140088825431</v>
      </c>
      <c r="D19" s="188">
        <v>-0.27878517312154649</v>
      </c>
      <c r="E19" s="187">
        <v>7.4515604133442244</v>
      </c>
      <c r="F19" s="188">
        <f t="shared" si="3"/>
        <v>0.1467464044616813</v>
      </c>
      <c r="G19" s="187">
        <v>7.1652454335716929</v>
      </c>
      <c r="H19" s="188">
        <f t="shared" si="3"/>
        <v>-0.28631497977253151</v>
      </c>
      <c r="I19" s="187">
        <v>6.9375204491617479</v>
      </c>
      <c r="J19" s="188">
        <f t="shared" si="4"/>
        <v>-0.22772498440994493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7.202630758842778</v>
      </c>
      <c r="D20" s="188">
        <v>-6.8999601648625841E-2</v>
      </c>
      <c r="E20" s="187">
        <v>7.1449588922544356</v>
      </c>
      <c r="F20" s="188">
        <f t="shared" si="3"/>
        <v>-5.7671866588342446E-2</v>
      </c>
      <c r="G20" s="187">
        <v>7.1532354158566109</v>
      </c>
      <c r="H20" s="188">
        <f t="shared" si="3"/>
        <v>8.2765236021753452E-3</v>
      </c>
      <c r="I20" s="187">
        <v>7.1174067941837764</v>
      </c>
      <c r="J20" s="188">
        <f t="shared" si="4"/>
        <v>-3.5828621672834515E-2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7.1893787369856437</v>
      </c>
      <c r="D21" s="190">
        <v>0.64751765157002961</v>
      </c>
      <c r="E21" s="189">
        <v>7.1969730260897284</v>
      </c>
      <c r="F21" s="190">
        <f t="shared" si="3"/>
        <v>7.5942891040847726E-3</v>
      </c>
      <c r="G21" s="189">
        <v>7.1379699823974985</v>
      </c>
      <c r="H21" s="190">
        <f t="shared" si="3"/>
        <v>-5.9003043692229973E-2</v>
      </c>
      <c r="I21" s="189">
        <v>7.0570831384801833</v>
      </c>
      <c r="J21" s="190">
        <f t="shared" si="4"/>
        <v>-8.0886843917315154E-2</v>
      </c>
      <c r="K21" s="189">
        <v>7.0111646232281482</v>
      </c>
      <c r="L21" s="190">
        <v>6.3673711758885254E-2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7" t="s">
        <v>313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10" t="s">
        <v>142</v>
      </c>
      <c r="D28" s="311"/>
      <c r="E28" s="311"/>
      <c r="F28" s="311"/>
      <c r="G28" s="311"/>
      <c r="H28" s="311"/>
      <c r="I28" s="311"/>
      <c r="J28" s="311"/>
      <c r="K28" s="311"/>
      <c r="L28" s="311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7.5182646018212402</v>
      </c>
      <c r="D31" s="188">
        <v>1.2332703859891465</v>
      </c>
      <c r="E31" s="187">
        <v>7.6644705070714041</v>
      </c>
      <c r="F31" s="188">
        <f t="shared" ref="F31:H43" si="9">IFERROR(E31-C31,"-")</f>
        <v>0.14620590525016386</v>
      </c>
      <c r="G31" s="187">
        <v>7.5594371466916099</v>
      </c>
      <c r="H31" s="188">
        <f t="shared" si="9"/>
        <v>-0.10503336037979416</v>
      </c>
      <c r="I31" s="187">
        <v>7.4354964169273288</v>
      </c>
      <c r="J31" s="188">
        <f t="shared" ref="J31:J43" si="10">IFERROR(I31-G31,"-")</f>
        <v>-0.12394072976428117</v>
      </c>
      <c r="K31" s="187">
        <v>7.394120046959693</v>
      </c>
      <c r="L31" s="188">
        <f>IFERROR(K31-I31,"-")</f>
        <v>-4.1376369967635718E-2</v>
      </c>
    </row>
    <row r="32" spans="1:13" x14ac:dyDescent="0.25">
      <c r="B32" s="116" t="s">
        <v>78</v>
      </c>
      <c r="C32" s="187">
        <v>6.7363253239954597</v>
      </c>
      <c r="D32" s="188">
        <v>1.3394784771486128</v>
      </c>
      <c r="E32" s="187">
        <v>7.1058170367915148</v>
      </c>
      <c r="F32" s="188">
        <f t="shared" si="9"/>
        <v>0.36949171279605508</v>
      </c>
      <c r="G32" s="187">
        <v>7.03976485746497</v>
      </c>
      <c r="H32" s="188">
        <f t="shared" si="9"/>
        <v>-6.6052179326544724E-2</v>
      </c>
      <c r="I32" s="187">
        <v>7.04029963967381</v>
      </c>
      <c r="J32" s="188">
        <f t="shared" si="10"/>
        <v>5.3478220883995675E-4</v>
      </c>
      <c r="K32" s="187">
        <v>6.9786080622796902</v>
      </c>
      <c r="L32" s="188">
        <f t="shared" ref="L32:L36" si="11">IFERROR(K32-I32,"-")</f>
        <v>-6.169157739411979E-2</v>
      </c>
    </row>
    <row r="33" spans="2:13" x14ac:dyDescent="0.25">
      <c r="B33" s="116" t="s">
        <v>80</v>
      </c>
      <c r="C33" s="187">
        <v>7.340603850050659</v>
      </c>
      <c r="D33" s="188">
        <v>2.251688078086346</v>
      </c>
      <c r="E33" s="187">
        <v>7.0855993964299477</v>
      </c>
      <c r="F33" s="188">
        <f t="shared" si="9"/>
        <v>-0.25500445362071122</v>
      </c>
      <c r="G33" s="187">
        <v>6.7417069787419814</v>
      </c>
      <c r="H33" s="188">
        <f t="shared" si="9"/>
        <v>-0.3438924176879663</v>
      </c>
      <c r="I33" s="187">
        <v>6.809929864880929</v>
      </c>
      <c r="J33" s="188">
        <f t="shared" si="10"/>
        <v>6.8222886138947558E-2</v>
      </c>
      <c r="K33" s="187">
        <v>6.7792271331366294</v>
      </c>
      <c r="L33" s="188">
        <f t="shared" si="11"/>
        <v>-3.0702731744299605E-2</v>
      </c>
    </row>
    <row r="34" spans="2:13" x14ac:dyDescent="0.25">
      <c r="B34" s="116" t="s">
        <v>82</v>
      </c>
      <c r="C34" s="187">
        <v>6.6255954316084074</v>
      </c>
      <c r="D34" s="188">
        <v>1.7802443135228838</v>
      </c>
      <c r="E34" s="187">
        <v>6.5495900152383717</v>
      </c>
      <c r="F34" s="188">
        <f t="shared" si="9"/>
        <v>-7.6005416370035661E-2</v>
      </c>
      <c r="G34" s="187">
        <v>6.8085421647177435</v>
      </c>
      <c r="H34" s="188">
        <f t="shared" si="9"/>
        <v>0.25895214947937184</v>
      </c>
      <c r="I34" s="187">
        <v>6.5873583018030555</v>
      </c>
      <c r="J34" s="188">
        <f t="shared" si="10"/>
        <v>-0.22118386291468806</v>
      </c>
      <c r="K34" s="187">
        <v>6.8246106367328663</v>
      </c>
      <c r="L34" s="188">
        <f t="shared" si="11"/>
        <v>0.23725233492981079</v>
      </c>
    </row>
    <row r="35" spans="2:13" x14ac:dyDescent="0.25">
      <c r="B35" s="116" t="s">
        <v>84</v>
      </c>
      <c r="C35" s="187">
        <v>6.7026465511730491</v>
      </c>
      <c r="D35" s="188">
        <v>2.0545738936585112</v>
      </c>
      <c r="E35" s="187">
        <v>6.924320405944183</v>
      </c>
      <c r="F35" s="188">
        <f t="shared" si="9"/>
        <v>0.22167385477113388</v>
      </c>
      <c r="G35" s="187">
        <v>6.7435530409757645</v>
      </c>
      <c r="H35" s="188">
        <f t="shared" si="9"/>
        <v>-0.1807673649684185</v>
      </c>
      <c r="I35" s="187">
        <v>6.4685410358952771</v>
      </c>
      <c r="J35" s="188">
        <f t="shared" si="10"/>
        <v>-0.2750120050804874</v>
      </c>
      <c r="K35" s="187">
        <v>6.6045355602168838</v>
      </c>
      <c r="L35" s="188">
        <f t="shared" si="11"/>
        <v>0.13599452432160675</v>
      </c>
    </row>
    <row r="36" spans="2:13" x14ac:dyDescent="0.25">
      <c r="B36" s="116" t="s">
        <v>86</v>
      </c>
      <c r="C36" s="187">
        <v>7.0056785596006428</v>
      </c>
      <c r="D36" s="188">
        <v>1.9985431882268605</v>
      </c>
      <c r="E36" s="187">
        <v>6.859391485803159</v>
      </c>
      <c r="F36" s="188">
        <f t="shared" si="9"/>
        <v>-0.14628707379748374</v>
      </c>
      <c r="G36" s="187">
        <v>6.6819662491005181</v>
      </c>
      <c r="H36" s="188">
        <f t="shared" si="9"/>
        <v>-0.17742523670264099</v>
      </c>
      <c r="I36" s="187">
        <v>6.8951793576513536</v>
      </c>
      <c r="J36" s="188">
        <f t="shared" si="10"/>
        <v>0.21321310855083553</v>
      </c>
      <c r="K36" s="187">
        <v>6.7562501020591457</v>
      </c>
      <c r="L36" s="188">
        <f t="shared" si="11"/>
        <v>-0.13892925559220792</v>
      </c>
    </row>
    <row r="37" spans="2:13" x14ac:dyDescent="0.25">
      <c r="B37" s="116" t="s">
        <v>88</v>
      </c>
      <c r="C37" s="187">
        <v>7.0349361355325888</v>
      </c>
      <c r="D37" s="188">
        <v>1.2111850389194245</v>
      </c>
      <c r="E37" s="187">
        <v>7.2783578972492391</v>
      </c>
      <c r="F37" s="188">
        <f t="shared" si="9"/>
        <v>0.24342176171665031</v>
      </c>
      <c r="G37" s="187">
        <v>7.2822665110572462</v>
      </c>
      <c r="H37" s="188">
        <f t="shared" si="9"/>
        <v>3.9086138080071109E-3</v>
      </c>
      <c r="I37" s="187">
        <v>7.330186569548272</v>
      </c>
      <c r="J37" s="188">
        <f t="shared" si="10"/>
        <v>4.7920058491025763E-2</v>
      </c>
      <c r="K37" s="187"/>
      <c r="L37" s="188"/>
    </row>
    <row r="38" spans="2:13" x14ac:dyDescent="0.25">
      <c r="B38" s="116" t="s">
        <v>90</v>
      </c>
      <c r="C38" s="187">
        <v>7.4451101998232163</v>
      </c>
      <c r="D38" s="188">
        <v>0.70658365379020793</v>
      </c>
      <c r="E38" s="187">
        <v>7.5113181535177445</v>
      </c>
      <c r="F38" s="188">
        <f t="shared" si="9"/>
        <v>6.6207953694528143E-2</v>
      </c>
      <c r="G38" s="187">
        <v>7.2521785201399833</v>
      </c>
      <c r="H38" s="188">
        <f t="shared" si="9"/>
        <v>-0.25913963337776114</v>
      </c>
      <c r="I38" s="187">
        <v>7.4509960796863748</v>
      </c>
      <c r="J38" s="188">
        <f t="shared" si="10"/>
        <v>0.19881755954639146</v>
      </c>
      <c r="K38" s="187"/>
      <c r="L38" s="188"/>
    </row>
    <row r="39" spans="2:13" x14ac:dyDescent="0.25">
      <c r="B39" s="116" t="s">
        <v>92</v>
      </c>
      <c r="C39" s="187">
        <v>7.1996563985093509</v>
      </c>
      <c r="D39" s="188">
        <v>8.8888030590113409E-2</v>
      </c>
      <c r="E39" s="187">
        <v>7.201905187763999</v>
      </c>
      <c r="F39" s="188">
        <f t="shared" si="9"/>
        <v>2.2487892546481092E-3</v>
      </c>
      <c r="G39" s="187">
        <v>7.3222976656589189</v>
      </c>
      <c r="H39" s="188">
        <f t="shared" si="9"/>
        <v>0.12039247789491991</v>
      </c>
      <c r="I39" s="187">
        <v>7.1249241152733633</v>
      </c>
      <c r="J39" s="188">
        <f t="shared" si="10"/>
        <v>-0.1973735503855556</v>
      </c>
      <c r="K39" s="187"/>
      <c r="L39" s="188"/>
    </row>
    <row r="40" spans="2:13" x14ac:dyDescent="0.25">
      <c r="B40" s="116" t="s">
        <v>94</v>
      </c>
      <c r="C40" s="187">
        <v>6.9613529785943582</v>
      </c>
      <c r="D40" s="188">
        <v>0.19402944509251352</v>
      </c>
      <c r="E40" s="187">
        <v>6.9074537059605969</v>
      </c>
      <c r="F40" s="188">
        <f t="shared" si="9"/>
        <v>-5.3899272633761264E-2</v>
      </c>
      <c r="G40" s="187">
        <v>7.0022098187235802</v>
      </c>
      <c r="H40" s="188">
        <f t="shared" si="9"/>
        <v>9.4756112762983236E-2</v>
      </c>
      <c r="I40" s="187">
        <v>6.9299850398565015</v>
      </c>
      <c r="J40" s="188">
        <f t="shared" si="10"/>
        <v>-7.2224778867078676E-2</v>
      </c>
      <c r="K40" s="187"/>
      <c r="L40" s="188"/>
    </row>
    <row r="41" spans="2:13" x14ac:dyDescent="0.25">
      <c r="B41" s="116" t="s">
        <v>96</v>
      </c>
      <c r="C41" s="187">
        <v>7.1690575541344659</v>
      </c>
      <c r="D41" s="188">
        <v>-0.29001253634118829</v>
      </c>
      <c r="E41" s="187">
        <v>7.33855035279025</v>
      </c>
      <c r="F41" s="188">
        <f t="shared" si="9"/>
        <v>0.16949279865578415</v>
      </c>
      <c r="G41" s="187">
        <v>7.11226447386227</v>
      </c>
      <c r="H41" s="188">
        <f t="shared" si="9"/>
        <v>-0.22628587892798002</v>
      </c>
      <c r="I41" s="187">
        <v>6.8933432338925513</v>
      </c>
      <c r="J41" s="188">
        <f t="shared" si="10"/>
        <v>-0.21892123996971868</v>
      </c>
      <c r="K41" s="187"/>
      <c r="L41" s="188"/>
    </row>
    <row r="42" spans="2:13" x14ac:dyDescent="0.25">
      <c r="B42" s="116" t="s">
        <v>98</v>
      </c>
      <c r="C42" s="187">
        <v>7.0770494781997302</v>
      </c>
      <c r="D42" s="188">
        <v>-6.4003217455972816E-2</v>
      </c>
      <c r="E42" s="187">
        <v>7.0566021750516033</v>
      </c>
      <c r="F42" s="188">
        <f t="shared" si="9"/>
        <v>-2.0447303148126927E-2</v>
      </c>
      <c r="G42" s="187">
        <v>7.0764060066827863</v>
      </c>
      <c r="H42" s="188">
        <f t="shared" si="9"/>
        <v>1.9803831631183044E-2</v>
      </c>
      <c r="I42" s="187">
        <v>7.0755705832628912</v>
      </c>
      <c r="J42" s="188">
        <f t="shared" si="10"/>
        <v>-8.3542341989506497E-4</v>
      </c>
      <c r="K42" s="187"/>
      <c r="L42" s="188"/>
    </row>
    <row r="43" spans="2:13" ht="15.75" x14ac:dyDescent="0.25">
      <c r="B43" s="119" t="s">
        <v>32</v>
      </c>
      <c r="C43" s="189">
        <v>7.0549781333920114</v>
      </c>
      <c r="D43" s="190">
        <v>0.5479494074100355</v>
      </c>
      <c r="E43" s="189">
        <v>7.1159063492454271</v>
      </c>
      <c r="F43" s="190">
        <f t="shared" si="9"/>
        <v>6.0928215853415679E-2</v>
      </c>
      <c r="G43" s="189">
        <v>7.046968715055403</v>
      </c>
      <c r="H43" s="190">
        <f t="shared" si="9"/>
        <v>-6.8937634190024077E-2</v>
      </c>
      <c r="I43" s="189">
        <v>6.9995326170402015</v>
      </c>
      <c r="J43" s="190">
        <f t="shared" si="10"/>
        <v>-4.7436098015201544E-2</v>
      </c>
      <c r="K43" s="189">
        <v>6.884392002850384</v>
      </c>
      <c r="L43" s="190">
        <v>1.9480445276085945E-2</v>
      </c>
    </row>
    <row r="44" spans="2:13" ht="6" customHeight="1" x14ac:dyDescent="0.25"/>
    <row r="45" spans="2:13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  <row r="48" spans="2:13" ht="48.75" customHeight="1" thickBot="1" x14ac:dyDescent="0.3">
      <c r="B48" s="277" t="s">
        <v>314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91"/>
      <c r="D49" s="191"/>
      <c r="E49" s="191"/>
      <c r="F49" s="191"/>
      <c r="G49" s="191"/>
      <c r="H49" s="191"/>
      <c r="I49" s="191"/>
      <c r="J49" s="191"/>
      <c r="K49" s="39"/>
      <c r="L49" s="39"/>
      <c r="M49" s="1" t="s">
        <v>104</v>
      </c>
    </row>
    <row r="50" spans="1:13" ht="22.5" thickTop="1" thickBot="1" x14ac:dyDescent="0.3">
      <c r="B50" s="112"/>
      <c r="C50" s="310" t="s">
        <v>63</v>
      </c>
      <c r="D50" s="311"/>
      <c r="E50" s="311"/>
      <c r="F50" s="311"/>
      <c r="G50" s="311"/>
      <c r="H50" s="311"/>
      <c r="I50" s="311"/>
      <c r="J50" s="311"/>
      <c r="K50" s="311"/>
      <c r="L50" s="311"/>
    </row>
    <row r="51" spans="1:13" ht="22.5" thickTop="1" thickBot="1" x14ac:dyDescent="0.3">
      <c r="B51" s="112"/>
      <c r="C51" s="301">
        <f t="shared" ref="C51" si="12">E51-1</f>
        <v>2022</v>
      </c>
      <c r="D51" s="302"/>
      <c r="E51" s="303">
        <f t="shared" ref="E51" si="13">G51-1</f>
        <v>2023</v>
      </c>
      <c r="F51" s="302"/>
      <c r="G51" s="303">
        <f t="shared" ref="G51" si="14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CONCATENATE("def ",RIGHT(K51,2),"/",RIGHT(I51,2))</f>
        <v>def 26/25</v>
      </c>
    </row>
    <row r="53" spans="1:13" x14ac:dyDescent="0.25">
      <c r="A53" s="1"/>
      <c r="B53" s="116" t="s">
        <v>76</v>
      </c>
      <c r="C53" s="187">
        <v>7.4674421006428959</v>
      </c>
      <c r="D53" s="188">
        <v>1.7569135156640217</v>
      </c>
      <c r="E53" s="187">
        <v>7.5453921703162061</v>
      </c>
      <c r="F53" s="188">
        <f t="shared" ref="F53:H65" si="15">IFERROR(E53-C53,"-")</f>
        <v>7.7950069673310196E-2</v>
      </c>
      <c r="G53" s="187">
        <v>7.4781291030414216</v>
      </c>
      <c r="H53" s="188">
        <f t="shared" si="15"/>
        <v>-6.7263067274784483E-2</v>
      </c>
      <c r="I53" s="187">
        <v>7.411540906285409</v>
      </c>
      <c r="J53" s="188">
        <f t="shared" ref="J53:J65" si="16">IFERROR(I53-G53,"-")</f>
        <v>-6.6588196756012685E-2</v>
      </c>
      <c r="K53" s="187">
        <v>7.3591622939744763</v>
      </c>
      <c r="L53" s="188">
        <f>IFERROR(K53-I53,"-")</f>
        <v>-5.237861231093266E-2</v>
      </c>
    </row>
    <row r="54" spans="1:13" x14ac:dyDescent="0.25">
      <c r="A54" s="1"/>
      <c r="B54" s="116" t="s">
        <v>78</v>
      </c>
      <c r="C54" s="187">
        <v>6.6507065915604313</v>
      </c>
      <c r="D54" s="188">
        <v>1.6539259074558039</v>
      </c>
      <c r="E54" s="187">
        <v>6.9978918500415102</v>
      </c>
      <c r="F54" s="188">
        <f t="shared" si="15"/>
        <v>0.34718525848107884</v>
      </c>
      <c r="G54" s="187">
        <v>6.9611814572379007</v>
      </c>
      <c r="H54" s="188">
        <f t="shared" si="15"/>
        <v>-3.6710392803609437E-2</v>
      </c>
      <c r="I54" s="187">
        <v>6.9985620120250536</v>
      </c>
      <c r="J54" s="188">
        <f t="shared" si="16"/>
        <v>3.7380554787152853E-2</v>
      </c>
      <c r="K54" s="187">
        <v>6.9430937526228913</v>
      </c>
      <c r="L54" s="188">
        <f t="shared" ref="L54:L58" si="17">IFERROR(K54-I54,"-")</f>
        <v>-5.5468259402162268E-2</v>
      </c>
    </row>
    <row r="55" spans="1:13" x14ac:dyDescent="0.25">
      <c r="A55" s="1"/>
      <c r="B55" s="116" t="s">
        <v>80</v>
      </c>
      <c r="C55" s="187">
        <v>7.297614374012837</v>
      </c>
      <c r="D55" s="188">
        <v>2.4600657358805416</v>
      </c>
      <c r="E55" s="187">
        <v>7.0689602308594104</v>
      </c>
      <c r="F55" s="188">
        <f t="shared" si="15"/>
        <v>-0.22865414315342658</v>
      </c>
      <c r="G55" s="187">
        <v>6.7553435594392406</v>
      </c>
      <c r="H55" s="188">
        <f t="shared" si="15"/>
        <v>-0.3136166714201698</v>
      </c>
      <c r="I55" s="187">
        <v>6.8290678771619691</v>
      </c>
      <c r="J55" s="188">
        <f t="shared" si="16"/>
        <v>7.3724317722728472E-2</v>
      </c>
      <c r="K55" s="187">
        <v>6.8182286694321705</v>
      </c>
      <c r="L55" s="188">
        <f t="shared" si="17"/>
        <v>-1.0839207729798517E-2</v>
      </c>
    </row>
    <row r="56" spans="1:13" x14ac:dyDescent="0.25">
      <c r="A56" s="1"/>
      <c r="B56" s="116" t="s">
        <v>82</v>
      </c>
      <c r="C56" s="187">
        <v>6.5945161392105511</v>
      </c>
      <c r="D56" s="188">
        <v>1.8144572548308266</v>
      </c>
      <c r="E56" s="187">
        <v>6.5399217363828601</v>
      </c>
      <c r="F56" s="188">
        <f t="shared" si="15"/>
        <v>-5.4594402827691013E-2</v>
      </c>
      <c r="G56" s="187">
        <v>6.7760773906924294</v>
      </c>
      <c r="H56" s="188">
        <f t="shared" si="15"/>
        <v>0.23615565430956931</v>
      </c>
      <c r="I56" s="187">
        <v>6.5963673311724298</v>
      </c>
      <c r="J56" s="188">
        <f t="shared" si="16"/>
        <v>-0.17971005951999963</v>
      </c>
      <c r="K56" s="187">
        <v>6.8041462899764271</v>
      </c>
      <c r="L56" s="188">
        <f t="shared" si="17"/>
        <v>0.20777895880399733</v>
      </c>
    </row>
    <row r="57" spans="1:13" x14ac:dyDescent="0.25">
      <c r="A57" s="1"/>
      <c r="B57" s="116" t="s">
        <v>84</v>
      </c>
      <c r="C57" s="187">
        <v>6.6882519368571351</v>
      </c>
      <c r="D57" s="188">
        <v>2.0439487139792414</v>
      </c>
      <c r="E57" s="187">
        <v>6.9112693659913855</v>
      </c>
      <c r="F57" s="188">
        <f t="shared" si="15"/>
        <v>0.22301742913425038</v>
      </c>
      <c r="G57" s="187">
        <v>6.767806612632616</v>
      </c>
      <c r="H57" s="188">
        <f t="shared" si="15"/>
        <v>-0.14346275335876957</v>
      </c>
      <c r="I57" s="187">
        <v>6.4623127447150628</v>
      </c>
      <c r="J57" s="188">
        <f t="shared" si="16"/>
        <v>-0.30549386791755317</v>
      </c>
      <c r="K57" s="187">
        <v>6.6155693785797869</v>
      </c>
      <c r="L57" s="188">
        <f t="shared" si="17"/>
        <v>0.1532566338647241</v>
      </c>
    </row>
    <row r="58" spans="1:13" x14ac:dyDescent="0.25">
      <c r="A58" s="1"/>
      <c r="B58" s="116" t="s">
        <v>86</v>
      </c>
      <c r="C58" s="187">
        <v>7.0047183079421824</v>
      </c>
      <c r="D58" s="188">
        <v>2.0032634433831449</v>
      </c>
      <c r="E58" s="187">
        <v>6.8310383944153577</v>
      </c>
      <c r="F58" s="188">
        <f t="shared" si="15"/>
        <v>-0.17367991352682477</v>
      </c>
      <c r="G58" s="187">
        <v>6.6362790459442387</v>
      </c>
      <c r="H58" s="188">
        <f t="shared" si="15"/>
        <v>-0.19475934847111898</v>
      </c>
      <c r="I58" s="187">
        <v>6.8908824104871842</v>
      </c>
      <c r="J58" s="188">
        <f t="shared" si="16"/>
        <v>0.25460336454294552</v>
      </c>
      <c r="K58" s="187">
        <v>6.7697094098912931</v>
      </c>
      <c r="L58" s="188">
        <f t="shared" si="17"/>
        <v>-0.12117300059589109</v>
      </c>
    </row>
    <row r="59" spans="1:13" x14ac:dyDescent="0.25">
      <c r="A59" s="1"/>
      <c r="B59" s="116" t="s">
        <v>88</v>
      </c>
      <c r="C59" s="187">
        <v>6.9643698899562754</v>
      </c>
      <c r="D59" s="188">
        <v>1.2165650184466976</v>
      </c>
      <c r="E59" s="187">
        <v>7.2388840015081062</v>
      </c>
      <c r="F59" s="188">
        <f t="shared" si="15"/>
        <v>0.27451411155183081</v>
      </c>
      <c r="G59" s="187">
        <v>7.2890932982917214</v>
      </c>
      <c r="H59" s="188">
        <f t="shared" si="15"/>
        <v>5.0209296783615187E-2</v>
      </c>
      <c r="I59" s="187">
        <v>7.3476400263070172</v>
      </c>
      <c r="J59" s="188">
        <f t="shared" si="16"/>
        <v>5.8546728015295812E-2</v>
      </c>
      <c r="K59" s="187"/>
      <c r="L59" s="188"/>
    </row>
    <row r="60" spans="1:13" x14ac:dyDescent="0.25">
      <c r="A60" s="1"/>
      <c r="B60" s="116" t="s">
        <v>90</v>
      </c>
      <c r="C60" s="187">
        <v>7.3769862429348407</v>
      </c>
      <c r="D60" s="188">
        <v>0.75206907205158391</v>
      </c>
      <c r="E60" s="187">
        <v>7.4616266035620873</v>
      </c>
      <c r="F60" s="188">
        <f t="shared" si="15"/>
        <v>8.4640360627246558E-2</v>
      </c>
      <c r="G60" s="187">
        <v>7.2055160552219784</v>
      </c>
      <c r="H60" s="188">
        <f t="shared" si="15"/>
        <v>-0.25611054834010893</v>
      </c>
      <c r="I60" s="187">
        <v>7.4646587649510199</v>
      </c>
      <c r="J60" s="188">
        <f t="shared" si="16"/>
        <v>0.25914270972904152</v>
      </c>
      <c r="K60" s="187"/>
      <c r="L60" s="188"/>
    </row>
    <row r="61" spans="1:13" x14ac:dyDescent="0.25">
      <c r="A61" s="1"/>
      <c r="B61" s="116" t="s">
        <v>92</v>
      </c>
      <c r="C61" s="187">
        <v>7.1376755746517411</v>
      </c>
      <c r="D61" s="188">
        <v>0.10105458526755307</v>
      </c>
      <c r="E61" s="187">
        <v>7.1533715606525314</v>
      </c>
      <c r="F61" s="188">
        <f t="shared" si="15"/>
        <v>1.5695986000790363E-2</v>
      </c>
      <c r="G61" s="187">
        <v>7.3029817835805195</v>
      </c>
      <c r="H61" s="188">
        <f t="shared" si="15"/>
        <v>0.14961022292798809</v>
      </c>
      <c r="I61" s="187">
        <v>7.1344611214296467</v>
      </c>
      <c r="J61" s="188">
        <f t="shared" si="16"/>
        <v>-0.1685206621508728</v>
      </c>
      <c r="K61" s="187"/>
      <c r="L61" s="188"/>
    </row>
    <row r="62" spans="1:13" x14ac:dyDescent="0.25">
      <c r="A62" s="1"/>
      <c r="B62" s="116" t="s">
        <v>94</v>
      </c>
      <c r="C62" s="187">
        <v>6.8989995831596502</v>
      </c>
      <c r="D62" s="188">
        <v>0.18093300007008306</v>
      </c>
      <c r="E62" s="187">
        <v>6.890301003344482</v>
      </c>
      <c r="F62" s="188">
        <f t="shared" si="15"/>
        <v>-8.6985798151681948E-3</v>
      </c>
      <c r="G62" s="187">
        <v>6.9900626094880476</v>
      </c>
      <c r="H62" s="188">
        <f t="shared" si="15"/>
        <v>9.9761606143565551E-2</v>
      </c>
      <c r="I62" s="187">
        <v>6.9083811962069026</v>
      </c>
      <c r="J62" s="188">
        <f t="shared" si="16"/>
        <v>-8.1681413281144977E-2</v>
      </c>
      <c r="K62" s="187"/>
      <c r="L62" s="188"/>
    </row>
    <row r="63" spans="1:13" x14ac:dyDescent="0.25">
      <c r="A63" s="1"/>
      <c r="B63" s="116" t="s">
        <v>96</v>
      </c>
      <c r="C63" s="187">
        <v>7.1330528040515375</v>
      </c>
      <c r="D63" s="188">
        <v>-0.22202465409137595</v>
      </c>
      <c r="E63" s="187">
        <v>7.3095171919128523</v>
      </c>
      <c r="F63" s="188">
        <f t="shared" si="15"/>
        <v>0.1764643878613148</v>
      </c>
      <c r="G63" s="187">
        <v>7.1157021870966597</v>
      </c>
      <c r="H63" s="188">
        <f t="shared" si="15"/>
        <v>-0.19381500481619263</v>
      </c>
      <c r="I63" s="187">
        <v>6.8623940706831252</v>
      </c>
      <c r="J63" s="188">
        <f t="shared" si="16"/>
        <v>-0.25330811641353446</v>
      </c>
      <c r="K63" s="187"/>
      <c r="L63" s="188"/>
    </row>
    <row r="64" spans="1:13" x14ac:dyDescent="0.25">
      <c r="A64" s="1"/>
      <c r="B64" s="116" t="s">
        <v>98</v>
      </c>
      <c r="C64" s="187">
        <v>7.05457733747921</v>
      </c>
      <c r="D64" s="188">
        <v>-4.9014881096025142E-2</v>
      </c>
      <c r="E64" s="187">
        <v>7.0099346585283966</v>
      </c>
      <c r="F64" s="188">
        <f t="shared" si="15"/>
        <v>-4.4642678950813419E-2</v>
      </c>
      <c r="G64" s="187">
        <v>7.0372640734560479</v>
      </c>
      <c r="H64" s="188">
        <f t="shared" si="15"/>
        <v>2.7329414927651285E-2</v>
      </c>
      <c r="I64" s="187">
        <v>7.054696405331419</v>
      </c>
      <c r="J64" s="188">
        <f t="shared" si="16"/>
        <v>1.7432331875371077E-2</v>
      </c>
      <c r="K64" s="187"/>
      <c r="L64" s="188"/>
    </row>
    <row r="65" spans="1:13" ht="15.75" x14ac:dyDescent="0.25">
      <c r="B65" s="119" t="s">
        <v>32</v>
      </c>
      <c r="C65" s="189">
        <v>7.0085146420153253</v>
      </c>
      <c r="D65" s="190">
        <v>0.619009799192618</v>
      </c>
      <c r="E65" s="189">
        <v>7.0725577256919241</v>
      </c>
      <c r="F65" s="190">
        <f t="shared" si="15"/>
        <v>6.4043083676598833E-2</v>
      </c>
      <c r="G65" s="189">
        <v>7.0222593473284354</v>
      </c>
      <c r="H65" s="190">
        <f t="shared" si="15"/>
        <v>-5.0298378363488716E-2</v>
      </c>
      <c r="I65" s="189">
        <v>6.9927404043883863</v>
      </c>
      <c r="J65" s="190">
        <f t="shared" si="16"/>
        <v>-2.9518942940049087E-2</v>
      </c>
      <c r="K65" s="189">
        <v>6.8808510828936695</v>
      </c>
      <c r="L65" s="190">
        <v>2.2783095744898674E-2</v>
      </c>
    </row>
    <row r="66" spans="1:13" ht="6" customHeight="1" x14ac:dyDescent="0.25"/>
    <row r="67" spans="1:13" x14ac:dyDescent="0.25">
      <c r="B67" s="107" t="s">
        <v>57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</row>
    <row r="70" spans="1:13" ht="48.75" customHeight="1" thickBot="1" x14ac:dyDescent="0.3">
      <c r="B70" s="277" t="s">
        <v>315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91"/>
      <c r="D71" s="191"/>
      <c r="E71" s="191"/>
      <c r="F71" s="191"/>
      <c r="G71" s="191"/>
      <c r="H71" s="191"/>
      <c r="I71" s="191"/>
      <c r="J71" s="191"/>
      <c r="K71" s="39"/>
      <c r="L71" s="39"/>
      <c r="M71" s="1" t="s">
        <v>107</v>
      </c>
    </row>
    <row r="72" spans="1:13" ht="22.5" thickTop="1" thickBot="1" x14ac:dyDescent="0.3">
      <c r="B72" s="112"/>
      <c r="C72" s="310" t="s">
        <v>144</v>
      </c>
      <c r="D72" s="311"/>
      <c r="E72" s="311"/>
      <c r="F72" s="311"/>
      <c r="G72" s="311"/>
      <c r="H72" s="311"/>
      <c r="I72" s="311"/>
      <c r="J72" s="311"/>
      <c r="K72" s="311"/>
      <c r="L72" s="311"/>
    </row>
    <row r="73" spans="1:13" ht="22.5" thickTop="1" thickBot="1" x14ac:dyDescent="0.3">
      <c r="B73" s="112"/>
      <c r="C73" s="301">
        <f t="shared" ref="C73" si="18">E73-1</f>
        <v>2022</v>
      </c>
      <c r="D73" s="302"/>
      <c r="E73" s="303">
        <f t="shared" ref="E73" si="19">G73-1</f>
        <v>2023</v>
      </c>
      <c r="F73" s="302"/>
      <c r="G73" s="303">
        <f t="shared" ref="G73" si="20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CONCATENATE("def ",RIGHT(K73,2),"/",RIGHT(I73,2))</f>
        <v>def 26/25</v>
      </c>
    </row>
    <row r="75" spans="1:13" x14ac:dyDescent="0.25">
      <c r="A75" s="1"/>
      <c r="B75" s="116" t="s">
        <v>76</v>
      </c>
      <c r="C75" s="187">
        <v>7.9685462655838961</v>
      </c>
      <c r="D75" s="188">
        <v>-11.508681457188381</v>
      </c>
      <c r="E75" s="187">
        <v>8.5360883914478407</v>
      </c>
      <c r="F75" s="188">
        <f t="shared" ref="F75:H87" si="21">IFERROR(E75-C75,"-")</f>
        <v>0.56754212586394459</v>
      </c>
      <c r="G75" s="187">
        <v>8.3291053034817395</v>
      </c>
      <c r="H75" s="188">
        <f t="shared" si="21"/>
        <v>-0.20698308796610121</v>
      </c>
      <c r="I75" s="187">
        <v>7.6470348979093794</v>
      </c>
      <c r="J75" s="188">
        <f t="shared" ref="J75:J87" si="22">IFERROR(I75-G75,"-")</f>
        <v>-0.68207040557236009</v>
      </c>
      <c r="K75" s="187">
        <v>7.7077038020919808</v>
      </c>
      <c r="L75" s="188">
        <f>IFERROR(K75-I75,"-")</f>
        <v>6.0668904182601402E-2</v>
      </c>
    </row>
    <row r="76" spans="1:13" x14ac:dyDescent="0.25">
      <c r="A76" s="1"/>
      <c r="B76" s="116" t="s">
        <v>78</v>
      </c>
      <c r="C76" s="187">
        <v>7.431149250140348</v>
      </c>
      <c r="D76" s="188">
        <v>-7.4339301149390176</v>
      </c>
      <c r="E76" s="187">
        <v>7.9643095644431252</v>
      </c>
      <c r="F76" s="188">
        <f t="shared" si="21"/>
        <v>0.53316031430277722</v>
      </c>
      <c r="G76" s="187">
        <v>7.751214378238342</v>
      </c>
      <c r="H76" s="188">
        <f t="shared" si="21"/>
        <v>-0.21309518620478318</v>
      </c>
      <c r="I76" s="187">
        <v>7.3893776737428363</v>
      </c>
      <c r="J76" s="188">
        <f t="shared" si="22"/>
        <v>-0.36183670449550576</v>
      </c>
      <c r="K76" s="187">
        <v>7.2835295059652498</v>
      </c>
      <c r="L76" s="188">
        <f t="shared" ref="L76:L80" si="23">IFERROR(K76-I76,"-")</f>
        <v>-0.10584816777758643</v>
      </c>
    </row>
    <row r="77" spans="1:13" x14ac:dyDescent="0.25">
      <c r="A77" s="1"/>
      <c r="B77" s="116" t="s">
        <v>80</v>
      </c>
      <c r="C77" s="187">
        <v>7.6807281132620631</v>
      </c>
      <c r="D77" s="188">
        <v>-13.400705111493636</v>
      </c>
      <c r="E77" s="187">
        <v>7.2202598160852434</v>
      </c>
      <c r="F77" s="188">
        <f t="shared" si="21"/>
        <v>-0.4604682971768197</v>
      </c>
      <c r="G77" s="187">
        <v>6.624144705643249</v>
      </c>
      <c r="H77" s="188">
        <f t="shared" si="21"/>
        <v>-0.59611511044199439</v>
      </c>
      <c r="I77" s="187">
        <v>6.6516820919641546</v>
      </c>
      <c r="J77" s="188">
        <f t="shared" si="22"/>
        <v>2.7537386320905632E-2</v>
      </c>
      <c r="K77" s="187">
        <v>6.4607051680121437</v>
      </c>
      <c r="L77" s="188">
        <f t="shared" si="23"/>
        <v>-0.19097692395201094</v>
      </c>
    </row>
    <row r="78" spans="1:13" x14ac:dyDescent="0.25">
      <c r="A78" s="1"/>
      <c r="B78" s="116" t="s">
        <v>82</v>
      </c>
      <c r="C78" s="187">
        <v>6.8932210297513921</v>
      </c>
      <c r="D78" s="188">
        <v>-2.5618351500238896</v>
      </c>
      <c r="E78" s="187">
        <v>6.6325707530769762</v>
      </c>
      <c r="F78" s="188">
        <f t="shared" si="21"/>
        <v>-0.26065027667441587</v>
      </c>
      <c r="G78" s="187">
        <v>7.1035439137134055</v>
      </c>
      <c r="H78" s="188">
        <f t="shared" si="21"/>
        <v>0.47097316063642936</v>
      </c>
      <c r="I78" s="187">
        <v>6.5099242150848067</v>
      </c>
      <c r="J78" s="188">
        <f t="shared" si="22"/>
        <v>-0.59361969862859887</v>
      </c>
      <c r="K78" s="187">
        <v>7.028988053408292</v>
      </c>
      <c r="L78" s="188">
        <f t="shared" si="23"/>
        <v>0.51906383832348535</v>
      </c>
    </row>
    <row r="79" spans="1:13" x14ac:dyDescent="0.25">
      <c r="A79" s="1"/>
      <c r="B79" s="116" t="s">
        <v>84</v>
      </c>
      <c r="C79" s="187">
        <v>6.8423889792076666</v>
      </c>
      <c r="D79" s="188">
        <v>1.8013795154852694</v>
      </c>
      <c r="E79" s="187">
        <v>7.0364704064286814</v>
      </c>
      <c r="F79" s="188">
        <f t="shared" si="21"/>
        <v>0.19408142722101474</v>
      </c>
      <c r="G79" s="187">
        <v>6.5189393939393936</v>
      </c>
      <c r="H79" s="188">
        <f t="shared" si="21"/>
        <v>-0.51753101248928779</v>
      </c>
      <c r="I79" s="187">
        <v>6.5195181797903192</v>
      </c>
      <c r="J79" s="188">
        <f t="shared" si="22"/>
        <v>5.7878585092563384E-4</v>
      </c>
      <c r="K79" s="187">
        <v>6.5056011360050485</v>
      </c>
      <c r="L79" s="188">
        <f t="shared" si="23"/>
        <v>-1.39170437852707E-2</v>
      </c>
    </row>
    <row r="80" spans="1:13" x14ac:dyDescent="0.25">
      <c r="A80" s="1"/>
      <c r="B80" s="116" t="s">
        <v>86</v>
      </c>
      <c r="C80" s="187">
        <v>7.0134657836644587</v>
      </c>
      <c r="D80" s="188">
        <v>1.847015006462386</v>
      </c>
      <c r="E80" s="187">
        <v>7.1027638379147628</v>
      </c>
      <c r="F80" s="188">
        <f t="shared" si="21"/>
        <v>8.9298054250304126E-2</v>
      </c>
      <c r="G80" s="187">
        <v>7.124307794032565</v>
      </c>
      <c r="H80" s="188">
        <f t="shared" si="21"/>
        <v>2.1543956117802132E-2</v>
      </c>
      <c r="I80" s="187">
        <v>6.9279898408904161</v>
      </c>
      <c r="J80" s="188">
        <f t="shared" si="22"/>
        <v>-0.19631795314214884</v>
      </c>
      <c r="K80" s="187">
        <v>6.6505745465057453</v>
      </c>
      <c r="L80" s="188">
        <f t="shared" si="23"/>
        <v>-0.27741529438467083</v>
      </c>
    </row>
    <row r="81" spans="1:13" x14ac:dyDescent="0.25">
      <c r="A81" s="1"/>
      <c r="B81" s="116" t="s">
        <v>88</v>
      </c>
      <c r="C81" s="187">
        <v>7.5911216449939145</v>
      </c>
      <c r="D81" s="188">
        <v>0.87293408578962062</v>
      </c>
      <c r="E81" s="187">
        <v>7.5984915403954609</v>
      </c>
      <c r="F81" s="188">
        <f t="shared" si="21"/>
        <v>7.3698954015464224E-3</v>
      </c>
      <c r="G81" s="187">
        <v>7.2211466865227107</v>
      </c>
      <c r="H81" s="188">
        <f t="shared" si="21"/>
        <v>-0.37734485387275019</v>
      </c>
      <c r="I81" s="187">
        <v>7.1938639082400959</v>
      </c>
      <c r="J81" s="188">
        <f t="shared" si="22"/>
        <v>-2.7282778282614828E-2</v>
      </c>
      <c r="K81" s="187"/>
      <c r="L81" s="188"/>
    </row>
    <row r="82" spans="1:13" x14ac:dyDescent="0.25">
      <c r="A82" s="1"/>
      <c r="B82" s="116" t="s">
        <v>90</v>
      </c>
      <c r="C82" s="187">
        <v>7.960238198622914</v>
      </c>
      <c r="D82" s="188">
        <v>-5.3842347925501244E-3</v>
      </c>
      <c r="E82" s="187">
        <v>7.9245908431738137</v>
      </c>
      <c r="F82" s="188">
        <f t="shared" si="21"/>
        <v>-3.564735544910036E-2</v>
      </c>
      <c r="G82" s="187">
        <v>7.7122955784373106</v>
      </c>
      <c r="H82" s="188">
        <f t="shared" si="21"/>
        <v>-0.21229526473650306</v>
      </c>
      <c r="I82" s="187">
        <v>7.3437853907134771</v>
      </c>
      <c r="J82" s="188">
        <f t="shared" si="22"/>
        <v>-0.36851018772383348</v>
      </c>
      <c r="K82" s="187"/>
      <c r="L82" s="188"/>
    </row>
    <row r="83" spans="1:13" x14ac:dyDescent="0.25">
      <c r="A83" s="1"/>
      <c r="B83" s="116" t="s">
        <v>92</v>
      </c>
      <c r="C83" s="187">
        <v>7.6872820979232985</v>
      </c>
      <c r="D83" s="188">
        <v>-0.15793079316115222</v>
      </c>
      <c r="E83" s="187">
        <v>7.6300188205771642</v>
      </c>
      <c r="F83" s="188">
        <f t="shared" si="21"/>
        <v>-5.7263277346134345E-2</v>
      </c>
      <c r="G83" s="187">
        <v>7.5017424564385893</v>
      </c>
      <c r="H83" s="188">
        <f t="shared" si="21"/>
        <v>-0.12827636413857491</v>
      </c>
      <c r="I83" s="187">
        <v>7.0483597968888532</v>
      </c>
      <c r="J83" s="188">
        <f t="shared" si="22"/>
        <v>-0.45338265954973611</v>
      </c>
      <c r="K83" s="187"/>
      <c r="L83" s="188"/>
    </row>
    <row r="84" spans="1:13" x14ac:dyDescent="0.25">
      <c r="A84" s="1"/>
      <c r="B84" s="116" t="s">
        <v>94</v>
      </c>
      <c r="C84" s="187">
        <v>7.4518625393494231</v>
      </c>
      <c r="D84" s="188">
        <v>0.32028720629077689</v>
      </c>
      <c r="E84" s="187">
        <v>7.0542501497703523</v>
      </c>
      <c r="F84" s="188">
        <f t="shared" si="21"/>
        <v>-0.39761238957907086</v>
      </c>
      <c r="G84" s="187">
        <v>7.1212844601878951</v>
      </c>
      <c r="H84" s="188">
        <f t="shared" si="21"/>
        <v>6.7034310417542819E-2</v>
      </c>
      <c r="I84" s="187">
        <v>7.0942683317323088</v>
      </c>
      <c r="J84" s="188">
        <f t="shared" si="22"/>
        <v>-2.7016128455586319E-2</v>
      </c>
      <c r="K84" s="187"/>
      <c r="L84" s="188"/>
    </row>
    <row r="85" spans="1:13" x14ac:dyDescent="0.25">
      <c r="A85" s="1"/>
      <c r="B85" s="116" t="s">
        <v>96</v>
      </c>
      <c r="C85" s="187">
        <v>7.4436004827145599</v>
      </c>
      <c r="D85" s="188">
        <v>-0.81679660855106562</v>
      </c>
      <c r="E85" s="187">
        <v>7.5841486537732274</v>
      </c>
      <c r="F85" s="188">
        <f t="shared" si="21"/>
        <v>0.14054817105866757</v>
      </c>
      <c r="G85" s="187">
        <v>7.0811675329868056</v>
      </c>
      <c r="H85" s="188">
        <f t="shared" si="21"/>
        <v>-0.50298112078642188</v>
      </c>
      <c r="I85" s="187">
        <v>7.1669209152950621</v>
      </c>
      <c r="J85" s="188">
        <f t="shared" si="22"/>
        <v>8.5753382308256576E-2</v>
      </c>
      <c r="K85" s="187"/>
      <c r="L85" s="188"/>
    </row>
    <row r="86" spans="1:13" x14ac:dyDescent="0.25">
      <c r="A86" s="1"/>
      <c r="B86" s="116" t="s">
        <v>98</v>
      </c>
      <c r="C86" s="187">
        <v>7.232929964261082</v>
      </c>
      <c r="D86" s="188">
        <v>-0.20249737464428286</v>
      </c>
      <c r="E86" s="187">
        <v>7.4529502083790309</v>
      </c>
      <c r="F86" s="188">
        <f t="shared" si="21"/>
        <v>0.22002024411794885</v>
      </c>
      <c r="G86" s="187">
        <v>7.4496290189612528</v>
      </c>
      <c r="H86" s="188">
        <f t="shared" si="21"/>
        <v>-3.3211894177780366E-3</v>
      </c>
      <c r="I86" s="187">
        <v>7.2572656249999996</v>
      </c>
      <c r="J86" s="188">
        <f t="shared" si="22"/>
        <v>-0.19236339396125324</v>
      </c>
      <c r="K86" s="187"/>
      <c r="L86" s="188"/>
    </row>
    <row r="87" spans="1:13" ht="15.75" x14ac:dyDescent="0.25">
      <c r="B87" s="119" t="s">
        <v>32</v>
      </c>
      <c r="C87" s="189">
        <v>7.4275981000211777</v>
      </c>
      <c r="D87" s="190">
        <v>-0.32408791605371512</v>
      </c>
      <c r="E87" s="189">
        <v>7.4765375001509424</v>
      </c>
      <c r="F87" s="190">
        <f t="shared" si="21"/>
        <v>4.8939400129764721E-2</v>
      </c>
      <c r="G87" s="189">
        <v>7.2766139739305036</v>
      </c>
      <c r="H87" s="190">
        <f t="shared" si="21"/>
        <v>-0.19992352622043885</v>
      </c>
      <c r="I87" s="189">
        <v>7.0552667135732205</v>
      </c>
      <c r="J87" s="190">
        <f t="shared" si="22"/>
        <v>-0.22134726035728303</v>
      </c>
      <c r="K87" s="189">
        <v>6.9152161195970097</v>
      </c>
      <c r="L87" s="190">
        <v>-6.5431572460150633E-3</v>
      </c>
    </row>
    <row r="88" spans="1:13" ht="6" customHeight="1" x14ac:dyDescent="0.25"/>
    <row r="89" spans="1:13" x14ac:dyDescent="0.25">
      <c r="B89" s="107" t="s">
        <v>57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2" spans="1:13" ht="48.75" customHeight="1" thickBot="1" x14ac:dyDescent="0.3">
      <c r="B92" s="277" t="s">
        <v>316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91"/>
      <c r="D93" s="191"/>
      <c r="E93" s="191"/>
      <c r="F93" s="191"/>
      <c r="G93" s="191"/>
      <c r="H93" s="191"/>
      <c r="I93" s="191"/>
      <c r="J93" s="191"/>
      <c r="K93" s="39"/>
      <c r="L93" s="39"/>
      <c r="M93" s="1" t="s">
        <v>120</v>
      </c>
    </row>
    <row r="94" spans="1:13" ht="22.5" thickTop="1" thickBot="1" x14ac:dyDescent="0.3">
      <c r="B94" s="123" t="s">
        <v>101</v>
      </c>
      <c r="C94" s="310" t="s">
        <v>34</v>
      </c>
      <c r="D94" s="311"/>
      <c r="E94" s="311"/>
      <c r="F94" s="311"/>
      <c r="G94" s="311"/>
      <c r="H94" s="311"/>
      <c r="I94" s="311"/>
      <c r="J94" s="311"/>
      <c r="K94" s="311"/>
      <c r="L94" s="311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CONCATENATE("def ",RIGHT(K95,2),"/",RIGHT(I95,2))</f>
        <v>def 26/25</v>
      </c>
    </row>
    <row r="97" spans="2:12" x14ac:dyDescent="0.25">
      <c r="B97" s="116" t="s">
        <v>76</v>
      </c>
      <c r="C97" s="187">
        <v>10.058643771827706</v>
      </c>
      <c r="D97" s="188">
        <v>2.8018255900095239</v>
      </c>
      <c r="E97" s="187">
        <v>9.1694865070637004</v>
      </c>
      <c r="F97" s="188">
        <f t="shared" ref="F97:H109" si="27">IFERROR(E97-C97,"-")</f>
        <v>-0.88915726476400536</v>
      </c>
      <c r="G97" s="187">
        <v>8.4320445539252429</v>
      </c>
      <c r="H97" s="188">
        <f t="shared" si="27"/>
        <v>-0.73744195313845751</v>
      </c>
      <c r="I97" s="187">
        <v>8.7759174766911325</v>
      </c>
      <c r="J97" s="188">
        <f t="shared" ref="J97:J109" si="28">IFERROR(I97-G97,"-")</f>
        <v>0.34387292276588965</v>
      </c>
      <c r="K97" s="187">
        <v>8.055235087493152</v>
      </c>
      <c r="L97" s="188">
        <f>IFERROR(K97-I97,"-")</f>
        <v>-0.72068238919798056</v>
      </c>
    </row>
    <row r="98" spans="2:12" x14ac:dyDescent="0.25">
      <c r="B98" s="116" t="s">
        <v>78</v>
      </c>
      <c r="C98" s="187">
        <v>8.5183896043624543</v>
      </c>
      <c r="D98" s="188">
        <v>3.3016835365925568</v>
      </c>
      <c r="E98" s="187">
        <v>8.342087286527514</v>
      </c>
      <c r="F98" s="188">
        <f t="shared" si="27"/>
        <v>-0.17630231783494033</v>
      </c>
      <c r="G98" s="187">
        <v>7.8970631762423125</v>
      </c>
      <c r="H98" s="188">
        <f t="shared" si="27"/>
        <v>-0.4450241102852015</v>
      </c>
      <c r="I98" s="187">
        <v>7.6407602559277379</v>
      </c>
      <c r="J98" s="188">
        <f t="shared" si="28"/>
        <v>-0.25630292031457458</v>
      </c>
      <c r="K98" s="187">
        <v>8.2853081932999899</v>
      </c>
      <c r="L98" s="188">
        <f t="shared" ref="L98:L100" si="29">IFERROR(K98-I98,"-")</f>
        <v>0.64454793737225202</v>
      </c>
    </row>
    <row r="99" spans="2:12" x14ac:dyDescent="0.25">
      <c r="B99" s="116" t="s">
        <v>80</v>
      </c>
      <c r="C99" s="187">
        <v>8.9438208884688084</v>
      </c>
      <c r="D99" s="188">
        <v>4.676933600168244</v>
      </c>
      <c r="E99" s="187">
        <v>7.2962298025134649</v>
      </c>
      <c r="F99" s="188">
        <f t="shared" si="27"/>
        <v>-1.6475910859553435</v>
      </c>
      <c r="G99" s="187">
        <v>7.1176644057800056</v>
      </c>
      <c r="H99" s="188">
        <f t="shared" si="27"/>
        <v>-0.17856539673345928</v>
      </c>
      <c r="I99" s="187">
        <v>7.1640069569462668</v>
      </c>
      <c r="J99" s="188">
        <f t="shared" si="28"/>
        <v>4.6342551166261181E-2</v>
      </c>
      <c r="K99" s="187">
        <v>7.6835790308719512</v>
      </c>
      <c r="L99" s="188">
        <f t="shared" si="29"/>
        <v>0.51957207392568439</v>
      </c>
    </row>
    <row r="100" spans="2:12" x14ac:dyDescent="0.25">
      <c r="B100" s="116" t="s">
        <v>82</v>
      </c>
      <c r="C100" s="187">
        <v>7.2615639657124369</v>
      </c>
      <c r="D100" s="188">
        <v>2.964370262769247</v>
      </c>
      <c r="E100" s="187">
        <v>6.8897870199563975</v>
      </c>
      <c r="F100" s="188">
        <f t="shared" si="27"/>
        <v>-0.37177694575603937</v>
      </c>
      <c r="G100" s="187">
        <v>7.2501342882721573</v>
      </c>
      <c r="H100" s="188">
        <f t="shared" si="27"/>
        <v>0.36034726831575981</v>
      </c>
      <c r="I100" s="187">
        <v>7.0925433168316836</v>
      </c>
      <c r="J100" s="188">
        <f t="shared" si="28"/>
        <v>-0.15759097144047374</v>
      </c>
      <c r="K100" s="187">
        <v>7.5446131062569419</v>
      </c>
      <c r="L100" s="188">
        <f t="shared" si="29"/>
        <v>0.45206978942525833</v>
      </c>
    </row>
    <row r="101" spans="2:12" x14ac:dyDescent="0.25">
      <c r="B101" s="116" t="s">
        <v>84</v>
      </c>
      <c r="C101" s="187">
        <v>7.5795092261617238</v>
      </c>
      <c r="D101" s="188">
        <v>3.8535499103965827</v>
      </c>
      <c r="E101" s="187">
        <v>6.8398547955674438</v>
      </c>
      <c r="F101" s="188">
        <f t="shared" si="27"/>
        <v>-0.73965443059428004</v>
      </c>
      <c r="G101" s="187">
        <v>6.7150291423813488</v>
      </c>
      <c r="H101" s="188">
        <f t="shared" si="27"/>
        <v>-0.12482565318609495</v>
      </c>
      <c r="I101" s="187">
        <v>6.4527386646904263</v>
      </c>
      <c r="J101" s="188">
        <f t="shared" si="28"/>
        <v>-0.26229047769092251</v>
      </c>
      <c r="K101" s="187">
        <v>6.6120122417750578</v>
      </c>
      <c r="L101" s="188">
        <f>IFERROR(K101-I101,"-")</f>
        <v>0.15927357708463141</v>
      </c>
    </row>
    <row r="102" spans="2:12" x14ac:dyDescent="0.25">
      <c r="B102" s="116" t="s">
        <v>86</v>
      </c>
      <c r="C102" s="187">
        <v>7.6719207173194901</v>
      </c>
      <c r="D102" s="188">
        <v>1.8741756643972627</v>
      </c>
      <c r="E102" s="187">
        <v>6.5240314296404636</v>
      </c>
      <c r="F102" s="188">
        <f t="shared" si="27"/>
        <v>-1.1478892876790265</v>
      </c>
      <c r="G102" s="187">
        <v>7.0445658424381827</v>
      </c>
      <c r="H102" s="188">
        <f t="shared" si="27"/>
        <v>0.52053441279771917</v>
      </c>
      <c r="I102" s="187">
        <v>6.7967155927071676</v>
      </c>
      <c r="J102" s="188">
        <f t="shared" si="28"/>
        <v>-0.2478502497310151</v>
      </c>
      <c r="K102" s="187">
        <v>7.1101631609986242</v>
      </c>
      <c r="L102" s="188">
        <f>IFERROR(K102-I102,"-")</f>
        <v>0.31344756829145659</v>
      </c>
    </row>
    <row r="103" spans="2:12" x14ac:dyDescent="0.25">
      <c r="B103" s="116" t="s">
        <v>88</v>
      </c>
      <c r="C103" s="187">
        <v>7.8098892707140131</v>
      </c>
      <c r="D103" s="188">
        <v>1.6119781226023049</v>
      </c>
      <c r="E103" s="187">
        <v>7.6651164324823533</v>
      </c>
      <c r="F103" s="188">
        <f t="shared" si="27"/>
        <v>-0.14477283823165976</v>
      </c>
      <c r="G103" s="187">
        <v>7.5937150964470073</v>
      </c>
      <c r="H103" s="188">
        <f t="shared" si="27"/>
        <v>-7.1401336035346041E-2</v>
      </c>
      <c r="I103" s="187">
        <v>7.8158202744001564</v>
      </c>
      <c r="J103" s="188">
        <f t="shared" si="28"/>
        <v>0.2221051779531491</v>
      </c>
      <c r="K103" s="187"/>
      <c r="L103" s="188"/>
    </row>
    <row r="104" spans="2:12" x14ac:dyDescent="0.25">
      <c r="B104" s="116" t="s">
        <v>90</v>
      </c>
      <c r="C104" s="187">
        <v>8.0280654359897952</v>
      </c>
      <c r="D104" s="188">
        <v>1.3091947247877957</v>
      </c>
      <c r="E104" s="187">
        <v>8.0638530164077604</v>
      </c>
      <c r="F104" s="188">
        <f t="shared" si="27"/>
        <v>3.5787580417965259E-2</v>
      </c>
      <c r="G104" s="187">
        <v>8.262072418865209</v>
      </c>
      <c r="H104" s="188">
        <f t="shared" si="27"/>
        <v>0.19821940245744862</v>
      </c>
      <c r="I104" s="187">
        <v>7.2493862520458263</v>
      </c>
      <c r="J104" s="188">
        <f t="shared" si="28"/>
        <v>-1.0126861668193827</v>
      </c>
      <c r="K104" s="187"/>
      <c r="L104" s="188"/>
    </row>
    <row r="105" spans="2:12" x14ac:dyDescent="0.25">
      <c r="B105" s="116" t="s">
        <v>92</v>
      </c>
      <c r="C105" s="187">
        <v>7.3250566263515537</v>
      </c>
      <c r="D105" s="188">
        <v>-0.78435290948677938</v>
      </c>
      <c r="E105" s="187">
        <v>7.2178584261588217</v>
      </c>
      <c r="F105" s="188">
        <f t="shared" si="27"/>
        <v>-0.10719820019273207</v>
      </c>
      <c r="G105" s="187">
        <v>7.8073064340239915</v>
      </c>
      <c r="H105" s="188">
        <f t="shared" si="27"/>
        <v>0.58944800786516982</v>
      </c>
      <c r="I105" s="187">
        <v>7.4131458427401151</v>
      </c>
      <c r="J105" s="188">
        <f t="shared" si="28"/>
        <v>-0.39416059128387637</v>
      </c>
      <c r="K105" s="187"/>
      <c r="L105" s="188"/>
    </row>
    <row r="106" spans="2:12" x14ac:dyDescent="0.25">
      <c r="B106" s="116" t="s">
        <v>94</v>
      </c>
      <c r="C106" s="187">
        <v>7.6415784008307375</v>
      </c>
      <c r="D106" s="188">
        <v>0.16853409740863956</v>
      </c>
      <c r="E106" s="187">
        <v>7.5350687417126112</v>
      </c>
      <c r="F106" s="188">
        <f t="shared" si="27"/>
        <v>-0.10650965911812627</v>
      </c>
      <c r="G106" s="187">
        <v>7.4144357116541819</v>
      </c>
      <c r="H106" s="188">
        <f t="shared" si="27"/>
        <v>-0.12063303005842929</v>
      </c>
      <c r="I106" s="187">
        <v>6.8761229447991408</v>
      </c>
      <c r="J106" s="188">
        <f t="shared" si="28"/>
        <v>-0.53831276685504115</v>
      </c>
      <c r="K106" s="187"/>
      <c r="L106" s="188"/>
    </row>
    <row r="107" spans="2:12" x14ac:dyDescent="0.25">
      <c r="B107" s="116" t="s">
        <v>96</v>
      </c>
      <c r="C107" s="187">
        <v>7.9870946393117137</v>
      </c>
      <c r="D107" s="188">
        <v>-0.44151318134807482</v>
      </c>
      <c r="E107" s="187">
        <v>7.928793932416875</v>
      </c>
      <c r="F107" s="188">
        <f t="shared" si="27"/>
        <v>-5.8300706894838683E-2</v>
      </c>
      <c r="G107" s="187">
        <v>7.3780008311223346</v>
      </c>
      <c r="H107" s="188">
        <f t="shared" si="27"/>
        <v>-0.5507931012945404</v>
      </c>
      <c r="I107" s="187">
        <v>7.1164012423181129</v>
      </c>
      <c r="J107" s="188">
        <f t="shared" si="28"/>
        <v>-0.26159958880422174</v>
      </c>
      <c r="K107" s="187"/>
      <c r="L107" s="188"/>
    </row>
    <row r="108" spans="2:12" x14ac:dyDescent="0.25">
      <c r="B108" s="116" t="s">
        <v>98</v>
      </c>
      <c r="C108" s="187">
        <v>7.7818751594213458</v>
      </c>
      <c r="D108" s="188">
        <v>-0.31712201208803936</v>
      </c>
      <c r="E108" s="187">
        <v>7.5041961545687981</v>
      </c>
      <c r="F108" s="188">
        <f t="shared" si="27"/>
        <v>-0.27767900485254771</v>
      </c>
      <c r="G108" s="187">
        <v>7.4633168051037488</v>
      </c>
      <c r="H108" s="188">
        <f t="shared" si="27"/>
        <v>-4.0879349465049231E-2</v>
      </c>
      <c r="I108" s="187">
        <v>7.2850093530284461</v>
      </c>
      <c r="J108" s="188">
        <f t="shared" si="28"/>
        <v>-0.17830745207530274</v>
      </c>
      <c r="K108" s="187"/>
      <c r="L108" s="188"/>
    </row>
    <row r="109" spans="2:12" ht="15.75" x14ac:dyDescent="0.25">
      <c r="B109" s="119" t="s">
        <v>32</v>
      </c>
      <c r="C109" s="189">
        <v>7.9412164266762737</v>
      </c>
      <c r="D109" s="190">
        <v>1.194948584428638</v>
      </c>
      <c r="E109" s="189">
        <v>7.5594228758302462</v>
      </c>
      <c r="F109" s="190">
        <f t="shared" si="27"/>
        <v>-0.38179355084602751</v>
      </c>
      <c r="G109" s="189">
        <v>7.5303677443569885</v>
      </c>
      <c r="H109" s="190">
        <f t="shared" si="27"/>
        <v>-2.9055131473257667E-2</v>
      </c>
      <c r="I109" s="189">
        <v>7.2811143994607574</v>
      </c>
      <c r="J109" s="190">
        <f t="shared" si="28"/>
        <v>-0.24925334489623108</v>
      </c>
      <c r="K109" s="189">
        <v>7.5756616028772346</v>
      </c>
      <c r="L109" s="190">
        <v>0.29509162910436793</v>
      </c>
    </row>
    <row r="110" spans="2:12" ht="6" customHeight="1" x14ac:dyDescent="0.25"/>
    <row r="111" spans="2:12" x14ac:dyDescent="0.25">
      <c r="B111" s="107" t="s">
        <v>57</v>
      </c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3ADB-6BEB-4520-BBDA-D2DB62F47026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7BE4-CBA0-4BAE-9DF8-933B96AE85CC}">
  <sheetPr>
    <tabColor rgb="FFAC75D5"/>
  </sheetPr>
  <dimension ref="A1:AA112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7" t="s">
        <v>317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N4" s="1" t="s">
        <v>156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157</v>
      </c>
    </row>
    <row r="6" spans="1:14" ht="22.5" thickTop="1" thickBot="1" x14ac:dyDescent="0.3">
      <c r="B6" s="112"/>
      <c r="C6" s="299" t="s">
        <v>158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4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0.59370000000000001</v>
      </c>
      <c r="D9" s="118">
        <v>2.6512915129151287</v>
      </c>
      <c r="E9" s="196">
        <v>0.77349999999999997</v>
      </c>
      <c r="F9" s="118">
        <f t="shared" ref="F9:J21" si="3">IFERROR(E9/C9-1,"-")</f>
        <v>0.30284655549941042</v>
      </c>
      <c r="G9" s="196">
        <v>0.80680000000000007</v>
      </c>
      <c r="H9" s="118">
        <f t="shared" si="3"/>
        <v>4.3051066580478414E-2</v>
      </c>
      <c r="I9" s="196">
        <v>0.78489999999999993</v>
      </c>
      <c r="J9" s="118">
        <f t="shared" si="3"/>
        <v>-2.7144273673773145E-2</v>
      </c>
      <c r="K9" s="196">
        <v>0.76819999999999988</v>
      </c>
      <c r="L9" s="118">
        <f t="shared" ref="L9:L14" si="4">IFERROR(K9/I9-1,"-")</f>
        <v>-2.1276595744680882E-2</v>
      </c>
    </row>
    <row r="10" spans="1:14" x14ac:dyDescent="0.25">
      <c r="A10" s="1" t="s">
        <v>77</v>
      </c>
      <c r="B10" s="116" t="s">
        <v>78</v>
      </c>
      <c r="C10" s="196">
        <v>0.75780000000000003</v>
      </c>
      <c r="D10" s="118">
        <v>2.1654135338345863</v>
      </c>
      <c r="E10" s="196">
        <v>0.83819999999999995</v>
      </c>
      <c r="F10" s="118">
        <f t="shared" si="3"/>
        <v>0.10609659540775929</v>
      </c>
      <c r="G10" s="196">
        <v>0.82450000000000001</v>
      </c>
      <c r="H10" s="118">
        <f t="shared" si="3"/>
        <v>-1.634454784061079E-2</v>
      </c>
      <c r="I10" s="196">
        <v>0.84650000000000003</v>
      </c>
      <c r="J10" s="118">
        <f t="shared" si="3"/>
        <v>2.668283808368721E-2</v>
      </c>
      <c r="K10" s="196">
        <v>0.81510000000000005</v>
      </c>
      <c r="L10" s="118">
        <f t="shared" si="4"/>
        <v>-3.7093916125221504E-2</v>
      </c>
    </row>
    <row r="11" spans="1:14" x14ac:dyDescent="0.25">
      <c r="A11" s="1" t="s">
        <v>79</v>
      </c>
      <c r="B11" s="116" t="s">
        <v>80</v>
      </c>
      <c r="C11" s="196">
        <v>0.78410000000000002</v>
      </c>
      <c r="D11" s="118">
        <v>2.3508547008547009</v>
      </c>
      <c r="E11" s="196">
        <v>0.77450000000000008</v>
      </c>
      <c r="F11" s="118">
        <f t="shared" si="3"/>
        <v>-1.2243336309144204E-2</v>
      </c>
      <c r="G11" s="196">
        <v>0.82980000000000009</v>
      </c>
      <c r="H11" s="118">
        <f t="shared" si="3"/>
        <v>7.1400903808908955E-2</v>
      </c>
      <c r="I11" s="196">
        <v>0.78890000000000005</v>
      </c>
      <c r="J11" s="118">
        <f t="shared" si="3"/>
        <v>-4.9288985297662125E-2</v>
      </c>
      <c r="K11" s="196">
        <v>0.7823</v>
      </c>
      <c r="L11" s="118">
        <f t="shared" si="4"/>
        <v>-8.3660793509950926E-3</v>
      </c>
    </row>
    <row r="12" spans="1:14" x14ac:dyDescent="0.25">
      <c r="A12" s="1" t="s">
        <v>81</v>
      </c>
      <c r="B12" s="116" t="s">
        <v>82</v>
      </c>
      <c r="C12" s="196">
        <v>0.82299999999999995</v>
      </c>
      <c r="D12" s="118">
        <v>1.670343932511356</v>
      </c>
      <c r="E12" s="196">
        <v>0.8075</v>
      </c>
      <c r="F12" s="118">
        <f t="shared" si="3"/>
        <v>-1.883353584447145E-2</v>
      </c>
      <c r="G12" s="196">
        <v>0.79059999999999997</v>
      </c>
      <c r="H12" s="118">
        <f t="shared" si="3"/>
        <v>-2.0928792569659516E-2</v>
      </c>
      <c r="I12" s="196">
        <v>0.82330000000000003</v>
      </c>
      <c r="J12" s="118">
        <f t="shared" si="3"/>
        <v>4.1360991651909984E-2</v>
      </c>
      <c r="K12" s="196">
        <v>0.75430000000000008</v>
      </c>
      <c r="L12" s="118">
        <f t="shared" si="4"/>
        <v>-8.3809061095590831E-2</v>
      </c>
    </row>
    <row r="13" spans="1:14" x14ac:dyDescent="0.25">
      <c r="A13" s="1" t="s">
        <v>83</v>
      </c>
      <c r="B13" s="116" t="s">
        <v>84</v>
      </c>
      <c r="C13" s="196">
        <v>0.72030000000000005</v>
      </c>
      <c r="D13" s="118">
        <v>1.389847378898474</v>
      </c>
      <c r="E13" s="196">
        <v>0.73370000000000002</v>
      </c>
      <c r="F13" s="118">
        <f t="shared" si="3"/>
        <v>1.8603359711231393E-2</v>
      </c>
      <c r="G13" s="196">
        <v>0.76329999999999998</v>
      </c>
      <c r="H13" s="118">
        <f t="shared" si="3"/>
        <v>4.0343464631320547E-2</v>
      </c>
      <c r="I13" s="196">
        <v>0.73699999999999999</v>
      </c>
      <c r="J13" s="118">
        <f t="shared" si="3"/>
        <v>-3.445565308528753E-2</v>
      </c>
      <c r="K13" s="196">
        <v>0.69550000000000001</v>
      </c>
      <c r="L13" s="118">
        <f t="shared" si="4"/>
        <v>-5.6309362279511554E-2</v>
      </c>
    </row>
    <row r="14" spans="1:14" x14ac:dyDescent="0.25">
      <c r="A14" s="1" t="s">
        <v>85</v>
      </c>
      <c r="B14" s="116" t="s">
        <v>86</v>
      </c>
      <c r="C14" s="196">
        <v>0.76419999999999999</v>
      </c>
      <c r="D14" s="118">
        <v>1.5105124835742445</v>
      </c>
      <c r="E14" s="196">
        <v>0.77629999999999999</v>
      </c>
      <c r="F14" s="118">
        <f t="shared" si="3"/>
        <v>1.5833551426328141E-2</v>
      </c>
      <c r="G14" s="196">
        <v>0.76719999999999999</v>
      </c>
      <c r="H14" s="118">
        <f t="shared" si="3"/>
        <v>-1.1722272317403082E-2</v>
      </c>
      <c r="I14" s="196">
        <v>0.7611</v>
      </c>
      <c r="J14" s="118">
        <f t="shared" si="3"/>
        <v>-7.950990615224196E-3</v>
      </c>
      <c r="K14" s="196">
        <v>0.71099999999999997</v>
      </c>
      <c r="L14" s="118">
        <f t="shared" si="4"/>
        <v>-6.5825778478518004E-2</v>
      </c>
    </row>
    <row r="15" spans="1:14" x14ac:dyDescent="0.25">
      <c r="A15" s="1" t="s">
        <v>87</v>
      </c>
      <c r="B15" s="116" t="s">
        <v>88</v>
      </c>
      <c r="C15" s="196">
        <v>0.86370000000000002</v>
      </c>
      <c r="D15" s="118">
        <v>0.74767300687980565</v>
      </c>
      <c r="E15" s="196">
        <v>0.86819999999999997</v>
      </c>
      <c r="F15" s="118">
        <f t="shared" si="3"/>
        <v>5.2101424105590599E-3</v>
      </c>
      <c r="G15" s="196">
        <v>0.85230000000000006</v>
      </c>
      <c r="H15" s="118">
        <f t="shared" si="3"/>
        <v>-1.8313752591568644E-2</v>
      </c>
      <c r="I15" s="196">
        <v>0.84319999999999995</v>
      </c>
      <c r="J15" s="118">
        <f t="shared" si="3"/>
        <v>-1.0676991669600011E-2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0.90879999999999994</v>
      </c>
      <c r="D16" s="118">
        <v>0.3329422117923142</v>
      </c>
      <c r="E16" s="196">
        <v>0.91400000000000003</v>
      </c>
      <c r="F16" s="118">
        <f t="shared" si="3"/>
        <v>5.7218309859154992E-3</v>
      </c>
      <c r="G16" s="196">
        <v>0.90689999999999993</v>
      </c>
      <c r="H16" s="118">
        <f t="shared" si="3"/>
        <v>-7.7680525164115499E-3</v>
      </c>
      <c r="I16" s="196">
        <v>0.86560000000000004</v>
      </c>
      <c r="J16" s="118">
        <f t="shared" si="3"/>
        <v>-4.5539750799426515E-2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0.76670000000000005</v>
      </c>
      <c r="D17" s="118">
        <v>0.17519926425505838</v>
      </c>
      <c r="E17" s="196">
        <v>0.79319999999999991</v>
      </c>
      <c r="F17" s="118">
        <f t="shared" si="3"/>
        <v>3.4563714621103303E-2</v>
      </c>
      <c r="G17" s="196">
        <v>0.7923</v>
      </c>
      <c r="H17" s="118">
        <f t="shared" si="3"/>
        <v>-1.1346444780634402E-3</v>
      </c>
      <c r="I17" s="196">
        <v>0.75680000000000003</v>
      </c>
      <c r="J17" s="118">
        <f t="shared" si="3"/>
        <v>-4.4806260254953933E-2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0.8234999999999999</v>
      </c>
      <c r="D18" s="118">
        <v>8.3552631578947212E-2</v>
      </c>
      <c r="E18" s="196">
        <v>0.83819999999999995</v>
      </c>
      <c r="F18" s="118">
        <f t="shared" si="3"/>
        <v>1.785063752276872E-2</v>
      </c>
      <c r="G18" s="196">
        <v>0.8397</v>
      </c>
      <c r="H18" s="118">
        <f t="shared" si="3"/>
        <v>1.7895490336437003E-3</v>
      </c>
      <c r="I18" s="196">
        <v>0.82230000000000003</v>
      </c>
      <c r="J18" s="118">
        <f t="shared" si="3"/>
        <v>-2.0721686316541588E-2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0.79489999999999994</v>
      </c>
      <c r="D19" s="118">
        <v>6.8413978494623384E-2</v>
      </c>
      <c r="E19" s="196">
        <v>0.82430000000000003</v>
      </c>
      <c r="F19" s="118">
        <f t="shared" si="3"/>
        <v>3.6985784375393349E-2</v>
      </c>
      <c r="G19" s="196">
        <v>0.79709999999999992</v>
      </c>
      <c r="H19" s="118">
        <f t="shared" si="3"/>
        <v>-3.2997695013951334E-2</v>
      </c>
      <c r="I19" s="196">
        <v>0.76590000000000003</v>
      </c>
      <c r="J19" s="118">
        <f t="shared" si="3"/>
        <v>-3.9141889348889625E-2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0.77950000000000008</v>
      </c>
      <c r="D20" s="118">
        <v>0.24640230252638329</v>
      </c>
      <c r="E20" s="196">
        <v>0.79909999999999992</v>
      </c>
      <c r="F20" s="118">
        <f t="shared" si="3"/>
        <v>2.5144323284156389E-2</v>
      </c>
      <c r="G20" s="196">
        <v>0.78260000000000007</v>
      </c>
      <c r="H20" s="118">
        <f t="shared" si="3"/>
        <v>-2.0648229257914985E-2</v>
      </c>
      <c r="I20" s="196">
        <v>0.74730000000000008</v>
      </c>
      <c r="J20" s="118">
        <f t="shared" si="3"/>
        <v>-4.5106056733963729E-2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0.78235558932652216</v>
      </c>
      <c r="D21" s="121">
        <v>0.47593675902690658</v>
      </c>
      <c r="E21" s="198">
        <v>0.81137456860272439</v>
      </c>
      <c r="F21" s="121">
        <f t="shared" si="3"/>
        <v>3.7091802847836419E-2</v>
      </c>
      <c r="G21" s="198">
        <v>0.81303171930090867</v>
      </c>
      <c r="H21" s="121">
        <f t="shared" si="3"/>
        <v>2.0423991117173301E-3</v>
      </c>
      <c r="I21" s="198">
        <v>0.79492109395832511</v>
      </c>
      <c r="J21" s="121">
        <f t="shared" si="3"/>
        <v>-2.2275422855772664E-2</v>
      </c>
      <c r="K21" s="198">
        <v>0.75359326113343095</v>
      </c>
      <c r="L21" s="121">
        <v>-4.5719819389675065E-2</v>
      </c>
      <c r="M21" s="312"/>
    </row>
    <row r="22" spans="1:27" ht="6" customHeight="1" x14ac:dyDescent="0.25">
      <c r="M22" s="312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2"/>
    </row>
    <row r="24" spans="1:27" x14ac:dyDescent="0.25">
      <c r="C24" s="199"/>
      <c r="I24" s="199"/>
      <c r="K24" s="199"/>
      <c r="L24" s="118"/>
      <c r="M24" s="312"/>
    </row>
    <row r="26" spans="1:27" ht="21.75" customHeight="1" thickBot="1" x14ac:dyDescent="0.3">
      <c r="B26" s="277" t="s">
        <v>318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N26" s="1" t="s">
        <v>159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160</v>
      </c>
    </row>
    <row r="28" spans="1:27" ht="22.5" thickTop="1" thickBot="1" x14ac:dyDescent="0.3">
      <c r="B28" s="112"/>
      <c r="C28" s="299" t="s">
        <v>62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27" ht="22.5" thickTop="1" thickBot="1" x14ac:dyDescent="0.3">
      <c r="B29" s="112"/>
      <c r="C29" s="301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0.60199999999999998</v>
      </c>
      <c r="D31" s="118">
        <v>2.4538152610441766</v>
      </c>
      <c r="E31" s="196">
        <v>0.81779999999999997</v>
      </c>
      <c r="F31" s="118">
        <f t="shared" ref="F31:H43" si="8">IFERROR(E31/C31-1,"-")</f>
        <v>0.35847176079734222</v>
      </c>
      <c r="G31" s="196">
        <v>0.84430000000000005</v>
      </c>
      <c r="H31" s="118">
        <f t="shared" si="8"/>
        <v>3.2404010760577195E-2</v>
      </c>
      <c r="I31" s="196">
        <v>0.84290000000000009</v>
      </c>
      <c r="J31" s="118">
        <f t="shared" ref="J31:J43" si="9">IFERROR(I31/G31-1,"-")</f>
        <v>-1.6581783726162813E-3</v>
      </c>
      <c r="K31" s="196">
        <v>0.79530000000000001</v>
      </c>
      <c r="L31" s="118">
        <f t="shared" ref="L31:L36" si="10">IFERROR(K31/I31-1,"-")</f>
        <v>-5.6471704828568114E-2</v>
      </c>
    </row>
    <row r="32" spans="1:27" x14ac:dyDescent="0.25">
      <c r="B32" s="116" t="s">
        <v>78</v>
      </c>
      <c r="C32" s="196">
        <v>0.78110000000000002</v>
      </c>
      <c r="D32" s="118">
        <v>1.9520030234315948</v>
      </c>
      <c r="E32" s="196">
        <v>0.87939999999999996</v>
      </c>
      <c r="F32" s="118">
        <f t="shared" si="8"/>
        <v>0.12584816284726652</v>
      </c>
      <c r="G32" s="196">
        <v>0.84889999999999999</v>
      </c>
      <c r="H32" s="118">
        <f t="shared" si="8"/>
        <v>-3.4682738230611743E-2</v>
      </c>
      <c r="I32" s="196">
        <v>0.88129999999999997</v>
      </c>
      <c r="J32" s="118">
        <f t="shared" si="9"/>
        <v>3.8167039698433269E-2</v>
      </c>
      <c r="K32" s="196">
        <v>0.85219999999999996</v>
      </c>
      <c r="L32" s="118">
        <f t="shared" si="10"/>
        <v>-3.3019403154430971E-2</v>
      </c>
    </row>
    <row r="33" spans="2:14" x14ac:dyDescent="0.25">
      <c r="B33" s="116" t="s">
        <v>80</v>
      </c>
      <c r="C33" s="196">
        <v>0.82319999999999993</v>
      </c>
      <c r="D33" s="118">
        <v>2.1264717052791493</v>
      </c>
      <c r="E33" s="196">
        <v>0.8216</v>
      </c>
      <c r="F33" s="118">
        <f t="shared" si="8"/>
        <v>-1.9436345966957758E-3</v>
      </c>
      <c r="G33" s="196">
        <v>0.86970000000000003</v>
      </c>
      <c r="H33" s="118">
        <f t="shared" si="8"/>
        <v>5.8544303797468444E-2</v>
      </c>
      <c r="I33" s="196">
        <v>0.83750000000000002</v>
      </c>
      <c r="J33" s="118">
        <f t="shared" si="9"/>
        <v>-3.7024261239507861E-2</v>
      </c>
      <c r="K33" s="196">
        <v>0.82980000000000009</v>
      </c>
      <c r="L33" s="118">
        <f t="shared" si="10"/>
        <v>-9.1940298507461327E-3</v>
      </c>
    </row>
    <row r="34" spans="2:14" x14ac:dyDescent="0.25">
      <c r="B34" s="116" t="s">
        <v>82</v>
      </c>
      <c r="C34" s="196">
        <v>0.88049999999999995</v>
      </c>
      <c r="D34" s="118">
        <v>1.5708029197080289</v>
      </c>
      <c r="E34" s="196">
        <v>0.86809999999999998</v>
      </c>
      <c r="F34" s="118">
        <f t="shared" si="8"/>
        <v>-1.4082907438955128E-2</v>
      </c>
      <c r="G34" s="196">
        <v>0.84870000000000001</v>
      </c>
      <c r="H34" s="118">
        <f t="shared" si="8"/>
        <v>-2.2347655800022959E-2</v>
      </c>
      <c r="I34" s="196">
        <v>0.88200000000000001</v>
      </c>
      <c r="J34" s="118">
        <f t="shared" si="9"/>
        <v>3.923647932131491E-2</v>
      </c>
      <c r="K34" s="196">
        <v>0.81269999999999998</v>
      </c>
      <c r="L34" s="118">
        <f t="shared" si="10"/>
        <v>-7.8571428571428625E-2</v>
      </c>
    </row>
    <row r="35" spans="2:14" x14ac:dyDescent="0.25">
      <c r="B35" s="116" t="s">
        <v>84</v>
      </c>
      <c r="C35" s="196">
        <v>0.77670000000000006</v>
      </c>
      <c r="D35" s="118">
        <v>1.1503322259136217</v>
      </c>
      <c r="E35" s="196">
        <v>0.80019999999999991</v>
      </c>
      <c r="F35" s="118">
        <f t="shared" si="8"/>
        <v>3.025621217973451E-2</v>
      </c>
      <c r="G35" s="196">
        <v>0.82900000000000007</v>
      </c>
      <c r="H35" s="118">
        <f t="shared" si="8"/>
        <v>3.5991002249437853E-2</v>
      </c>
      <c r="I35" s="196">
        <v>0.79709999999999992</v>
      </c>
      <c r="J35" s="118">
        <f t="shared" si="9"/>
        <v>-3.8480096501809613E-2</v>
      </c>
      <c r="K35" s="196">
        <v>0.76879999999999993</v>
      </c>
      <c r="L35" s="118">
        <f t="shared" si="10"/>
        <v>-3.5503700915819891E-2</v>
      </c>
    </row>
    <row r="36" spans="2:14" x14ac:dyDescent="0.25">
      <c r="B36" s="116" t="s">
        <v>86</v>
      </c>
      <c r="C36" s="196">
        <v>0.82209999999999994</v>
      </c>
      <c r="D36" s="118">
        <v>1.5086969789441556</v>
      </c>
      <c r="E36" s="196">
        <v>0.83799999999999997</v>
      </c>
      <c r="F36" s="118">
        <f t="shared" si="8"/>
        <v>1.9340712808660676E-2</v>
      </c>
      <c r="G36" s="196">
        <v>0.83069999999999988</v>
      </c>
      <c r="H36" s="118">
        <f t="shared" si="8"/>
        <v>-8.7112171837709917E-3</v>
      </c>
      <c r="I36" s="196">
        <v>0.82169999999999999</v>
      </c>
      <c r="J36" s="118">
        <f t="shared" si="9"/>
        <v>-1.0834236186348711E-2</v>
      </c>
      <c r="K36" s="196">
        <v>0.78689999999999993</v>
      </c>
      <c r="L36" s="118">
        <f t="shared" si="10"/>
        <v>-4.2351223074114652E-2</v>
      </c>
    </row>
    <row r="37" spans="2:14" x14ac:dyDescent="0.25">
      <c r="B37" s="116" t="s">
        <v>88</v>
      </c>
      <c r="C37" s="196">
        <v>0.91700000000000004</v>
      </c>
      <c r="D37" s="118">
        <v>0.73970783532536521</v>
      </c>
      <c r="E37" s="196">
        <v>0.92430000000000012</v>
      </c>
      <c r="F37" s="118">
        <f t="shared" si="8"/>
        <v>7.9607415485278832E-3</v>
      </c>
      <c r="G37" s="196">
        <v>0.89780000000000004</v>
      </c>
      <c r="H37" s="118">
        <f t="shared" si="8"/>
        <v>-2.8670345126041386E-2</v>
      </c>
      <c r="I37" s="196">
        <v>0.90560000000000007</v>
      </c>
      <c r="J37" s="118">
        <f t="shared" si="9"/>
        <v>8.6879037647582535E-3</v>
      </c>
      <c r="K37" s="196"/>
      <c r="L37" s="118"/>
    </row>
    <row r="38" spans="2:14" x14ac:dyDescent="0.25">
      <c r="B38" s="116" t="s">
        <v>90</v>
      </c>
      <c r="C38" s="196">
        <v>0.96599999999999997</v>
      </c>
      <c r="D38" s="118">
        <v>0.3429723342138189</v>
      </c>
      <c r="E38" s="196">
        <v>0.95979999999999999</v>
      </c>
      <c r="F38" s="118">
        <f t="shared" si="8"/>
        <v>-6.4182194616977384E-3</v>
      </c>
      <c r="G38" s="196">
        <v>0.95860000000000001</v>
      </c>
      <c r="H38" s="118">
        <f t="shared" si="8"/>
        <v>-1.2502604709314635E-3</v>
      </c>
      <c r="I38" s="196">
        <v>0.89269999999999994</v>
      </c>
      <c r="J38" s="118">
        <f t="shared" si="9"/>
        <v>-6.8746088045065767E-2</v>
      </c>
      <c r="K38" s="196"/>
      <c r="L38" s="118"/>
    </row>
    <row r="39" spans="2:14" x14ac:dyDescent="0.25">
      <c r="B39" s="116" t="s">
        <v>92</v>
      </c>
      <c r="C39" s="196">
        <v>0.81819999999999993</v>
      </c>
      <c r="D39" s="118">
        <v>0.19028222286878105</v>
      </c>
      <c r="E39" s="196">
        <v>0.84670000000000001</v>
      </c>
      <c r="F39" s="118">
        <f t="shared" si="8"/>
        <v>3.4832559276460673E-2</v>
      </c>
      <c r="G39" s="196">
        <v>0.84549999999999992</v>
      </c>
      <c r="H39" s="118">
        <f t="shared" si="8"/>
        <v>-1.4172670367309514E-3</v>
      </c>
      <c r="I39" s="196">
        <v>0.79049999999999998</v>
      </c>
      <c r="J39" s="118">
        <f t="shared" si="9"/>
        <v>-6.5050266114724975E-2</v>
      </c>
      <c r="K39" s="196"/>
      <c r="L39" s="118"/>
    </row>
    <row r="40" spans="2:14" x14ac:dyDescent="0.25">
      <c r="B40" s="116" t="s">
        <v>94</v>
      </c>
      <c r="C40" s="196">
        <v>0.88470000000000004</v>
      </c>
      <c r="D40" s="118">
        <v>0.10822998872604295</v>
      </c>
      <c r="E40" s="196">
        <v>0.89749999999999996</v>
      </c>
      <c r="F40" s="118">
        <f t="shared" si="8"/>
        <v>1.4468181304396976E-2</v>
      </c>
      <c r="G40" s="196">
        <v>0.8952</v>
      </c>
      <c r="H40" s="118">
        <f t="shared" si="8"/>
        <v>-2.5626740947074511E-3</v>
      </c>
      <c r="I40" s="196">
        <v>0.87170000000000003</v>
      </c>
      <c r="J40" s="118">
        <f t="shared" si="9"/>
        <v>-2.6251117068811447E-2</v>
      </c>
      <c r="K40" s="196"/>
      <c r="L40" s="118"/>
    </row>
    <row r="41" spans="2:14" x14ac:dyDescent="0.25">
      <c r="B41" s="116" t="s">
        <v>96</v>
      </c>
      <c r="C41" s="196">
        <v>0.8327</v>
      </c>
      <c r="D41" s="118">
        <v>7.3620422898401205E-2</v>
      </c>
      <c r="E41" s="196">
        <v>0.85580000000000001</v>
      </c>
      <c r="F41" s="118">
        <f t="shared" si="8"/>
        <v>2.7741083223249641E-2</v>
      </c>
      <c r="G41" s="196">
        <v>0.84140000000000004</v>
      </c>
      <c r="H41" s="118">
        <f t="shared" si="8"/>
        <v>-1.6826361299368986E-2</v>
      </c>
      <c r="I41" s="196">
        <v>0.81569999999999998</v>
      </c>
      <c r="J41" s="118">
        <f t="shared" si="9"/>
        <v>-3.0544330877109616E-2</v>
      </c>
      <c r="K41" s="196"/>
      <c r="L41" s="118"/>
    </row>
    <row r="42" spans="2:14" x14ac:dyDescent="0.25">
      <c r="B42" s="116" t="s">
        <v>98</v>
      </c>
      <c r="C42" s="196">
        <v>0.82420000000000004</v>
      </c>
      <c r="D42" s="118">
        <v>0.26352905105013047</v>
      </c>
      <c r="E42" s="196">
        <v>0.82900000000000007</v>
      </c>
      <c r="F42" s="118">
        <f t="shared" si="8"/>
        <v>5.8238291676777632E-3</v>
      </c>
      <c r="G42" s="196">
        <v>0.82409999999999994</v>
      </c>
      <c r="H42" s="118">
        <f t="shared" si="8"/>
        <v>-5.9107358262968646E-3</v>
      </c>
      <c r="I42" s="196">
        <v>0.78709999999999991</v>
      </c>
      <c r="J42" s="118">
        <f t="shared" si="9"/>
        <v>-4.4897463900012147E-2</v>
      </c>
      <c r="K42" s="196"/>
      <c r="L42" s="118"/>
    </row>
    <row r="43" spans="2:14" ht="15.75" x14ac:dyDescent="0.25">
      <c r="B43" s="119" t="s">
        <v>32</v>
      </c>
      <c r="C43" s="198">
        <v>0.82736563433026633</v>
      </c>
      <c r="D43" s="121">
        <v>0.44374714795026904</v>
      </c>
      <c r="E43" s="198">
        <v>0.86113998070667752</v>
      </c>
      <c r="F43" s="121">
        <f t="shared" si="8"/>
        <v>4.0821548508901628E-2</v>
      </c>
      <c r="G43" s="198">
        <v>0.86141767239106248</v>
      </c>
      <c r="H43" s="121">
        <f t="shared" si="8"/>
        <v>3.2246985461892308E-4</v>
      </c>
      <c r="I43" s="198">
        <v>0.84332725094485372</v>
      </c>
      <c r="J43" s="121">
        <f t="shared" si="9"/>
        <v>-2.1000754948519496E-2</v>
      </c>
      <c r="K43" s="198">
        <v>0.80689343891686871</v>
      </c>
      <c r="L43" s="121">
        <v>-4.3173208180934619E-2</v>
      </c>
    </row>
    <row r="44" spans="2:14" ht="6" customHeight="1" x14ac:dyDescent="0.25"/>
    <row r="45" spans="2:14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4" x14ac:dyDescent="0.25">
      <c r="C46" s="199"/>
      <c r="I46" s="199"/>
      <c r="J46" s="199"/>
    </row>
    <row r="48" spans="2:14" ht="21.75" customHeight="1" thickBot="1" x14ac:dyDescent="0.3">
      <c r="B48" s="277" t="s">
        <v>319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N48" s="1" t="s">
        <v>161</v>
      </c>
    </row>
    <row r="49" spans="2:14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N49" s="1" t="s">
        <v>162</v>
      </c>
    </row>
    <row r="50" spans="2:14" ht="22.5" thickTop="1" thickBot="1" x14ac:dyDescent="0.3">
      <c r="B50" s="112"/>
      <c r="C50" s="299" t="s">
        <v>63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2:14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2:14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2:14" x14ac:dyDescent="0.25">
      <c r="B53" s="116" t="s">
        <v>76</v>
      </c>
      <c r="C53" s="196">
        <v>0.622</v>
      </c>
      <c r="D53" s="118">
        <v>2.6566725455614337</v>
      </c>
      <c r="E53" s="196">
        <v>0.83180000000000009</v>
      </c>
      <c r="F53" s="118">
        <f t="shared" ref="F53:H65" si="14">IFERROR(E53/C53-1,"-")</f>
        <v>0.33729903536977512</v>
      </c>
      <c r="G53" s="196">
        <v>0.85629999999999995</v>
      </c>
      <c r="H53" s="118">
        <f t="shared" si="14"/>
        <v>2.9454195720124865E-2</v>
      </c>
      <c r="I53" s="196">
        <v>0.85420000000000007</v>
      </c>
      <c r="J53" s="118">
        <f t="shared" ref="J53:J65" si="15">IFERROR(I53/G53-1,"-")</f>
        <v>-2.4524115380122335E-3</v>
      </c>
      <c r="K53" s="196">
        <v>0.80489999999999995</v>
      </c>
      <c r="L53" s="118">
        <f t="shared" ref="L53:L58" si="16">IFERROR(K53/I53-1,"-")</f>
        <v>-5.7714820885038765E-2</v>
      </c>
    </row>
    <row r="54" spans="2:14" x14ac:dyDescent="0.25">
      <c r="B54" s="116" t="s">
        <v>78</v>
      </c>
      <c r="C54" s="196">
        <v>0.8012999999999999</v>
      </c>
      <c r="D54" s="118">
        <v>3.7107583774250426</v>
      </c>
      <c r="E54" s="196">
        <v>0.89749999999999996</v>
      </c>
      <c r="F54" s="118">
        <f t="shared" si="14"/>
        <v>0.12005491076999886</v>
      </c>
      <c r="G54" s="196">
        <v>0.8569</v>
      </c>
      <c r="H54" s="118">
        <f t="shared" si="14"/>
        <v>-4.5236768802228378E-2</v>
      </c>
      <c r="I54" s="196">
        <v>0.89019999999999999</v>
      </c>
      <c r="J54" s="118">
        <f t="shared" si="15"/>
        <v>3.8861010619675618E-2</v>
      </c>
      <c r="K54" s="196">
        <v>0.86159999999999992</v>
      </c>
      <c r="L54" s="118">
        <f t="shared" si="16"/>
        <v>-3.2127611772635456E-2</v>
      </c>
    </row>
    <row r="55" spans="2:14" x14ac:dyDescent="0.25">
      <c r="B55" s="116" t="s">
        <v>80</v>
      </c>
      <c r="C55" s="196">
        <v>0.84599999999999997</v>
      </c>
      <c r="D55" s="118">
        <v>3.9735449735449722</v>
      </c>
      <c r="E55" s="196">
        <v>0.83349999999999991</v>
      </c>
      <c r="F55" s="118">
        <f t="shared" si="14"/>
        <v>-1.4775413711583973E-2</v>
      </c>
      <c r="G55" s="196">
        <v>0.88519999999999999</v>
      </c>
      <c r="H55" s="118">
        <f t="shared" si="14"/>
        <v>6.2027594481103954E-2</v>
      </c>
      <c r="I55" s="196">
        <v>0.85239999999999994</v>
      </c>
      <c r="J55" s="118">
        <f t="shared" si="15"/>
        <v>-3.705377315860825E-2</v>
      </c>
      <c r="K55" s="196">
        <v>0.84360000000000002</v>
      </c>
      <c r="L55" s="118">
        <f t="shared" si="16"/>
        <v>-1.0323791647113945E-2</v>
      </c>
    </row>
    <row r="56" spans="2:14" x14ac:dyDescent="0.25">
      <c r="B56" s="116" t="s">
        <v>82</v>
      </c>
      <c r="C56" s="196">
        <v>0.91430000000000011</v>
      </c>
      <c r="D56" s="118">
        <v>4.375073486184597</v>
      </c>
      <c r="E56" s="196">
        <v>0.88709999999999989</v>
      </c>
      <c r="F56" s="118">
        <f t="shared" si="14"/>
        <v>-2.9749535163513308E-2</v>
      </c>
      <c r="G56" s="196">
        <v>0.86290000000000011</v>
      </c>
      <c r="H56" s="118">
        <f t="shared" si="14"/>
        <v>-2.7279900800360468E-2</v>
      </c>
      <c r="I56" s="196">
        <v>0.9</v>
      </c>
      <c r="J56" s="118">
        <f t="shared" si="15"/>
        <v>4.2994553250666145E-2</v>
      </c>
      <c r="K56" s="196">
        <v>0.83550000000000002</v>
      </c>
      <c r="L56" s="118">
        <f t="shared" si="16"/>
        <v>-7.1666666666666656E-2</v>
      </c>
    </row>
    <row r="57" spans="2:14" x14ac:dyDescent="0.25">
      <c r="B57" s="116" t="s">
        <v>84</v>
      </c>
      <c r="C57" s="196">
        <v>0.82069999999999999</v>
      </c>
      <c r="D57" s="118">
        <v>3.8248089359200463</v>
      </c>
      <c r="E57" s="196">
        <v>0.8173999999999999</v>
      </c>
      <c r="F57" s="118">
        <f t="shared" si="14"/>
        <v>-4.020957719020446E-3</v>
      </c>
      <c r="G57" s="196">
        <v>0.84709999999999996</v>
      </c>
      <c r="H57" s="118">
        <f t="shared" si="14"/>
        <v>3.6334719843406083E-2</v>
      </c>
      <c r="I57" s="196">
        <v>0.81</v>
      </c>
      <c r="J57" s="118">
        <f t="shared" si="15"/>
        <v>-4.3796482115452617E-2</v>
      </c>
      <c r="K57" s="196">
        <v>0.78599999999999992</v>
      </c>
      <c r="L57" s="118">
        <f t="shared" si="16"/>
        <v>-2.9629629629629783E-2</v>
      </c>
    </row>
    <row r="58" spans="2:14" x14ac:dyDescent="0.25">
      <c r="B58" s="116" t="s">
        <v>86</v>
      </c>
      <c r="C58" s="196">
        <v>0.85340000000000005</v>
      </c>
      <c r="D58" s="118">
        <v>4.0170487948265716</v>
      </c>
      <c r="E58" s="196">
        <v>0.85319999999999996</v>
      </c>
      <c r="F58" s="118">
        <f t="shared" si="14"/>
        <v>-2.3435669088367472E-4</v>
      </c>
      <c r="G58" s="196">
        <v>0.83930000000000005</v>
      </c>
      <c r="H58" s="118">
        <f t="shared" si="14"/>
        <v>-1.6291608063759844E-2</v>
      </c>
      <c r="I58" s="196">
        <v>0.82879999999999998</v>
      </c>
      <c r="J58" s="118">
        <f t="shared" si="15"/>
        <v>-1.2510425354462118E-2</v>
      </c>
      <c r="K58" s="196">
        <v>0.7944</v>
      </c>
      <c r="L58" s="118">
        <f t="shared" si="16"/>
        <v>-4.1505791505791478E-2</v>
      </c>
    </row>
    <row r="59" spans="2:14" x14ac:dyDescent="0.25">
      <c r="B59" s="116" t="s">
        <v>88</v>
      </c>
      <c r="C59" s="196">
        <v>0.94340000000000002</v>
      </c>
      <c r="D59" s="118">
        <v>4.5461493239271009</v>
      </c>
      <c r="E59" s="196">
        <v>0.9373999999999999</v>
      </c>
      <c r="F59" s="118">
        <f t="shared" si="14"/>
        <v>-6.3599745601018443E-3</v>
      </c>
      <c r="G59" s="196">
        <v>0.91290000000000004</v>
      </c>
      <c r="H59" s="118">
        <f t="shared" si="14"/>
        <v>-2.6136121186259742E-2</v>
      </c>
      <c r="I59" s="196">
        <v>0.92030000000000001</v>
      </c>
      <c r="J59" s="118">
        <f t="shared" si="15"/>
        <v>8.1060357103734937E-3</v>
      </c>
      <c r="K59" s="196"/>
      <c r="L59" s="118"/>
    </row>
    <row r="60" spans="2:14" x14ac:dyDescent="0.25">
      <c r="B60" s="116" t="s">
        <v>90</v>
      </c>
      <c r="C60" s="196">
        <v>0.99</v>
      </c>
      <c r="D60" s="118">
        <v>4.8201058201058187</v>
      </c>
      <c r="E60" s="196">
        <v>0.97499999999999998</v>
      </c>
      <c r="F60" s="118">
        <f t="shared" si="14"/>
        <v>-1.5151515151515138E-2</v>
      </c>
      <c r="G60" s="196">
        <v>0.97640000000000005</v>
      </c>
      <c r="H60" s="118">
        <f t="shared" si="14"/>
        <v>1.4358974358974486E-3</v>
      </c>
      <c r="I60" s="196">
        <v>0.90339999999999998</v>
      </c>
      <c r="J60" s="118">
        <f t="shared" si="15"/>
        <v>-7.4764440802949639E-2</v>
      </c>
      <c r="K60" s="196"/>
      <c r="L60" s="118"/>
    </row>
    <row r="61" spans="2:14" x14ac:dyDescent="0.25">
      <c r="B61" s="116" t="s">
        <v>92</v>
      </c>
      <c r="C61" s="196">
        <v>0.84279999999999999</v>
      </c>
      <c r="D61" s="118">
        <v>3.9547325102880651</v>
      </c>
      <c r="E61" s="196">
        <v>0.86010000000000009</v>
      </c>
      <c r="F61" s="118">
        <f t="shared" si="14"/>
        <v>2.0526815377313934E-2</v>
      </c>
      <c r="G61" s="196">
        <v>0.8599</v>
      </c>
      <c r="H61" s="118">
        <f t="shared" si="14"/>
        <v>-2.3253110103482744E-4</v>
      </c>
      <c r="I61" s="196">
        <v>0.80159999999999998</v>
      </c>
      <c r="J61" s="118">
        <f t="shared" si="15"/>
        <v>-6.7798581230375632E-2</v>
      </c>
      <c r="K61" s="196"/>
      <c r="L61" s="118"/>
    </row>
    <row r="62" spans="2:14" x14ac:dyDescent="0.25">
      <c r="B62" s="116" t="s">
        <v>94</v>
      </c>
      <c r="C62" s="196">
        <v>0.91099999999999992</v>
      </c>
      <c r="D62" s="118">
        <v>4.3556731334509102</v>
      </c>
      <c r="E62" s="196">
        <v>0.9123</v>
      </c>
      <c r="F62" s="118">
        <f t="shared" si="14"/>
        <v>1.4270032930845389E-3</v>
      </c>
      <c r="G62" s="196">
        <v>0.91430000000000011</v>
      </c>
      <c r="H62" s="118">
        <f t="shared" si="14"/>
        <v>2.1922613175491268E-3</v>
      </c>
      <c r="I62" s="196">
        <v>0.87190000000000001</v>
      </c>
      <c r="J62" s="118">
        <f t="shared" si="15"/>
        <v>-4.6374275401946941E-2</v>
      </c>
      <c r="K62" s="196"/>
      <c r="L62" s="118"/>
    </row>
    <row r="63" spans="2:14" x14ac:dyDescent="0.25">
      <c r="B63" s="116" t="s">
        <v>96</v>
      </c>
      <c r="C63" s="196">
        <v>0.85560000000000003</v>
      </c>
      <c r="D63" s="118">
        <v>4.0299823633156961</v>
      </c>
      <c r="E63" s="196">
        <v>0.86750000000000005</v>
      </c>
      <c r="F63" s="118">
        <f t="shared" si="14"/>
        <v>1.3908368396446935E-2</v>
      </c>
      <c r="G63" s="196">
        <v>0.85470000000000002</v>
      </c>
      <c r="H63" s="118">
        <f t="shared" si="14"/>
        <v>-1.4755043227665743E-2</v>
      </c>
      <c r="I63" s="196">
        <v>0.82920000000000005</v>
      </c>
      <c r="J63" s="118">
        <f t="shared" si="15"/>
        <v>-2.9835029835029836E-2</v>
      </c>
      <c r="K63" s="196"/>
      <c r="L63" s="118"/>
    </row>
    <row r="64" spans="2:14" x14ac:dyDescent="0.25">
      <c r="B64" s="116" t="s">
        <v>98</v>
      </c>
      <c r="C64" s="196">
        <v>0.84340000000000004</v>
      </c>
      <c r="D64" s="118">
        <v>3.9582598471487351</v>
      </c>
      <c r="E64" s="196">
        <v>0.83849999999999991</v>
      </c>
      <c r="F64" s="118">
        <f t="shared" si="14"/>
        <v>-5.8098174057388263E-3</v>
      </c>
      <c r="G64" s="196">
        <v>0.83640000000000003</v>
      </c>
      <c r="H64" s="118">
        <f t="shared" si="14"/>
        <v>-2.5044722719139711E-3</v>
      </c>
      <c r="I64" s="196">
        <v>0.79559999999999997</v>
      </c>
      <c r="J64" s="118">
        <f t="shared" si="15"/>
        <v>-4.8780487804878092E-2</v>
      </c>
      <c r="K64" s="196"/>
      <c r="L64" s="118"/>
    </row>
    <row r="65" spans="2:14" ht="15.75" x14ac:dyDescent="0.25">
      <c r="B65" s="119" t="s">
        <v>32</v>
      </c>
      <c r="C65" s="198">
        <v>0.8534849854599893</v>
      </c>
      <c r="D65" s="121">
        <v>0.48932522991928185</v>
      </c>
      <c r="E65" s="198">
        <v>0.87554419139113637</v>
      </c>
      <c r="F65" s="121">
        <f t="shared" si="14"/>
        <v>2.5846038661427873E-2</v>
      </c>
      <c r="G65" s="198">
        <v>0.87549505964667607</v>
      </c>
      <c r="H65" s="121">
        <f t="shared" si="14"/>
        <v>-5.6115664912592678E-5</v>
      </c>
      <c r="I65" s="198">
        <v>0.85422680339743096</v>
      </c>
      <c r="J65" s="121">
        <f t="shared" si="15"/>
        <v>-2.429283411128369E-2</v>
      </c>
      <c r="K65" s="198">
        <v>0.82030033706070882</v>
      </c>
      <c r="L65" s="121">
        <v>-4.1236542465504233E-2</v>
      </c>
    </row>
    <row r="66" spans="2:14" ht="6" customHeight="1" x14ac:dyDescent="0.25"/>
    <row r="67" spans="2:14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2:14" x14ac:dyDescent="0.25">
      <c r="C68" s="199"/>
      <c r="I68" s="199"/>
      <c r="J68" s="199"/>
    </row>
    <row r="70" spans="2:14" ht="21.75" customHeight="1" thickBot="1" x14ac:dyDescent="0.3">
      <c r="B70" s="277" t="s">
        <v>320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N70" s="1" t="s">
        <v>163</v>
      </c>
    </row>
    <row r="71" spans="2:14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N71" s="1" t="s">
        <v>164</v>
      </c>
    </row>
    <row r="72" spans="2:14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2:14" ht="22.5" thickTop="1" thickBot="1" x14ac:dyDescent="0.3">
      <c r="B73" s="112"/>
      <c r="C73" s="301">
        <f t="shared" ref="C73" si="17">E73-1</f>
        <v>2022</v>
      </c>
      <c r="D73" s="302"/>
      <c r="E73" s="303">
        <f t="shared" ref="E73" si="18">G73-1</f>
        <v>2023</v>
      </c>
      <c r="F73" s="302"/>
      <c r="G73" s="303">
        <f t="shared" ref="G73" si="19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2:14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2:14" x14ac:dyDescent="0.25">
      <c r="B75" s="116" t="s">
        <v>76</v>
      </c>
      <c r="C75" s="196">
        <v>0.47479999999999994</v>
      </c>
      <c r="D75" s="118">
        <v>1.2717703349282297</v>
      </c>
      <c r="E75" s="196">
        <v>0.73709999999999998</v>
      </c>
      <c r="F75" s="118">
        <f t="shared" ref="F75:F87" si="20">IFERROR(E75/C75-1,"-")</f>
        <v>0.55244313395113753</v>
      </c>
      <c r="G75" s="196">
        <v>0.75419999999999998</v>
      </c>
      <c r="H75" s="118">
        <f t="shared" ref="H75:H87" si="21">IFERROR(G75/E75-1,"-")</f>
        <v>2.3199023199023117E-2</v>
      </c>
      <c r="I75" s="196">
        <v>0.75719999999999998</v>
      </c>
      <c r="J75" s="118">
        <f t="shared" ref="J75:J87" si="22">IFERROR(I75/G75-1,"-")</f>
        <v>3.9777247414478634E-3</v>
      </c>
      <c r="K75" s="196">
        <v>0.72150000000000003</v>
      </c>
      <c r="L75" s="118">
        <f t="shared" ref="L75:L80" si="23">IFERROR(K75/I75-1,"-")</f>
        <v>-4.7147385103011086E-2</v>
      </c>
    </row>
    <row r="76" spans="2:14" x14ac:dyDescent="0.25">
      <c r="B76" s="116" t="s">
        <v>78</v>
      </c>
      <c r="C76" s="196">
        <v>0.6603</v>
      </c>
      <c r="D76" s="118">
        <v>2.1593301435406698</v>
      </c>
      <c r="E76" s="196">
        <v>0.77049999999999996</v>
      </c>
      <c r="F76" s="118">
        <f t="shared" si="20"/>
        <v>0.16689383613509001</v>
      </c>
      <c r="G76" s="196">
        <v>0.78890000000000005</v>
      </c>
      <c r="H76" s="118">
        <f t="shared" si="21"/>
        <v>2.3880597014925398E-2</v>
      </c>
      <c r="I76" s="196">
        <v>0.81640000000000001</v>
      </c>
      <c r="J76" s="118">
        <f t="shared" si="22"/>
        <v>3.4858663962479275E-2</v>
      </c>
      <c r="K76" s="196">
        <v>0.78260000000000007</v>
      </c>
      <c r="L76" s="118">
        <f t="shared" si="23"/>
        <v>-4.1401273885350198E-2</v>
      </c>
    </row>
    <row r="77" spans="2:14" x14ac:dyDescent="0.25">
      <c r="B77" s="116" t="s">
        <v>80</v>
      </c>
      <c r="C77" s="196">
        <v>0.68440000000000001</v>
      </c>
      <c r="D77" s="118">
        <v>2.274641148325359</v>
      </c>
      <c r="E77" s="196">
        <v>0.73790000000000011</v>
      </c>
      <c r="F77" s="118">
        <f t="shared" si="20"/>
        <v>7.8170660432495875E-2</v>
      </c>
      <c r="G77" s="196">
        <v>0.75370000000000004</v>
      </c>
      <c r="H77" s="118">
        <f t="shared" si="21"/>
        <v>2.1412115462799752E-2</v>
      </c>
      <c r="I77" s="196">
        <v>0.72939999999999994</v>
      </c>
      <c r="J77" s="118">
        <f t="shared" si="22"/>
        <v>-3.2240944672946914E-2</v>
      </c>
      <c r="K77" s="196">
        <v>0.72770000000000001</v>
      </c>
      <c r="L77" s="118">
        <f t="shared" si="23"/>
        <v>-2.330682752947566E-3</v>
      </c>
    </row>
    <row r="78" spans="2:14" x14ac:dyDescent="0.25">
      <c r="B78" s="116" t="s">
        <v>82</v>
      </c>
      <c r="C78" s="196">
        <v>0.67489999999999994</v>
      </c>
      <c r="D78" s="118">
        <v>2.2291866028708132</v>
      </c>
      <c r="E78" s="196">
        <v>0.73510000000000009</v>
      </c>
      <c r="F78" s="118">
        <f t="shared" si="20"/>
        <v>8.9198399762927982E-2</v>
      </c>
      <c r="G78" s="196">
        <v>0.74290000000000012</v>
      </c>
      <c r="H78" s="118">
        <f t="shared" si="21"/>
        <v>1.0610801251530466E-2</v>
      </c>
      <c r="I78" s="196">
        <v>0.75069999999999992</v>
      </c>
      <c r="J78" s="118">
        <f t="shared" si="22"/>
        <v>1.0499394265715223E-2</v>
      </c>
      <c r="K78" s="196">
        <v>0.64260000000000006</v>
      </c>
      <c r="L78" s="118">
        <f t="shared" si="23"/>
        <v>-0.1439989343279604</v>
      </c>
    </row>
    <row r="79" spans="2:14" x14ac:dyDescent="0.25">
      <c r="B79" s="116" t="s">
        <v>84</v>
      </c>
      <c r="C79" s="196">
        <v>0.51469999999999994</v>
      </c>
      <c r="D79" s="118">
        <v>1.4626794258373206</v>
      </c>
      <c r="E79" s="196">
        <v>0.67920000000000003</v>
      </c>
      <c r="F79" s="118">
        <f t="shared" si="20"/>
        <v>0.31960365261317292</v>
      </c>
      <c r="G79" s="196">
        <v>0.6875</v>
      </c>
      <c r="H79" s="118">
        <f t="shared" si="21"/>
        <v>1.2220259128386202E-2</v>
      </c>
      <c r="I79" s="196">
        <v>0.70620000000000005</v>
      </c>
      <c r="J79" s="118">
        <f t="shared" si="22"/>
        <v>2.7200000000000113E-2</v>
      </c>
      <c r="K79" s="196">
        <v>0.64080000000000004</v>
      </c>
      <c r="L79" s="118">
        <f t="shared" si="23"/>
        <v>-9.2608326253186046E-2</v>
      </c>
    </row>
    <row r="80" spans="2:14" x14ac:dyDescent="0.25">
      <c r="B80" s="116" t="s">
        <v>86</v>
      </c>
      <c r="C80" s="196">
        <v>0.63390000000000002</v>
      </c>
      <c r="D80" s="118">
        <v>2.0330143540669861</v>
      </c>
      <c r="E80" s="196">
        <v>0.73089999999999999</v>
      </c>
      <c r="F80" s="118">
        <f t="shared" si="20"/>
        <v>0.15302098122732288</v>
      </c>
      <c r="G80" s="196">
        <v>0.76069999999999993</v>
      </c>
      <c r="H80" s="118">
        <f t="shared" si="21"/>
        <v>4.0771651388698871E-2</v>
      </c>
      <c r="I80" s="196">
        <v>0.77190000000000003</v>
      </c>
      <c r="J80" s="118">
        <f t="shared" si="22"/>
        <v>1.4723281188379289E-2</v>
      </c>
      <c r="K80" s="196">
        <v>0.73159999999999992</v>
      </c>
      <c r="L80" s="118">
        <f t="shared" si="23"/>
        <v>-5.2208835341365556E-2</v>
      </c>
    </row>
    <row r="81" spans="2:14" x14ac:dyDescent="0.25">
      <c r="B81" s="116" t="s">
        <v>88</v>
      </c>
      <c r="C81" s="196">
        <v>0.76269999999999993</v>
      </c>
      <c r="D81" s="118">
        <v>2.6492822966507177</v>
      </c>
      <c r="E81" s="196">
        <v>0.83409999999999995</v>
      </c>
      <c r="F81" s="118">
        <f t="shared" si="20"/>
        <v>9.3614789563393197E-2</v>
      </c>
      <c r="G81" s="196">
        <v>0.78110000000000002</v>
      </c>
      <c r="H81" s="118">
        <f t="shared" si="21"/>
        <v>-6.3541541781560906E-2</v>
      </c>
      <c r="I81" s="196">
        <v>0.8034</v>
      </c>
      <c r="J81" s="118">
        <f t="shared" si="22"/>
        <v>2.8549481500448115E-2</v>
      </c>
      <c r="K81" s="196"/>
      <c r="L81" s="118"/>
    </row>
    <row r="82" spans="2:14" x14ac:dyDescent="0.25">
      <c r="B82" s="116" t="s">
        <v>90</v>
      </c>
      <c r="C82" s="196">
        <v>0.82590000000000008</v>
      </c>
      <c r="D82" s="118">
        <v>2.9516746411483261</v>
      </c>
      <c r="E82" s="196">
        <v>0.85589999999999999</v>
      </c>
      <c r="F82" s="118">
        <f t="shared" si="20"/>
        <v>3.6324010170722731E-2</v>
      </c>
      <c r="G82" s="196">
        <v>0.82050000000000001</v>
      </c>
      <c r="H82" s="118">
        <f t="shared" si="21"/>
        <v>-4.1359971959341046E-2</v>
      </c>
      <c r="I82" s="196">
        <v>0.81530000000000002</v>
      </c>
      <c r="J82" s="118">
        <f t="shared" si="22"/>
        <v>-6.3375990249847636E-3</v>
      </c>
      <c r="K82" s="196"/>
      <c r="L82" s="118"/>
    </row>
    <row r="83" spans="2:14" x14ac:dyDescent="0.25">
      <c r="B83" s="116" t="s">
        <v>92</v>
      </c>
      <c r="C83" s="196">
        <v>0.67400000000000004</v>
      </c>
      <c r="D83" s="118">
        <v>2.2248803827751198</v>
      </c>
      <c r="E83" s="196">
        <v>0.7498999999999999</v>
      </c>
      <c r="F83" s="118">
        <f t="shared" si="20"/>
        <v>0.11261127596439158</v>
      </c>
      <c r="G83" s="196">
        <v>0.73459999999999992</v>
      </c>
      <c r="H83" s="118">
        <f t="shared" si="21"/>
        <v>-2.0402720362714954E-2</v>
      </c>
      <c r="I83" s="196">
        <v>0.71010000000000006</v>
      </c>
      <c r="J83" s="118">
        <f t="shared" si="22"/>
        <v>-3.3351483800707626E-2</v>
      </c>
      <c r="K83" s="196"/>
      <c r="L83" s="118"/>
    </row>
    <row r="84" spans="2:14" x14ac:dyDescent="0.25">
      <c r="B84" s="116" t="s">
        <v>94</v>
      </c>
      <c r="C84" s="196">
        <v>0.73069999999999991</v>
      </c>
      <c r="D84" s="118">
        <v>2.4961722488038274</v>
      </c>
      <c r="E84" s="196">
        <v>0.7904000000000001</v>
      </c>
      <c r="F84" s="118">
        <f t="shared" si="20"/>
        <v>8.1702477076776026E-2</v>
      </c>
      <c r="G84" s="196">
        <v>0.7448999999999999</v>
      </c>
      <c r="H84" s="118">
        <f t="shared" si="21"/>
        <v>-5.7565789473684514E-2</v>
      </c>
      <c r="I84" s="196">
        <v>0.87049999999999994</v>
      </c>
      <c r="J84" s="118">
        <f t="shared" si="22"/>
        <v>0.16861323667606398</v>
      </c>
      <c r="K84" s="196"/>
      <c r="L84" s="118"/>
    </row>
    <row r="85" spans="2:14" x14ac:dyDescent="0.25">
      <c r="B85" s="116" t="s">
        <v>96</v>
      </c>
      <c r="C85" s="196">
        <v>0.69680000000000009</v>
      </c>
      <c r="D85" s="118">
        <v>2.3339712918660291</v>
      </c>
      <c r="E85" s="196">
        <v>0.77069999999999994</v>
      </c>
      <c r="F85" s="118">
        <f t="shared" si="20"/>
        <v>0.10605625717566003</v>
      </c>
      <c r="G85" s="196">
        <v>0.73699999999999999</v>
      </c>
      <c r="H85" s="118">
        <f t="shared" si="21"/>
        <v>-4.3726482418580459E-2</v>
      </c>
      <c r="I85" s="196">
        <v>0.7168000000000001</v>
      </c>
      <c r="J85" s="118">
        <f t="shared" si="22"/>
        <v>-2.7408412483039157E-2</v>
      </c>
      <c r="K85" s="196"/>
      <c r="L85" s="118"/>
    </row>
    <row r="86" spans="2:14" x14ac:dyDescent="0.25">
      <c r="B86" s="116" t="s">
        <v>98</v>
      </c>
      <c r="C86" s="196">
        <v>0.71420000000000006</v>
      </c>
      <c r="D86" s="118">
        <v>2.4172248803827756</v>
      </c>
      <c r="E86" s="196">
        <v>0.76029999999999998</v>
      </c>
      <c r="F86" s="118">
        <f t="shared" si="20"/>
        <v>6.4547745729487405E-2</v>
      </c>
      <c r="G86" s="196">
        <v>0.7278</v>
      </c>
      <c r="H86" s="118">
        <f t="shared" si="21"/>
        <v>-4.2746284361436238E-2</v>
      </c>
      <c r="I86" s="196">
        <v>0.72189999999999999</v>
      </c>
      <c r="J86" s="118">
        <f t="shared" si="22"/>
        <v>-8.1066226985435641E-3</v>
      </c>
      <c r="K86" s="196"/>
      <c r="L86" s="118"/>
    </row>
    <row r="87" spans="2:14" ht="15.75" x14ac:dyDescent="0.25">
      <c r="B87" s="119" t="s">
        <v>32</v>
      </c>
      <c r="C87" s="198">
        <v>0.67179281459999907</v>
      </c>
      <c r="D87" s="121">
        <v>0.17227368390438835</v>
      </c>
      <c r="E87" s="198">
        <v>0.76242713957370145</v>
      </c>
      <c r="F87" s="121">
        <f t="shared" si="20"/>
        <v>0.13491410298526074</v>
      </c>
      <c r="G87" s="198">
        <v>0.75284570339725088</v>
      </c>
      <c r="H87" s="121">
        <f t="shared" si="21"/>
        <v>-1.2567018773502525E-2</v>
      </c>
      <c r="I87" s="198">
        <v>0.76404134505617216</v>
      </c>
      <c r="J87" s="121">
        <f t="shared" si="22"/>
        <v>1.4871097235994668E-2</v>
      </c>
      <c r="K87" s="198">
        <v>0.70682880874206577</v>
      </c>
      <c r="L87" s="121">
        <v>-6.2819536550709487E-2</v>
      </c>
    </row>
    <row r="88" spans="2:14" ht="6" customHeight="1" x14ac:dyDescent="0.25"/>
    <row r="89" spans="2:14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2:14" ht="21.75" customHeight="1" thickBot="1" x14ac:dyDescent="0.3">
      <c r="B92" s="277" t="s">
        <v>321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N92" s="1" t="s">
        <v>165</v>
      </c>
    </row>
    <row r="93" spans="2:14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N93" s="1" t="s">
        <v>166</v>
      </c>
    </row>
    <row r="94" spans="2:14" ht="22.5" thickTop="1" thickBot="1" x14ac:dyDescent="0.3">
      <c r="B94" s="112"/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2:14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2:14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96">
        <v>0.55779999999999996</v>
      </c>
      <c r="D97" s="118"/>
      <c r="E97" s="196">
        <v>0.6331</v>
      </c>
      <c r="F97" s="118">
        <f t="shared" ref="F97:H109" si="27">IFERROR(E97/C97-1,"-")</f>
        <v>0.13499462172821808</v>
      </c>
      <c r="G97" s="196">
        <v>0.68700000000000006</v>
      </c>
      <c r="H97" s="118">
        <f t="shared" si="27"/>
        <v>8.5136629284473297E-2</v>
      </c>
      <c r="I97" s="196">
        <v>0.61350000000000005</v>
      </c>
      <c r="J97" s="118">
        <f t="shared" ref="J97:J109" si="28">IFERROR(I97/G97-1,"-")</f>
        <v>-0.10698689956331875</v>
      </c>
      <c r="K97" s="196">
        <v>0.68519999999999992</v>
      </c>
      <c r="L97" s="118">
        <f t="shared" ref="L97:L102" si="29">IFERROR(K97/I97-1,"-")</f>
        <v>0.11687041564792144</v>
      </c>
    </row>
    <row r="98" spans="2:12" x14ac:dyDescent="0.25">
      <c r="B98" s="116" t="s">
        <v>78</v>
      </c>
      <c r="C98" s="196">
        <v>0.65590000000000004</v>
      </c>
      <c r="D98" s="118"/>
      <c r="E98" s="196">
        <v>0.7087</v>
      </c>
      <c r="F98" s="118">
        <f t="shared" si="27"/>
        <v>8.0500076231132756E-2</v>
      </c>
      <c r="G98" s="196">
        <v>0.74659999999999993</v>
      </c>
      <c r="H98" s="118">
        <f t="shared" si="27"/>
        <v>5.3478199520248237E-2</v>
      </c>
      <c r="I98" s="196">
        <v>0.74769999999999992</v>
      </c>
      <c r="J98" s="118">
        <f t="shared" si="28"/>
        <v>1.4733458344495798E-3</v>
      </c>
      <c r="K98" s="196">
        <v>0.70369999999999999</v>
      </c>
      <c r="L98" s="118">
        <f t="shared" si="29"/>
        <v>-5.8847131202353742E-2</v>
      </c>
    </row>
    <row r="99" spans="2:12" x14ac:dyDescent="0.25">
      <c r="B99" s="116" t="s">
        <v>80</v>
      </c>
      <c r="C99" s="196">
        <v>0.6109</v>
      </c>
      <c r="D99" s="118"/>
      <c r="E99" s="196">
        <v>0.62719999999999998</v>
      </c>
      <c r="F99" s="118">
        <f t="shared" si="27"/>
        <v>2.6681944671795632E-2</v>
      </c>
      <c r="G99" s="196">
        <v>0.70200000000000007</v>
      </c>
      <c r="H99" s="118">
        <f t="shared" si="27"/>
        <v>0.11926020408163285</v>
      </c>
      <c r="I99" s="196">
        <v>0.65079999999999993</v>
      </c>
      <c r="J99" s="118">
        <f t="shared" si="28"/>
        <v>-7.2934472934473082E-2</v>
      </c>
      <c r="K99" s="196">
        <v>0.64029999999999998</v>
      </c>
      <c r="L99" s="118">
        <f t="shared" si="29"/>
        <v>-1.6133988936693267E-2</v>
      </c>
    </row>
    <row r="100" spans="2:12" x14ac:dyDescent="0.25">
      <c r="B100" s="116" t="s">
        <v>82</v>
      </c>
      <c r="C100" s="196">
        <v>0.61370000000000002</v>
      </c>
      <c r="D100" s="118"/>
      <c r="E100" s="196">
        <v>0.61809999999999998</v>
      </c>
      <c r="F100" s="118">
        <f t="shared" si="27"/>
        <v>7.1696268535115237E-3</v>
      </c>
      <c r="G100" s="196">
        <v>0.60750000000000004</v>
      </c>
      <c r="H100" s="118">
        <f t="shared" si="27"/>
        <v>-1.7149328587607093E-2</v>
      </c>
      <c r="I100" s="196">
        <v>0.65659999999999996</v>
      </c>
      <c r="J100" s="118">
        <f t="shared" si="28"/>
        <v>8.0823045267489624E-2</v>
      </c>
      <c r="K100" s="196">
        <v>0.57999999999999996</v>
      </c>
      <c r="L100" s="118">
        <f t="shared" si="29"/>
        <v>-0.11666159000913801</v>
      </c>
    </row>
    <row r="101" spans="2:12" x14ac:dyDescent="0.25">
      <c r="B101" s="116" t="s">
        <v>84</v>
      </c>
      <c r="C101" s="196">
        <v>0.51890000000000003</v>
      </c>
      <c r="D101" s="118"/>
      <c r="E101" s="196">
        <v>0.52439999999999998</v>
      </c>
      <c r="F101" s="118">
        <f t="shared" si="27"/>
        <v>1.0599344767777907E-2</v>
      </c>
      <c r="G101" s="196">
        <v>0.55859999999999999</v>
      </c>
      <c r="H101" s="118">
        <f t="shared" si="27"/>
        <v>6.5217391304347894E-2</v>
      </c>
      <c r="I101" s="196">
        <v>0.56069999999999998</v>
      </c>
      <c r="J101" s="118">
        <f t="shared" si="28"/>
        <v>3.759398496240518E-3</v>
      </c>
      <c r="K101" s="196">
        <v>0.4763</v>
      </c>
      <c r="L101" s="118">
        <f t="shared" si="29"/>
        <v>-0.15052612805421794</v>
      </c>
    </row>
    <row r="102" spans="2:12" x14ac:dyDescent="0.25">
      <c r="B102" s="116" t="s">
        <v>86</v>
      </c>
      <c r="C102" s="196">
        <v>0.55549999999999999</v>
      </c>
      <c r="D102" s="118"/>
      <c r="E102" s="196">
        <v>0.58069999999999999</v>
      </c>
      <c r="F102" s="118">
        <f t="shared" si="27"/>
        <v>4.5364536453645465E-2</v>
      </c>
      <c r="G102" s="196">
        <v>0.57379999999999998</v>
      </c>
      <c r="H102" s="118">
        <f t="shared" si="27"/>
        <v>-1.1882211124504938E-2</v>
      </c>
      <c r="I102" s="196">
        <v>0.59250000000000003</v>
      </c>
      <c r="J102" s="118">
        <f t="shared" si="28"/>
        <v>3.2589752527012905E-2</v>
      </c>
      <c r="K102" s="196">
        <v>0.49329999999999996</v>
      </c>
      <c r="L102" s="118">
        <f t="shared" si="29"/>
        <v>-0.16742616033755287</v>
      </c>
    </row>
    <row r="103" spans="2:12" x14ac:dyDescent="0.25">
      <c r="B103" s="116" t="s">
        <v>88</v>
      </c>
      <c r="C103" s="196">
        <v>0.6764</v>
      </c>
      <c r="D103" s="118"/>
      <c r="E103" s="196">
        <v>0.69200000000000006</v>
      </c>
      <c r="F103" s="118">
        <f t="shared" si="27"/>
        <v>2.3063276167948121E-2</v>
      </c>
      <c r="G103" s="196">
        <v>0.71260000000000001</v>
      </c>
      <c r="H103" s="118">
        <f t="shared" si="27"/>
        <v>2.9768786127167601E-2</v>
      </c>
      <c r="I103" s="196">
        <v>0.66739999999999999</v>
      </c>
      <c r="J103" s="118">
        <f t="shared" si="28"/>
        <v>-6.3429694078024124E-2</v>
      </c>
      <c r="K103" s="196"/>
      <c r="L103" s="118"/>
    </row>
    <row r="104" spans="2:12" x14ac:dyDescent="0.25">
      <c r="B104" s="116" t="s">
        <v>90</v>
      </c>
      <c r="C104" s="196">
        <v>0.70750000000000002</v>
      </c>
      <c r="D104" s="118"/>
      <c r="E104" s="196">
        <v>0.76980000000000004</v>
      </c>
      <c r="F104" s="118">
        <f t="shared" si="27"/>
        <v>8.805653710247352E-2</v>
      </c>
      <c r="G104" s="196">
        <v>0.74790000000000001</v>
      </c>
      <c r="H104" s="118">
        <f t="shared" si="27"/>
        <v>-2.8448947778643818E-2</v>
      </c>
      <c r="I104" s="196">
        <v>0.78700000000000003</v>
      </c>
      <c r="J104" s="118">
        <f t="shared" si="28"/>
        <v>5.2279716539644472E-2</v>
      </c>
      <c r="K104" s="196"/>
      <c r="L104" s="118"/>
    </row>
    <row r="105" spans="2:12" x14ac:dyDescent="0.25">
      <c r="B105" s="116" t="s">
        <v>92</v>
      </c>
      <c r="C105" s="196">
        <v>0.5857</v>
      </c>
      <c r="D105" s="118"/>
      <c r="E105" s="196">
        <v>0.61809999999999998</v>
      </c>
      <c r="F105" s="118">
        <f t="shared" si="27"/>
        <v>5.5318422400546297E-2</v>
      </c>
      <c r="G105" s="196">
        <v>0.62869999999999993</v>
      </c>
      <c r="H105" s="118">
        <f t="shared" si="27"/>
        <v>1.7149328587606982E-2</v>
      </c>
      <c r="I105" s="196">
        <v>0.65939999999999999</v>
      </c>
      <c r="J105" s="118">
        <f t="shared" si="28"/>
        <v>4.8830920947988021E-2</v>
      </c>
      <c r="K105" s="196"/>
      <c r="L105" s="118"/>
    </row>
    <row r="106" spans="2:12" x14ac:dyDescent="0.25">
      <c r="B106" s="116" t="s">
        <v>94</v>
      </c>
      <c r="C106" s="196">
        <v>0.60840000000000005</v>
      </c>
      <c r="D106" s="118"/>
      <c r="E106" s="196">
        <v>0.64300000000000002</v>
      </c>
      <c r="F106" s="118">
        <f t="shared" si="27"/>
        <v>5.6870479947402908E-2</v>
      </c>
      <c r="G106" s="196">
        <v>0.67059999999999997</v>
      </c>
      <c r="H106" s="118">
        <f t="shared" si="27"/>
        <v>4.2923794712286023E-2</v>
      </c>
      <c r="I106" s="196">
        <v>0.67579999999999996</v>
      </c>
      <c r="J106" s="118">
        <f t="shared" si="28"/>
        <v>7.7542499254399377E-3</v>
      </c>
      <c r="K106" s="196"/>
      <c r="L106" s="118"/>
    </row>
    <row r="107" spans="2:12" x14ac:dyDescent="0.25">
      <c r="B107" s="116" t="s">
        <v>96</v>
      </c>
      <c r="C107" s="196">
        <v>0.65980000000000005</v>
      </c>
      <c r="D107" s="118"/>
      <c r="E107" s="196">
        <v>0.72049999999999992</v>
      </c>
      <c r="F107" s="118">
        <f t="shared" si="27"/>
        <v>9.1997575022733979E-2</v>
      </c>
      <c r="G107" s="196">
        <v>0.6623</v>
      </c>
      <c r="H107" s="118">
        <f t="shared" si="27"/>
        <v>-8.077723802914627E-2</v>
      </c>
      <c r="I107" s="196">
        <v>0.6179</v>
      </c>
      <c r="J107" s="118">
        <f t="shared" si="28"/>
        <v>-6.7039106145251437E-2</v>
      </c>
      <c r="K107" s="196"/>
      <c r="L107" s="118"/>
    </row>
    <row r="108" spans="2:12" x14ac:dyDescent="0.25">
      <c r="B108" s="116" t="s">
        <v>98</v>
      </c>
      <c r="C108" s="196">
        <v>0.6351</v>
      </c>
      <c r="D108" s="118"/>
      <c r="E108" s="196">
        <v>0.70209999999999995</v>
      </c>
      <c r="F108" s="118">
        <f t="shared" si="27"/>
        <v>0.10549519760667603</v>
      </c>
      <c r="G108" s="196">
        <v>0.65620000000000001</v>
      </c>
      <c r="H108" s="118">
        <f t="shared" si="27"/>
        <v>-6.5375302663438162E-2</v>
      </c>
      <c r="I108" s="196">
        <v>0.62439999999999996</v>
      </c>
      <c r="J108" s="118">
        <f t="shared" si="28"/>
        <v>-4.8460835111246658E-2</v>
      </c>
      <c r="K108" s="196"/>
      <c r="L108" s="118"/>
    </row>
    <row r="109" spans="2:12" ht="15.75" x14ac:dyDescent="0.25">
      <c r="B109" s="119" t="s">
        <v>32</v>
      </c>
      <c r="C109" s="200">
        <f>IFERROR(AVERAGE(C97:C108),"-")</f>
        <v>0.61546666666666672</v>
      </c>
      <c r="D109" s="121"/>
      <c r="E109" s="200">
        <f>IFERROR(AVERAGE(E97:E108),"-")</f>
        <v>0.65314166666666662</v>
      </c>
      <c r="F109" s="121">
        <f t="shared" si="27"/>
        <v>6.1213713171576867E-2</v>
      </c>
      <c r="G109" s="200">
        <f>IFERROR(AVERAGE(G97:G108),"-")</f>
        <v>0.66281666666666672</v>
      </c>
      <c r="H109" s="121">
        <f t="shared" si="27"/>
        <v>1.4813019125508919E-2</v>
      </c>
      <c r="I109" s="200">
        <f>IFERROR(AVERAGE(I97:I108),"-")</f>
        <v>0.65447499999999992</v>
      </c>
      <c r="J109" s="121">
        <f t="shared" si="28"/>
        <v>-1.2585179411099268E-2</v>
      </c>
      <c r="K109" s="198">
        <v>0.59464625808300142</v>
      </c>
      <c r="L109" s="121">
        <v>-6.4961643051405504E-2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99"/>
      <c r="I112" s="199"/>
      <c r="J112" s="199"/>
    </row>
  </sheetData>
  <mergeCells count="36">
    <mergeCell ref="B4:L4"/>
    <mergeCell ref="C6:L6"/>
    <mergeCell ref="C7:D7"/>
    <mergeCell ref="E7:F7"/>
    <mergeCell ref="G7:H7"/>
    <mergeCell ref="I7:J7"/>
    <mergeCell ref="K7:L7"/>
    <mergeCell ref="M21:M24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9A7F6-AB40-469F-850B-E77F8DB787D3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E438-B167-4658-AD89-102D617BE6FD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1"/>
    </row>
    <row r="5" spans="2:46" ht="50.25" customHeight="1" thickBot="1" x14ac:dyDescent="0.3">
      <c r="B5" s="277" t="s">
        <v>168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P5" s="277" t="s">
        <v>169</v>
      </c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D5" s="277" t="s">
        <v>170</v>
      </c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2" t="s">
        <v>275</v>
      </c>
      <c r="D7" s="202" t="s">
        <v>276</v>
      </c>
      <c r="E7" s="202" t="s">
        <v>277</v>
      </c>
      <c r="F7" s="92" t="s">
        <v>278</v>
      </c>
      <c r="G7" s="92" t="s">
        <v>279</v>
      </c>
      <c r="H7" s="14" t="str">
        <f>CONCATENATE("var. ",RIGHT(G7,2),"/",RIGHT(F7,2))</f>
        <v>var. 26/25</v>
      </c>
      <c r="I7" s="202" t="s">
        <v>236</v>
      </c>
      <c r="J7" s="203" t="s">
        <v>237</v>
      </c>
      <c r="K7" s="203" t="s">
        <v>238</v>
      </c>
      <c r="L7" s="13" t="s">
        <v>239</v>
      </c>
      <c r="M7" s="13" t="s">
        <v>240</v>
      </c>
      <c r="N7" s="14" t="str">
        <f>CONCATENATE("var. ",RIGHT(M7,2),"/",RIGHT(L7,2))</f>
        <v>var. 26/25</v>
      </c>
      <c r="P7" s="87"/>
      <c r="Q7" s="202" t="s">
        <v>275</v>
      </c>
      <c r="R7" s="203" t="s">
        <v>276</v>
      </c>
      <c r="S7" s="203" t="s">
        <v>277</v>
      </c>
      <c r="T7" s="92" t="s">
        <v>278</v>
      </c>
      <c r="U7" s="92" t="s">
        <v>279</v>
      </c>
      <c r="V7" s="14" t="str">
        <f>CONCATENATE("var. ",RIGHT(U7,2),"/",RIGHT(T7,2))</f>
        <v>var. 26/25</v>
      </c>
      <c r="W7" s="202" t="s">
        <v>236</v>
      </c>
      <c r="X7" s="202" t="s">
        <v>237</v>
      </c>
      <c r="Y7" s="202" t="s">
        <v>238</v>
      </c>
      <c r="Z7" s="13" t="s">
        <v>239</v>
      </c>
      <c r="AA7" s="13" t="s">
        <v>240</v>
      </c>
      <c r="AB7" s="14" t="str">
        <f>CONCATENATE("var. ",RIGHT(AA7,2),"/",RIGHT(Z7,2))</f>
        <v>var. 26/25</v>
      </c>
      <c r="AD7" s="87"/>
      <c r="AE7" s="202" t="s">
        <v>275</v>
      </c>
      <c r="AF7" s="203" t="s">
        <v>276</v>
      </c>
      <c r="AG7" s="203" t="s">
        <v>277</v>
      </c>
      <c r="AH7" s="92" t="s">
        <v>278</v>
      </c>
      <c r="AI7" s="92" t="s">
        <v>279</v>
      </c>
      <c r="AJ7" s="14" t="str">
        <f>CONCATENATE("var. ",RIGHT(AI7,2),"/",RIGHT(AH7,2))</f>
        <v>var. 26/25</v>
      </c>
      <c r="AK7" s="204" t="str">
        <f>CONCATENATE("dif. ",RIGHT(AI7,2),"/",RIGHT(AH7,2))</f>
        <v>dif. 26/25</v>
      </c>
      <c r="AL7" s="205" t="str">
        <f>CONCATENATE("cuota ",RIGHT(AI7,2))</f>
        <v>cuota 26</v>
      </c>
      <c r="AM7" s="202" t="s">
        <v>236</v>
      </c>
      <c r="AN7" s="203" t="s">
        <v>237</v>
      </c>
      <c r="AO7" s="203" t="s">
        <v>238</v>
      </c>
      <c r="AP7" s="13" t="s">
        <v>239</v>
      </c>
      <c r="AQ7" s="13" t="s">
        <v>240</v>
      </c>
      <c r="AR7" s="14" t="str">
        <f>CONCATENATE("var. ",RIGHT(AQ7,2),"/",RIGHT(AP7,2))</f>
        <v>var. 26/25</v>
      </c>
      <c r="AS7" s="204" t="str">
        <f>CONCATENATE("dif. ",RIGHT(AQ7,2),"/",RIGHT(AP7,2))</f>
        <v>dif. 26/25</v>
      </c>
      <c r="AT7" s="205" t="str">
        <f>CONCATENATE("cuota ",RIGHT(AQ7,2))</f>
        <v>cuota 26</v>
      </c>
    </row>
    <row r="8" spans="2:46" ht="15.75" x14ac:dyDescent="0.25">
      <c r="B8" s="206" t="s">
        <v>45</v>
      </c>
      <c r="C8" s="207">
        <v>103.30240145428508</v>
      </c>
      <c r="D8" s="208">
        <v>109.01802178056315</v>
      </c>
      <c r="E8" s="208">
        <v>121.32374830403386</v>
      </c>
      <c r="F8" s="209">
        <v>129.74984519207322</v>
      </c>
      <c r="G8" s="208">
        <v>140.9068040228575</v>
      </c>
      <c r="H8" s="134">
        <f>G8/F8-1</f>
        <v>8.5988224604570673E-2</v>
      </c>
      <c r="I8" s="207">
        <v>2214.8999999999996</v>
      </c>
      <c r="J8" s="210">
        <v>2337.9300000000003</v>
      </c>
      <c r="K8" s="210">
        <v>2442.7199999999993</v>
      </c>
      <c r="L8" s="210">
        <v>2610.1799999999998</v>
      </c>
      <c r="M8" s="210">
        <v>2694.0000000000005</v>
      </c>
      <c r="N8" s="134">
        <f t="shared" ref="N8:N18" si="0">M8/L8-1</f>
        <v>3.2112727857849022E-2</v>
      </c>
      <c r="P8" s="206" t="s">
        <v>45</v>
      </c>
      <c r="Q8" s="207">
        <v>74.674627584102581</v>
      </c>
      <c r="R8" s="209">
        <v>88.097104392548786</v>
      </c>
      <c r="S8" s="209">
        <v>101.3212393848395</v>
      </c>
      <c r="T8" s="209">
        <v>106.80173966572627</v>
      </c>
      <c r="U8" s="209">
        <v>111.59003634962519</v>
      </c>
      <c r="V8" s="134">
        <f t="shared" ref="V8:V18" si="1">U8/T8-1</f>
        <v>4.4833508320047732E-2</v>
      </c>
      <c r="W8" s="207">
        <v>1532.78</v>
      </c>
      <c r="X8" s="210">
        <v>1730.51</v>
      </c>
      <c r="Y8" s="210">
        <v>1871.0999999999992</v>
      </c>
      <c r="Z8" s="210">
        <v>2058.2600000000002</v>
      </c>
      <c r="AA8" s="210">
        <v>2029.6000000000004</v>
      </c>
      <c r="AB8" s="134">
        <f t="shared" ref="AB8:AB18" si="2">AA8/Z8-1</f>
        <v>-1.3924382731044571E-2</v>
      </c>
      <c r="AD8" s="67" t="s">
        <v>45</v>
      </c>
      <c r="AE8" s="211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2">
        <v>313545566.36999995</v>
      </c>
      <c r="AN8" s="213">
        <v>347293517.38999981</v>
      </c>
      <c r="AO8" s="213">
        <v>383479179.72000003</v>
      </c>
      <c r="AP8" s="213">
        <v>411487150.23999995</v>
      </c>
      <c r="AQ8" s="213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4">
        <v>128.16968230621984</v>
      </c>
      <c r="D9" s="215">
        <v>133.95049879644483</v>
      </c>
      <c r="E9" s="215">
        <v>147.9486510859297</v>
      </c>
      <c r="F9" s="215">
        <v>156.82466524486961</v>
      </c>
      <c r="G9" s="215">
        <v>168.78584868113131</v>
      </c>
      <c r="H9" s="76">
        <f>G9/F9-1</f>
        <v>7.6271059897276006E-2</v>
      </c>
      <c r="I9" s="214">
        <v>108.9</v>
      </c>
      <c r="J9" s="215">
        <v>112.49</v>
      </c>
      <c r="K9" s="215">
        <v>119.26</v>
      </c>
      <c r="L9" s="215">
        <v>126.95</v>
      </c>
      <c r="M9" s="215">
        <v>134.88</v>
      </c>
      <c r="N9" s="76">
        <f t="shared" si="0"/>
        <v>6.2465537613233479E-2</v>
      </c>
      <c r="P9" s="15" t="s">
        <v>46</v>
      </c>
      <c r="Q9" s="214">
        <v>100.38866208640721</v>
      </c>
      <c r="R9" s="215">
        <v>113.81372001310795</v>
      </c>
      <c r="S9" s="215">
        <v>127.3518103660959</v>
      </c>
      <c r="T9" s="215">
        <v>133.99122886987226</v>
      </c>
      <c r="U9" s="215">
        <v>139.4256860194763</v>
      </c>
      <c r="V9" s="76">
        <f t="shared" si="1"/>
        <v>4.0558305162510244E-2</v>
      </c>
      <c r="W9" s="214">
        <v>87.91</v>
      </c>
      <c r="X9" s="215">
        <v>91.44</v>
      </c>
      <c r="Y9" s="215">
        <v>96.77</v>
      </c>
      <c r="Z9" s="215">
        <v>104.28</v>
      </c>
      <c r="AA9" s="215">
        <v>106.73</v>
      </c>
      <c r="AB9" s="76">
        <f t="shared" si="2"/>
        <v>2.3494438051400168E-2</v>
      </c>
      <c r="AD9" s="15" t="s">
        <v>46</v>
      </c>
      <c r="AE9" s="216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7">
        <v>50518902.770000003</v>
      </c>
      <c r="AN9" s="218">
        <v>53856748.709999993</v>
      </c>
      <c r="AO9" s="218">
        <v>57107925.619999997</v>
      </c>
      <c r="AP9" s="218">
        <v>58079831.290000007</v>
      </c>
      <c r="AQ9" s="218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4">
        <v>90.18627477416517</v>
      </c>
      <c r="D10" s="215">
        <v>97.435368027940271</v>
      </c>
      <c r="E10" s="215">
        <v>110.87153575999346</v>
      </c>
      <c r="F10" s="215">
        <v>121.5628190164777</v>
      </c>
      <c r="G10" s="215">
        <v>130.93941276194656</v>
      </c>
      <c r="H10" s="76">
        <f>G10/F10-1</f>
        <v>7.7133730702624304E-2</v>
      </c>
      <c r="I10" s="214">
        <v>82.37</v>
      </c>
      <c r="J10" s="215">
        <v>85.86</v>
      </c>
      <c r="K10" s="215">
        <v>95.05</v>
      </c>
      <c r="L10" s="215">
        <v>109.41</v>
      </c>
      <c r="M10" s="215">
        <v>115.06</v>
      </c>
      <c r="N10" s="76">
        <f t="shared" si="0"/>
        <v>5.1640617859427973E-2</v>
      </c>
      <c r="P10" s="19" t="s">
        <v>47</v>
      </c>
      <c r="Q10" s="214">
        <v>64.492185477197452</v>
      </c>
      <c r="R10" s="215">
        <v>79.023903014834957</v>
      </c>
      <c r="S10" s="215">
        <v>93.634082552412309</v>
      </c>
      <c r="T10" s="215">
        <v>99.148455774094273</v>
      </c>
      <c r="U10" s="215">
        <v>104.55648323551193</v>
      </c>
      <c r="V10" s="76">
        <f t="shared" si="1"/>
        <v>5.4544747260004023E-2</v>
      </c>
      <c r="W10" s="214">
        <v>56.58</v>
      </c>
      <c r="X10" s="215">
        <v>66.78</v>
      </c>
      <c r="Y10" s="215">
        <v>77.98</v>
      </c>
      <c r="Z10" s="215">
        <v>88.08</v>
      </c>
      <c r="AA10" s="215">
        <v>89.41</v>
      </c>
      <c r="AB10" s="76">
        <f t="shared" si="2"/>
        <v>1.5099909173478698E-2</v>
      </c>
      <c r="AD10" s="19" t="s">
        <v>47</v>
      </c>
      <c r="AE10" s="216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7">
        <v>25427736.440000001</v>
      </c>
      <c r="AN10" s="218">
        <v>28251913.699999999</v>
      </c>
      <c r="AO10" s="218">
        <v>33085419.030000001</v>
      </c>
      <c r="AP10" s="218">
        <v>37909065.140000001</v>
      </c>
      <c r="AQ10" s="218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4">
        <v>69.221944341059569</v>
      </c>
      <c r="D11" s="215">
        <v>77.390865272066762</v>
      </c>
      <c r="E11" s="215">
        <v>79.257738469655763</v>
      </c>
      <c r="F11" s="215">
        <v>100.59393339934181</v>
      </c>
      <c r="G11" s="215">
        <v>98.174573451362164</v>
      </c>
      <c r="H11" s="76">
        <f>G11/F11-1</f>
        <v>-2.4050754018884679E-2</v>
      </c>
      <c r="I11" s="214">
        <v>70.209999999999994</v>
      </c>
      <c r="J11" s="215">
        <v>72.040000000000006</v>
      </c>
      <c r="K11" s="215">
        <v>63.51</v>
      </c>
      <c r="L11" s="215">
        <v>84.57</v>
      </c>
      <c r="M11" s="215">
        <v>74.45</v>
      </c>
      <c r="N11" s="76">
        <f t="shared" si="0"/>
        <v>-0.11966418351661334</v>
      </c>
      <c r="P11" s="19" t="s">
        <v>48</v>
      </c>
      <c r="Q11" s="214">
        <v>48.249262525145575</v>
      </c>
      <c r="R11" s="215">
        <v>51.596633203900886</v>
      </c>
      <c r="S11" s="215">
        <v>57.414047391352199</v>
      </c>
      <c r="T11" s="215">
        <v>67.609231601192363</v>
      </c>
      <c r="U11" s="215">
        <v>66.102415738586004</v>
      </c>
      <c r="V11" s="76">
        <f t="shared" si="1"/>
        <v>-2.2287131903741209E-2</v>
      </c>
      <c r="W11" s="214">
        <v>42.36</v>
      </c>
      <c r="X11" s="215">
        <v>34.99</v>
      </c>
      <c r="Y11" s="215">
        <v>41.32</v>
      </c>
      <c r="Z11" s="215">
        <v>51.65</v>
      </c>
      <c r="AA11" s="215">
        <v>43.44</v>
      </c>
      <c r="AB11" s="76">
        <f t="shared" si="2"/>
        <v>-0.15895450145208134</v>
      </c>
      <c r="AD11" s="19" t="s">
        <v>48</v>
      </c>
      <c r="AE11" s="216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7">
        <v>521022.80000000005</v>
      </c>
      <c r="AN11" s="218">
        <v>472382.11</v>
      </c>
      <c r="AO11" s="218">
        <v>466124.03</v>
      </c>
      <c r="AP11" s="218">
        <v>700422.42999999993</v>
      </c>
      <c r="AQ11" s="218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4">
        <v>231.92065189955574</v>
      </c>
      <c r="D12" s="215">
        <v>176.14952506564168</v>
      </c>
      <c r="E12" s="215">
        <v>186.78981681554222</v>
      </c>
      <c r="F12" s="215">
        <v>207.25896603147703</v>
      </c>
      <c r="G12" s="215">
        <v>222.54387445211341</v>
      </c>
      <c r="H12" s="76">
        <f t="shared" ref="H12:H18" si="9">G12/F12-1</f>
        <v>7.3747875487881309E-2</v>
      </c>
      <c r="I12" s="214">
        <v>207.23</v>
      </c>
      <c r="J12" s="215">
        <v>234.27</v>
      </c>
      <c r="K12" s="215">
        <v>175.2</v>
      </c>
      <c r="L12" s="215">
        <v>156.80000000000001</v>
      </c>
      <c r="M12" s="215">
        <v>159.59</v>
      </c>
      <c r="N12" s="76">
        <f t="shared" si="0"/>
        <v>1.7793367346938815E-2</v>
      </c>
      <c r="P12" s="19" t="s">
        <v>49</v>
      </c>
      <c r="Q12" s="214">
        <v>114.31554273131576</v>
      </c>
      <c r="R12" s="215">
        <v>94.862670670320995</v>
      </c>
      <c r="S12" s="215">
        <v>115.62247271542564</v>
      </c>
      <c r="T12" s="215">
        <v>153.08226913762255</v>
      </c>
      <c r="U12" s="215">
        <v>160.24374930595505</v>
      </c>
      <c r="V12" s="76">
        <f t="shared" si="1"/>
        <v>4.6781904976168409E-2</v>
      </c>
      <c r="W12" s="214">
        <v>98.01</v>
      </c>
      <c r="X12" s="215">
        <v>109.27</v>
      </c>
      <c r="Y12" s="215">
        <v>69.959999999999994</v>
      </c>
      <c r="Z12" s="215">
        <v>116.22</v>
      </c>
      <c r="AA12" s="215">
        <v>94.01</v>
      </c>
      <c r="AB12" s="76">
        <f t="shared" si="2"/>
        <v>-0.19110308036482526</v>
      </c>
      <c r="AD12" s="19" t="s">
        <v>49</v>
      </c>
      <c r="AE12" s="216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7">
        <v>4854322.93</v>
      </c>
      <c r="AN12" s="218">
        <v>5018559.3600000003</v>
      </c>
      <c r="AO12" s="218">
        <v>2940252.89</v>
      </c>
      <c r="AP12" s="218">
        <v>5892147.4499999993</v>
      </c>
      <c r="AQ12" s="218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4">
        <v>54.947261397466839</v>
      </c>
      <c r="D13" s="215">
        <v>62.284872378301543</v>
      </c>
      <c r="E13" s="215">
        <v>71.996037475947531</v>
      </c>
      <c r="F13" s="215">
        <v>79.098779244615812</v>
      </c>
      <c r="G13" s="215">
        <v>88.723084908544749</v>
      </c>
      <c r="H13" s="76">
        <f t="shared" si="9"/>
        <v>0.12167451578696831</v>
      </c>
      <c r="I13" s="214">
        <v>49.5</v>
      </c>
      <c r="J13" s="215">
        <v>55.39</v>
      </c>
      <c r="K13" s="215">
        <v>64.28</v>
      </c>
      <c r="L13" s="215">
        <v>70.27</v>
      </c>
      <c r="M13" s="215">
        <v>75.459999999999994</v>
      </c>
      <c r="N13" s="76">
        <f t="shared" si="0"/>
        <v>7.3857976376832113E-2</v>
      </c>
      <c r="P13" s="19" t="s">
        <v>50</v>
      </c>
      <c r="Q13" s="214">
        <v>36.145392682450819</v>
      </c>
      <c r="R13" s="215">
        <v>48.745594946944514</v>
      </c>
      <c r="S13" s="215">
        <v>58.19169113484849</v>
      </c>
      <c r="T13" s="215">
        <v>63.534951912826862</v>
      </c>
      <c r="U13" s="215">
        <v>64.717681739198454</v>
      </c>
      <c r="V13" s="76">
        <f t="shared" si="1"/>
        <v>1.8615420186267828E-2</v>
      </c>
      <c r="W13" s="214">
        <v>34.96</v>
      </c>
      <c r="X13" s="215">
        <v>40.57</v>
      </c>
      <c r="Y13" s="215">
        <v>48.53</v>
      </c>
      <c r="Z13" s="215">
        <v>54.3</v>
      </c>
      <c r="AA13" s="215">
        <v>52.2</v>
      </c>
      <c r="AB13" s="76">
        <f t="shared" si="2"/>
        <v>-3.8674033149171172E-2</v>
      </c>
      <c r="AD13" s="19" t="s">
        <v>50</v>
      </c>
      <c r="AE13" s="216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7">
        <v>9378882.4600000009</v>
      </c>
      <c r="AN13" s="218">
        <v>11062837.130000001</v>
      </c>
      <c r="AO13" s="218">
        <v>14269284.73</v>
      </c>
      <c r="AP13" s="218">
        <v>15442972.35</v>
      </c>
      <c r="AQ13" s="218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4">
        <v>88.111465548707429</v>
      </c>
      <c r="D14" s="215">
        <v>97.067375452191143</v>
      </c>
      <c r="E14" s="215">
        <v>109.68991147944098</v>
      </c>
      <c r="F14" s="215">
        <v>117.83360126143768</v>
      </c>
      <c r="G14" s="215">
        <v>121.64240427502328</v>
      </c>
      <c r="H14" s="76">
        <f t="shared" si="9"/>
        <v>3.2323573011530105E-2</v>
      </c>
      <c r="I14" s="214">
        <v>80.44</v>
      </c>
      <c r="J14" s="215">
        <v>81.83</v>
      </c>
      <c r="K14" s="215">
        <v>97.42</v>
      </c>
      <c r="L14" s="215">
        <v>103.67</v>
      </c>
      <c r="M14" s="215">
        <v>107.81</v>
      </c>
      <c r="N14" s="76">
        <f t="shared" si="0"/>
        <v>3.9934407253786164E-2</v>
      </c>
      <c r="P14" s="19" t="s">
        <v>51</v>
      </c>
      <c r="Q14" s="214">
        <v>65.776682667676695</v>
      </c>
      <c r="R14" s="215">
        <v>76.826581773908842</v>
      </c>
      <c r="S14" s="215">
        <v>89.362250917143896</v>
      </c>
      <c r="T14" s="215">
        <v>95.41168435461681</v>
      </c>
      <c r="U14" s="215">
        <v>90.740572214333838</v>
      </c>
      <c r="V14" s="76">
        <f t="shared" si="1"/>
        <v>-4.895744343975561E-2</v>
      </c>
      <c r="W14" s="214">
        <v>48.82</v>
      </c>
      <c r="X14" s="215">
        <v>53.04</v>
      </c>
      <c r="Y14" s="215">
        <v>62.53</v>
      </c>
      <c r="Z14" s="215">
        <v>69.05</v>
      </c>
      <c r="AA14" s="215">
        <v>67.02</v>
      </c>
      <c r="AB14" s="76">
        <f t="shared" si="2"/>
        <v>-2.9398986241853775E-2</v>
      </c>
      <c r="AD14" s="19" t="s">
        <v>51</v>
      </c>
      <c r="AE14" s="216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7">
        <v>496521.03</v>
      </c>
      <c r="AN14" s="218">
        <v>539467.63</v>
      </c>
      <c r="AO14" s="218">
        <v>645273.59000000008</v>
      </c>
      <c r="AP14" s="218">
        <v>712583.89999999991</v>
      </c>
      <c r="AQ14" s="218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4">
        <v>117.98676505151548</v>
      </c>
      <c r="D15" s="215">
        <v>139.5984999991463</v>
      </c>
      <c r="E15" s="215">
        <v>162.56627286206546</v>
      </c>
      <c r="F15" s="215">
        <v>187.69802064461567</v>
      </c>
      <c r="G15" s="215">
        <v>197.94799644623632</v>
      </c>
      <c r="H15" s="76">
        <f t="shared" si="9"/>
        <v>5.4608864634901E-2</v>
      </c>
      <c r="I15" s="214">
        <v>113</v>
      </c>
      <c r="J15" s="215">
        <v>131.33000000000001</v>
      </c>
      <c r="K15" s="215">
        <v>154.88999999999999</v>
      </c>
      <c r="L15" s="215">
        <v>169.18</v>
      </c>
      <c r="M15" s="215">
        <v>164.13</v>
      </c>
      <c r="N15" s="76">
        <f t="shared" si="0"/>
        <v>-2.9849864050124242E-2</v>
      </c>
      <c r="P15" s="19" t="s">
        <v>52</v>
      </c>
      <c r="Q15" s="214">
        <v>86.531856525930564</v>
      </c>
      <c r="R15" s="215">
        <v>111.25496086654454</v>
      </c>
      <c r="S15" s="215">
        <v>139.53164961730207</v>
      </c>
      <c r="T15" s="215">
        <v>156.57824410754708</v>
      </c>
      <c r="U15" s="215">
        <v>168.76596297936049</v>
      </c>
      <c r="V15" s="76">
        <f t="shared" si="1"/>
        <v>7.7837881892724337E-2</v>
      </c>
      <c r="W15" s="214">
        <v>77.760000000000005</v>
      </c>
      <c r="X15" s="215">
        <v>108.27</v>
      </c>
      <c r="Y15" s="215">
        <v>125.61</v>
      </c>
      <c r="Z15" s="215">
        <v>143.46</v>
      </c>
      <c r="AA15" s="215">
        <v>136.55000000000001</v>
      </c>
      <c r="AB15" s="76">
        <f t="shared" si="2"/>
        <v>-4.8166736372508012E-2</v>
      </c>
      <c r="AD15" s="19" t="s">
        <v>52</v>
      </c>
      <c r="AE15" s="216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7">
        <v>3366417.4</v>
      </c>
      <c r="AN15" s="218">
        <v>5798035.4000000004</v>
      </c>
      <c r="AO15" s="218">
        <v>6737883.6500000004</v>
      </c>
      <c r="AP15" s="218">
        <v>7239199.21</v>
      </c>
      <c r="AQ15" s="218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4">
        <v>75.975371857455713</v>
      </c>
      <c r="D16" s="215">
        <v>86.273927968781877</v>
      </c>
      <c r="E16" s="215">
        <v>96.308027535525483</v>
      </c>
      <c r="F16" s="215">
        <v>104.54956117760663</v>
      </c>
      <c r="G16" s="215">
        <v>104.87112581865662</v>
      </c>
      <c r="H16" s="76">
        <f t="shared" si="9"/>
        <v>3.0757148803688406E-3</v>
      </c>
      <c r="I16" s="214">
        <v>77.150000000000006</v>
      </c>
      <c r="J16" s="215">
        <v>77.33</v>
      </c>
      <c r="K16" s="215">
        <v>89.71</v>
      </c>
      <c r="L16" s="215">
        <v>89.09</v>
      </c>
      <c r="M16" s="215">
        <v>91.87</v>
      </c>
      <c r="N16" s="76">
        <f t="shared" si="0"/>
        <v>3.1204400044898328E-2</v>
      </c>
      <c r="P16" s="19" t="s">
        <v>53</v>
      </c>
      <c r="Q16" s="214">
        <v>55.005065744165279</v>
      </c>
      <c r="R16" s="215">
        <v>61.980913631793804</v>
      </c>
      <c r="S16" s="215">
        <v>72.406299282968845</v>
      </c>
      <c r="T16" s="215">
        <v>77.962423075833925</v>
      </c>
      <c r="U16" s="215">
        <v>75.818611966917857</v>
      </c>
      <c r="V16" s="76">
        <f t="shared" si="1"/>
        <v>-2.7498005120117797E-2</v>
      </c>
      <c r="W16" s="214">
        <v>49.26</v>
      </c>
      <c r="X16" s="215">
        <v>47.49</v>
      </c>
      <c r="Y16" s="215">
        <v>55.64</v>
      </c>
      <c r="Z16" s="215">
        <v>58.22</v>
      </c>
      <c r="AA16" s="215">
        <v>56.9</v>
      </c>
      <c r="AB16" s="76">
        <f t="shared" si="2"/>
        <v>-2.2672621092408085E-2</v>
      </c>
      <c r="AD16" s="19" t="s">
        <v>53</v>
      </c>
      <c r="AE16" s="216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7">
        <v>2140027.64</v>
      </c>
      <c r="AN16" s="218">
        <v>2074555.75</v>
      </c>
      <c r="AO16" s="218">
        <v>2453646.81</v>
      </c>
      <c r="AP16" s="218">
        <v>2459003.3200000003</v>
      </c>
      <c r="AQ16" s="218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4">
        <v>108.93353016005922</v>
      </c>
      <c r="D17" s="215">
        <v>124.12696241521786</v>
      </c>
      <c r="E17" s="215">
        <v>137.64658707715844</v>
      </c>
      <c r="F17" s="215">
        <v>114.03957758205082</v>
      </c>
      <c r="G17" s="215">
        <v>122.20517928890673</v>
      </c>
      <c r="H17" s="76">
        <f t="shared" si="9"/>
        <v>7.1603226528797137E-2</v>
      </c>
      <c r="I17" s="214">
        <v>110.79</v>
      </c>
      <c r="J17" s="215">
        <v>119.94</v>
      </c>
      <c r="K17" s="215">
        <v>131.65</v>
      </c>
      <c r="L17" s="215">
        <v>107.09</v>
      </c>
      <c r="M17" s="215">
        <v>108.28</v>
      </c>
      <c r="N17" s="76">
        <f t="shared" si="0"/>
        <v>1.111214866000565E-2</v>
      </c>
      <c r="P17" s="19" t="s">
        <v>54</v>
      </c>
      <c r="Q17" s="214">
        <v>78.413562704372922</v>
      </c>
      <c r="R17" s="215">
        <v>102.33972723803564</v>
      </c>
      <c r="S17" s="215">
        <v>118.65889963970085</v>
      </c>
      <c r="T17" s="215">
        <v>97.092253401502461</v>
      </c>
      <c r="U17" s="215">
        <v>100.50714066474755</v>
      </c>
      <c r="V17" s="76">
        <f t="shared" si="1"/>
        <v>3.5171572845504206E-2</v>
      </c>
      <c r="W17" s="214">
        <v>80.959999999999994</v>
      </c>
      <c r="X17" s="215">
        <v>94.72</v>
      </c>
      <c r="Y17" s="215">
        <v>108.17</v>
      </c>
      <c r="Z17" s="215">
        <v>89.24</v>
      </c>
      <c r="AA17" s="215">
        <v>85.81</v>
      </c>
      <c r="AB17" s="76">
        <f t="shared" si="2"/>
        <v>-3.8435679067682527E-2</v>
      </c>
      <c r="AD17" s="19" t="s">
        <v>54</v>
      </c>
      <c r="AE17" s="216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7">
        <v>6609056.7200000007</v>
      </c>
      <c r="AN17" s="218">
        <v>7404937.2300000004</v>
      </c>
      <c r="AO17" s="218">
        <v>8832905.2200000007</v>
      </c>
      <c r="AP17" s="218">
        <v>7338203.5099999998</v>
      </c>
      <c r="AQ17" s="218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4">
        <v>61.121190501437432</v>
      </c>
      <c r="D18" s="215">
        <v>67.712557622212614</v>
      </c>
      <c r="E18" s="215">
        <v>73.002611013994866</v>
      </c>
      <c r="F18" s="215">
        <v>74.072944174743441</v>
      </c>
      <c r="G18" s="215">
        <v>94.962824465099544</v>
      </c>
      <c r="H18" s="76">
        <f t="shared" si="9"/>
        <v>0.28201768571633079</v>
      </c>
      <c r="I18" s="214">
        <v>55.3</v>
      </c>
      <c r="J18" s="215">
        <v>48.47</v>
      </c>
      <c r="K18" s="215">
        <v>48.39</v>
      </c>
      <c r="L18" s="215">
        <v>52.16</v>
      </c>
      <c r="M18" s="215">
        <v>78.33</v>
      </c>
      <c r="N18" s="76">
        <f t="shared" si="0"/>
        <v>0.50172546012269947</v>
      </c>
      <c r="P18" s="23" t="s">
        <v>55</v>
      </c>
      <c r="Q18" s="214">
        <v>40.801067335974238</v>
      </c>
      <c r="R18" s="215">
        <v>54.311189256685253</v>
      </c>
      <c r="S18" s="215">
        <v>59.027453676734623</v>
      </c>
      <c r="T18" s="215">
        <v>57.426649165172257</v>
      </c>
      <c r="U18" s="215">
        <v>73.865941726167449</v>
      </c>
      <c r="V18" s="76">
        <f t="shared" si="1"/>
        <v>0.28626592009072316</v>
      </c>
      <c r="W18" s="214">
        <v>32.770000000000003</v>
      </c>
      <c r="X18" s="215">
        <v>35.520000000000003</v>
      </c>
      <c r="Y18" s="215">
        <v>33.979999999999997</v>
      </c>
      <c r="Z18" s="215">
        <v>36.26</v>
      </c>
      <c r="AA18" s="215">
        <v>55.24</v>
      </c>
      <c r="AB18" s="76">
        <f t="shared" si="2"/>
        <v>0.52344180915609506</v>
      </c>
      <c r="AD18" s="23" t="s">
        <v>55</v>
      </c>
      <c r="AE18" s="216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7">
        <v>1202298.6000000001</v>
      </c>
      <c r="AN18" s="218">
        <v>1285068.78</v>
      </c>
      <c r="AO18" s="218">
        <v>1287677.6599999999</v>
      </c>
      <c r="AP18" s="218">
        <v>1388954.82</v>
      </c>
      <c r="AQ18" s="218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75" t="s">
        <v>171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P21" s="275" t="s">
        <v>172</v>
      </c>
      <c r="Q21" s="275"/>
      <c r="R21" s="275"/>
      <c r="S21" s="275"/>
      <c r="T21" s="275"/>
      <c r="U21" s="275"/>
      <c r="V21" s="275"/>
      <c r="W21" s="275"/>
      <c r="X21" s="219"/>
      <c r="Y21" s="219"/>
      <c r="Z21" s="219"/>
      <c r="AA21" s="219"/>
      <c r="AB21" s="219"/>
      <c r="AD21" s="314" t="s">
        <v>173</v>
      </c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</row>
    <row r="22" spans="2:46" ht="24" customHeight="1" x14ac:dyDescent="0.25">
      <c r="B22" s="275" t="s">
        <v>174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P22" s="315" t="s">
        <v>175</v>
      </c>
      <c r="Q22" s="315"/>
      <c r="R22" s="315"/>
      <c r="S22" s="315"/>
      <c r="T22" s="315"/>
      <c r="U22" s="315"/>
      <c r="V22" s="315"/>
      <c r="W22" s="315"/>
      <c r="X22" s="220"/>
      <c r="Y22" s="220"/>
      <c r="Z22" s="220"/>
      <c r="AA22" s="220"/>
      <c r="AB22" s="220"/>
      <c r="AQ22" s="53">
        <f>AQ11/M11</f>
        <v>7998.970987239758</v>
      </c>
    </row>
    <row r="23" spans="2:46" x14ac:dyDescent="0.25"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</row>
    <row r="27" spans="2:46" ht="50.25" customHeight="1" thickBot="1" x14ac:dyDescent="0.3">
      <c r="B27" s="277" t="s">
        <v>176</v>
      </c>
      <c r="C27" s="277"/>
      <c r="D27" s="277"/>
      <c r="E27" s="277"/>
      <c r="F27" s="277"/>
      <c r="G27" s="277"/>
      <c r="H27" s="277"/>
      <c r="I27" s="144"/>
      <c r="P27" s="277" t="s">
        <v>177</v>
      </c>
      <c r="Q27" s="277"/>
      <c r="R27" s="277"/>
      <c r="S27" s="277"/>
      <c r="T27" s="277"/>
      <c r="U27" s="277"/>
      <c r="V27" s="277"/>
      <c r="W27" s="277"/>
      <c r="AE27" s="277" t="s">
        <v>178</v>
      </c>
      <c r="AF27" s="277"/>
      <c r="AG27" s="277"/>
      <c r="AH27" s="277"/>
      <c r="AI27" s="277"/>
      <c r="AJ27" s="277"/>
      <c r="AK27" s="277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4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4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4" t="str">
        <f>CONCATENATE("dif. ",RIGHT(AJ29,2),"/",RIGHT(AI29,2))</f>
        <v>dif. 25/24</v>
      </c>
    </row>
    <row r="30" spans="2:46" ht="15.75" x14ac:dyDescent="0.25">
      <c r="B30" s="206" t="s">
        <v>45</v>
      </c>
      <c r="C30" s="207">
        <v>99.07</v>
      </c>
      <c r="D30" s="207">
        <v>105.64</v>
      </c>
      <c r="E30" s="207">
        <v>114.04</v>
      </c>
      <c r="F30" s="207">
        <v>125.24</v>
      </c>
      <c r="G30" s="207">
        <v>132.82</v>
      </c>
      <c r="H30" s="134">
        <f>G30/F30-1</f>
        <v>6.052379431491528E-2</v>
      </c>
      <c r="I30" s="207">
        <f>G30-F30</f>
        <v>7.5799999999999983</v>
      </c>
      <c r="P30" s="206" t="s">
        <v>45</v>
      </c>
      <c r="Q30" s="207">
        <v>53</v>
      </c>
      <c r="R30" s="207">
        <v>80.58</v>
      </c>
      <c r="S30" s="207">
        <v>93.36</v>
      </c>
      <c r="T30" s="207">
        <v>104.71</v>
      </c>
      <c r="U30" s="207">
        <v>109.91999999999999</v>
      </c>
      <c r="V30" s="134">
        <f>U30/T30-1</f>
        <v>4.9756470251169915E-2</v>
      </c>
      <c r="W30" s="207">
        <f>U30-T30</f>
        <v>5.2099999999999937</v>
      </c>
      <c r="AE30" s="206" t="s">
        <v>45</v>
      </c>
      <c r="AF30" s="212">
        <v>651901800.17999995</v>
      </c>
      <c r="AG30" s="212">
        <v>1529335375.5</v>
      </c>
      <c r="AH30" s="212">
        <v>1802709096.5</v>
      </c>
      <c r="AI30" s="212">
        <v>2047521372.4000001</v>
      </c>
      <c r="AJ30" s="212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4">
        <v>126.49</v>
      </c>
      <c r="D31" s="214">
        <v>131.02000000000001</v>
      </c>
      <c r="E31" s="214">
        <v>138.91</v>
      </c>
      <c r="F31" s="214">
        <v>151.52000000000001</v>
      </c>
      <c r="G31" s="214">
        <v>159.22</v>
      </c>
      <c r="H31" s="76">
        <f t="shared" ref="H31:H35" si="10">G31/F31-1</f>
        <v>5.081837381203802E-2</v>
      </c>
      <c r="I31" s="215">
        <f t="shared" ref="I31:I40" si="11">G31-F31</f>
        <v>7.6999999999999886</v>
      </c>
      <c r="P31" s="15" t="s">
        <v>46</v>
      </c>
      <c r="Q31" s="214">
        <v>72.88000000000001</v>
      </c>
      <c r="R31" s="215">
        <v>107.72</v>
      </c>
      <c r="S31" s="215">
        <v>119.28</v>
      </c>
      <c r="T31" s="215">
        <v>131.19999999999999</v>
      </c>
      <c r="U31" s="215">
        <v>135.62</v>
      </c>
      <c r="V31" s="76">
        <f t="shared" ref="V31:V40" si="12">U31/T31-1</f>
        <v>3.3689024390244127E-2</v>
      </c>
      <c r="W31" s="215">
        <f t="shared" ref="W31:W40" si="13">U31-T31</f>
        <v>4.4200000000000159</v>
      </c>
      <c r="AE31" s="15" t="s">
        <v>46</v>
      </c>
      <c r="AF31" s="217">
        <v>333738906.92999995</v>
      </c>
      <c r="AG31" s="218">
        <v>743382276.49000001</v>
      </c>
      <c r="AH31" s="218">
        <v>857198465.50999999</v>
      </c>
      <c r="AI31" s="218">
        <v>951397748.67999995</v>
      </c>
      <c r="AJ31" s="218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4">
        <v>85.87</v>
      </c>
      <c r="D32" s="214">
        <v>93.49</v>
      </c>
      <c r="E32" s="214">
        <v>101.3</v>
      </c>
      <c r="F32" s="214">
        <v>115.83999999999999</v>
      </c>
      <c r="G32" s="214">
        <v>124.52000000000001</v>
      </c>
      <c r="H32" s="76">
        <f t="shared" si="10"/>
        <v>7.4930939226519611E-2</v>
      </c>
      <c r="I32" s="215">
        <f t="shared" si="11"/>
        <v>8.680000000000021</v>
      </c>
      <c r="P32" s="19" t="s">
        <v>47</v>
      </c>
      <c r="Q32" s="214">
        <v>43.14</v>
      </c>
      <c r="R32" s="215">
        <v>71.260000000000005</v>
      </c>
      <c r="S32" s="215">
        <v>83.79</v>
      </c>
      <c r="T32" s="215">
        <v>97.15</v>
      </c>
      <c r="U32" s="215">
        <v>103.05</v>
      </c>
      <c r="V32" s="76">
        <f t="shared" si="12"/>
        <v>6.0730828615542798E-2</v>
      </c>
      <c r="W32" s="215">
        <f t="shared" si="13"/>
        <v>5.8999999999999915</v>
      </c>
      <c r="AE32" s="19" t="s">
        <v>47</v>
      </c>
      <c r="AF32" s="217">
        <v>137154616.22</v>
      </c>
      <c r="AG32" s="218">
        <v>381266756.46000004</v>
      </c>
      <c r="AH32" s="218">
        <v>437659233.52999997</v>
      </c>
      <c r="AI32" s="218">
        <v>514533652.09000003</v>
      </c>
      <c r="AJ32" s="218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4">
        <v>66.41</v>
      </c>
      <c r="D33" s="214">
        <v>77.45</v>
      </c>
      <c r="E33" s="214">
        <v>80.180000000000007</v>
      </c>
      <c r="F33" s="214">
        <v>87.94</v>
      </c>
      <c r="G33" s="214">
        <v>99.82</v>
      </c>
      <c r="H33" s="76">
        <f t="shared" si="10"/>
        <v>0.1350921082556289</v>
      </c>
      <c r="I33" s="215">
        <f t="shared" si="11"/>
        <v>11.879999999999995</v>
      </c>
      <c r="P33" s="19" t="s">
        <v>48</v>
      </c>
      <c r="Q33" s="214">
        <v>36.92</v>
      </c>
      <c r="R33" s="215">
        <v>53.92</v>
      </c>
      <c r="S33" s="215">
        <v>54.70000000000001</v>
      </c>
      <c r="T33" s="215">
        <v>63.160000000000004</v>
      </c>
      <c r="U33" s="215">
        <v>68.97</v>
      </c>
      <c r="V33" s="76">
        <f t="shared" si="12"/>
        <v>9.198860037998724E-2</v>
      </c>
      <c r="W33" s="215">
        <f t="shared" si="13"/>
        <v>5.8099999999999952</v>
      </c>
      <c r="AE33" s="19" t="s">
        <v>48</v>
      </c>
      <c r="AF33" s="217">
        <v>4381169.17</v>
      </c>
      <c r="AG33" s="218">
        <v>8179727.9700000007</v>
      </c>
      <c r="AH33" s="218">
        <v>8858381.8200000003</v>
      </c>
      <c r="AI33" s="218">
        <v>10237092.02</v>
      </c>
      <c r="AJ33" s="218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4">
        <v>154.08000000000001</v>
      </c>
      <c r="D34" s="214">
        <v>185.18</v>
      </c>
      <c r="E34" s="214">
        <v>211.21</v>
      </c>
      <c r="F34" s="214">
        <v>199.41</v>
      </c>
      <c r="G34" s="214">
        <v>220.58</v>
      </c>
      <c r="H34" s="76">
        <f t="shared" si="10"/>
        <v>0.10616318138508607</v>
      </c>
      <c r="I34" s="215">
        <f t="shared" si="11"/>
        <v>21.170000000000016</v>
      </c>
      <c r="P34" s="19" t="s">
        <v>49</v>
      </c>
      <c r="Q34" s="214">
        <v>46.13</v>
      </c>
      <c r="R34" s="215">
        <v>94.38</v>
      </c>
      <c r="S34" s="215">
        <v>117.35</v>
      </c>
      <c r="T34" s="215">
        <v>126.66000000000001</v>
      </c>
      <c r="U34" s="215">
        <v>163.08000000000001</v>
      </c>
      <c r="V34" s="76">
        <f t="shared" si="12"/>
        <v>0.2875414495499764</v>
      </c>
      <c r="W34" s="215">
        <f t="shared" si="13"/>
        <v>36.42</v>
      </c>
      <c r="AE34" s="19" t="s">
        <v>49</v>
      </c>
      <c r="AF34" s="217">
        <v>22694182.549999997</v>
      </c>
      <c r="AG34" s="218">
        <v>56883669.170000002</v>
      </c>
      <c r="AH34" s="218">
        <v>67682841.399999991</v>
      </c>
      <c r="AI34" s="218">
        <v>67200118.379999995</v>
      </c>
      <c r="AJ34" s="218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4">
        <v>51.25</v>
      </c>
      <c r="D35" s="214">
        <v>59.12</v>
      </c>
      <c r="E35" s="214">
        <v>65.930000000000007</v>
      </c>
      <c r="F35" s="214">
        <v>74.61</v>
      </c>
      <c r="G35" s="214">
        <v>82.59</v>
      </c>
      <c r="H35" s="76">
        <f t="shared" si="10"/>
        <v>0.1069561720948935</v>
      </c>
      <c r="I35" s="215">
        <f t="shared" si="11"/>
        <v>7.980000000000004</v>
      </c>
      <c r="P35" s="19" t="s">
        <v>50</v>
      </c>
      <c r="Q35" s="214">
        <v>28.24</v>
      </c>
      <c r="R35" s="215">
        <v>42.01</v>
      </c>
      <c r="S35" s="215">
        <v>52.07</v>
      </c>
      <c r="T35" s="215">
        <v>61.36999999999999</v>
      </c>
      <c r="U35" s="215">
        <v>67.099999999999994</v>
      </c>
      <c r="V35" s="76">
        <f t="shared" si="12"/>
        <v>9.336809516050204E-2</v>
      </c>
      <c r="W35" s="215">
        <f t="shared" si="13"/>
        <v>5.730000000000004</v>
      </c>
      <c r="AE35" s="19" t="s">
        <v>50</v>
      </c>
      <c r="AF35" s="217">
        <v>54944687.289999999</v>
      </c>
      <c r="AG35" s="218">
        <v>136922674.63999999</v>
      </c>
      <c r="AH35" s="218">
        <v>177906116.87</v>
      </c>
      <c r="AI35" s="218">
        <v>218084310.92000002</v>
      </c>
      <c r="AJ35" s="218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4">
        <v>84.44</v>
      </c>
      <c r="D36" s="214">
        <v>89.45</v>
      </c>
      <c r="E36" s="214">
        <v>98.5</v>
      </c>
      <c r="F36" s="214">
        <v>108.5</v>
      </c>
      <c r="G36" s="214">
        <v>115.69</v>
      </c>
      <c r="H36" s="76">
        <f>G36/F36-1</f>
        <v>6.6267281105990783E-2</v>
      </c>
      <c r="I36" s="215">
        <f t="shared" si="11"/>
        <v>7.1899999999999977</v>
      </c>
      <c r="P36" s="19" t="s">
        <v>51</v>
      </c>
      <c r="Q36" s="214">
        <v>45.63</v>
      </c>
      <c r="R36" s="215">
        <v>64.64</v>
      </c>
      <c r="S36" s="215">
        <v>73.62</v>
      </c>
      <c r="T36" s="215">
        <v>81.849999999999994</v>
      </c>
      <c r="U36" s="215">
        <v>88.52</v>
      </c>
      <c r="V36" s="76">
        <f t="shared" si="12"/>
        <v>8.1490531459987858E-2</v>
      </c>
      <c r="W36" s="215">
        <f t="shared" si="13"/>
        <v>6.6700000000000017</v>
      </c>
      <c r="AE36" s="19" t="s">
        <v>51</v>
      </c>
      <c r="AF36" s="217">
        <v>4498900.47</v>
      </c>
      <c r="AG36" s="218">
        <v>7864755.4300000006</v>
      </c>
      <c r="AH36" s="218">
        <v>9097368.0999999996</v>
      </c>
      <c r="AI36" s="218">
        <v>10277452.130000001</v>
      </c>
      <c r="AJ36" s="218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4">
        <v>125.31</v>
      </c>
      <c r="D37" s="214">
        <v>128.21</v>
      </c>
      <c r="E37" s="214">
        <v>149.08000000000001</v>
      </c>
      <c r="F37" s="214">
        <v>167.62</v>
      </c>
      <c r="G37" s="214">
        <v>191.89</v>
      </c>
      <c r="H37" s="76">
        <f t="shared" ref="H37:H40" si="16">G37/F37-1</f>
        <v>0.14479179095573302</v>
      </c>
      <c r="I37" s="215">
        <f t="shared" si="11"/>
        <v>24.269999999999982</v>
      </c>
      <c r="P37" s="19" t="s">
        <v>52</v>
      </c>
      <c r="Q37" s="214">
        <v>82.55</v>
      </c>
      <c r="R37" s="215">
        <v>96.820000000000007</v>
      </c>
      <c r="S37" s="215">
        <v>122.12</v>
      </c>
      <c r="T37" s="215">
        <v>143.97</v>
      </c>
      <c r="U37" s="215">
        <v>163.12</v>
      </c>
      <c r="V37" s="76">
        <f t="shared" si="12"/>
        <v>0.13301382232409531</v>
      </c>
      <c r="W37" s="215">
        <f t="shared" si="13"/>
        <v>19.150000000000006</v>
      </c>
      <c r="AE37" s="19" t="s">
        <v>52</v>
      </c>
      <c r="AF37" s="217">
        <v>30921945.879999999</v>
      </c>
      <c r="AG37" s="218">
        <v>58546964.609999999</v>
      </c>
      <c r="AH37" s="218">
        <v>79534420.480000004</v>
      </c>
      <c r="AI37" s="218">
        <v>93956888.709999993</v>
      </c>
      <c r="AJ37" s="218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4">
        <v>68.989999999999995</v>
      </c>
      <c r="D38" s="214">
        <v>76.34</v>
      </c>
      <c r="E38" s="214">
        <v>86.56</v>
      </c>
      <c r="F38" s="214">
        <v>96.87</v>
      </c>
      <c r="G38" s="214">
        <v>102.34</v>
      </c>
      <c r="H38" s="76">
        <f t="shared" si="16"/>
        <v>5.646743057706205E-2</v>
      </c>
      <c r="I38" s="215">
        <f t="shared" si="11"/>
        <v>5.4699999999999989</v>
      </c>
      <c r="P38" s="19" t="s">
        <v>53</v>
      </c>
      <c r="Q38" s="214">
        <v>37.840000000000003</v>
      </c>
      <c r="R38" s="215">
        <v>53.16</v>
      </c>
      <c r="S38" s="215">
        <v>62.009999999999991</v>
      </c>
      <c r="T38" s="215">
        <v>69.75</v>
      </c>
      <c r="U38" s="215">
        <v>76.260000000000005</v>
      </c>
      <c r="V38" s="76">
        <f t="shared" si="12"/>
        <v>9.333333333333349E-2</v>
      </c>
      <c r="W38" s="215">
        <f t="shared" si="13"/>
        <v>6.5100000000000051</v>
      </c>
      <c r="AE38" s="19" t="s">
        <v>53</v>
      </c>
      <c r="AF38" s="217">
        <v>16610861.379999999</v>
      </c>
      <c r="AG38" s="218">
        <v>27747259.210000001</v>
      </c>
      <c r="AH38" s="218">
        <v>33481132.210000001</v>
      </c>
      <c r="AI38" s="218">
        <v>36544291.980000004</v>
      </c>
      <c r="AJ38" s="218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4">
        <v>98.71</v>
      </c>
      <c r="D39" s="214">
        <v>114.5</v>
      </c>
      <c r="E39" s="214">
        <v>129.22</v>
      </c>
      <c r="F39" s="214">
        <v>138.65</v>
      </c>
      <c r="G39" s="214">
        <v>118.45999999999998</v>
      </c>
      <c r="H39" s="76">
        <f t="shared" si="16"/>
        <v>-0.14561846375766341</v>
      </c>
      <c r="I39" s="215">
        <f t="shared" si="11"/>
        <v>-20.190000000000026</v>
      </c>
      <c r="P39" s="19" t="s">
        <v>54</v>
      </c>
      <c r="Q39" s="214">
        <v>53.72</v>
      </c>
      <c r="R39" s="215">
        <v>88.72</v>
      </c>
      <c r="S39" s="215">
        <v>109.01</v>
      </c>
      <c r="T39" s="215">
        <v>119.74</v>
      </c>
      <c r="U39" s="215">
        <v>101.6</v>
      </c>
      <c r="V39" s="76">
        <f t="shared" si="12"/>
        <v>-0.15149490562886259</v>
      </c>
      <c r="W39" s="215">
        <f t="shared" si="13"/>
        <v>-18.14</v>
      </c>
      <c r="AE39" s="19" t="s">
        <v>54</v>
      </c>
      <c r="AF39" s="217">
        <v>34127770.07</v>
      </c>
      <c r="AG39" s="218">
        <v>88124626.280000001</v>
      </c>
      <c r="AH39" s="218">
        <v>107150132.73</v>
      </c>
      <c r="AI39" s="218">
        <v>119099527.73999999</v>
      </c>
      <c r="AJ39" s="218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4">
        <v>74.28</v>
      </c>
      <c r="D40" s="214">
        <v>64.23</v>
      </c>
      <c r="E40" s="214">
        <v>69.86</v>
      </c>
      <c r="F40" s="214">
        <v>72.73</v>
      </c>
      <c r="G40" s="214">
        <v>77.06</v>
      </c>
      <c r="H40" s="76">
        <f t="shared" si="16"/>
        <v>5.9535267427471394E-2</v>
      </c>
      <c r="I40" s="215">
        <f t="shared" si="11"/>
        <v>4.3299999999999983</v>
      </c>
      <c r="P40" s="23" t="s">
        <v>55</v>
      </c>
      <c r="Q40" s="214">
        <v>29.35</v>
      </c>
      <c r="R40" s="215">
        <v>43.18</v>
      </c>
      <c r="S40" s="215">
        <v>54</v>
      </c>
      <c r="T40" s="215">
        <v>56.56</v>
      </c>
      <c r="U40" s="215">
        <v>58.49</v>
      </c>
      <c r="V40" s="76">
        <f t="shared" si="12"/>
        <v>3.4123055162659011E-2</v>
      </c>
      <c r="W40" s="215">
        <f t="shared" si="13"/>
        <v>1.9299999999999997</v>
      </c>
      <c r="AE40" s="23" t="s">
        <v>55</v>
      </c>
      <c r="AF40" s="217">
        <v>12828760.219999999</v>
      </c>
      <c r="AG40" s="218">
        <v>20416665.23</v>
      </c>
      <c r="AH40" s="218">
        <v>24141003.859999999</v>
      </c>
      <c r="AI40" s="218">
        <v>26190289.780000001</v>
      </c>
      <c r="AJ40" s="218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3" t="s">
        <v>57</v>
      </c>
      <c r="C42" s="313"/>
      <c r="D42" s="313"/>
      <c r="E42" s="313"/>
      <c r="F42" s="313"/>
      <c r="G42" s="313"/>
      <c r="H42" s="313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75" t="s">
        <v>171</v>
      </c>
      <c r="C43" s="275"/>
      <c r="D43" s="275"/>
      <c r="E43" s="275"/>
      <c r="F43" s="275"/>
      <c r="G43" s="275"/>
      <c r="H43" s="275"/>
      <c r="P43" s="275" t="s">
        <v>172</v>
      </c>
      <c r="Q43" s="275"/>
      <c r="R43" s="275"/>
      <c r="S43" s="275"/>
      <c r="T43" s="275"/>
      <c r="U43" s="275"/>
      <c r="V43" s="275"/>
      <c r="W43" s="275"/>
      <c r="AE43" s="314" t="s">
        <v>173</v>
      </c>
      <c r="AF43" s="314"/>
      <c r="AG43" s="314"/>
      <c r="AH43" s="314"/>
      <c r="AI43" s="314"/>
      <c r="AJ43" s="314"/>
      <c r="AK43" s="314"/>
      <c r="AL43" s="314"/>
      <c r="AM43" s="314"/>
    </row>
    <row r="44" spans="2:39" ht="24" customHeight="1" x14ac:dyDescent="0.25">
      <c r="B44" s="275" t="s">
        <v>174</v>
      </c>
      <c r="C44" s="275"/>
      <c r="D44" s="275"/>
      <c r="E44" s="275"/>
      <c r="F44" s="275"/>
      <c r="G44" s="275"/>
      <c r="H44" s="275"/>
      <c r="P44" s="315" t="s">
        <v>175</v>
      </c>
      <c r="Q44" s="315"/>
      <c r="R44" s="315"/>
      <c r="S44" s="315"/>
      <c r="T44" s="315"/>
      <c r="U44" s="315"/>
      <c r="V44" s="315"/>
      <c r="W44" s="315"/>
      <c r="AF44" s="122"/>
      <c r="AG44" s="122"/>
    </row>
  </sheetData>
  <mergeCells count="18"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  <mergeCell ref="B42:H42"/>
    <mergeCell ref="B43:H43"/>
    <mergeCell ref="P43:W43"/>
    <mergeCell ref="AE43:AM43"/>
    <mergeCell ref="B44:H44"/>
    <mergeCell ref="P44:W4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70B5-9E9D-4FA3-8550-61EA9BE0BF99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95.01</v>
      </c>
      <c r="D6" s="222">
        <v>99.07</v>
      </c>
      <c r="E6" s="222">
        <v>105.64</v>
      </c>
      <c r="F6" s="222">
        <v>114.04</v>
      </c>
      <c r="G6" s="222">
        <v>125.24</v>
      </c>
      <c r="H6" s="222">
        <v>132.82</v>
      </c>
      <c r="I6" s="95">
        <f t="shared" ref="I6:I51" si="0">IFERROR(H6/G6-1,"-")</f>
        <v>6.052379431491528E-2</v>
      </c>
      <c r="J6" s="222">
        <f t="shared" ref="J6:J51" si="1">IFERROR(H6-G6,"-")</f>
        <v>7.5799999999999983</v>
      </c>
      <c r="K6" s="223">
        <v>2214.8999999999996</v>
      </c>
      <c r="L6" s="223">
        <v>2337.9300000000003</v>
      </c>
      <c r="M6" s="223">
        <v>2442.7199999999993</v>
      </c>
      <c r="N6" s="223">
        <v>2610.1799999999998</v>
      </c>
      <c r="O6" s="223">
        <v>2694.0000000000005</v>
      </c>
      <c r="P6" s="95">
        <f t="shared" ref="P6:P51" si="2">IFERROR(O6/N6-1,"-")</f>
        <v>3.2112727857849022E-2</v>
      </c>
      <c r="Q6" s="222">
        <f t="shared" ref="Q6:Q51" si="3">IFERROR(O6-N6,"-")</f>
        <v>83.820000000000618</v>
      </c>
    </row>
    <row r="7" spans="2:17" x14ac:dyDescent="0.25">
      <c r="B7" s="96" t="s">
        <v>62</v>
      </c>
      <c r="C7" s="224">
        <v>103.69</v>
      </c>
      <c r="D7" s="224">
        <v>107.45</v>
      </c>
      <c r="E7" s="224">
        <v>114.17</v>
      </c>
      <c r="F7" s="224">
        <v>123.63</v>
      </c>
      <c r="G7" s="224">
        <v>135.81</v>
      </c>
      <c r="H7" s="224">
        <v>143.28</v>
      </c>
      <c r="I7" s="98">
        <f t="shared" si="0"/>
        <v>5.5003313452617553E-2</v>
      </c>
      <c r="J7" s="224">
        <f t="shared" si="1"/>
        <v>7.4699999999999989</v>
      </c>
      <c r="K7" s="225">
        <v>98.25</v>
      </c>
      <c r="L7" s="225">
        <v>103.79</v>
      </c>
      <c r="M7" s="225">
        <v>109.35</v>
      </c>
      <c r="N7" s="225">
        <v>118.06</v>
      </c>
      <c r="O7" s="225">
        <v>125.21</v>
      </c>
      <c r="P7" s="98">
        <f t="shared" si="2"/>
        <v>6.0562425885143156E-2</v>
      </c>
      <c r="Q7" s="224">
        <f t="shared" si="3"/>
        <v>7.1499999999999915</v>
      </c>
    </row>
    <row r="8" spans="2:17" x14ac:dyDescent="0.25">
      <c r="B8" s="99" t="s">
        <v>63</v>
      </c>
      <c r="C8" s="226">
        <v>113.97</v>
      </c>
      <c r="D8" s="226">
        <v>117.1</v>
      </c>
      <c r="E8" s="226">
        <v>123.96</v>
      </c>
      <c r="F8" s="226">
        <v>133.49</v>
      </c>
      <c r="G8" s="226">
        <v>146.25</v>
      </c>
      <c r="H8" s="226">
        <v>154.19</v>
      </c>
      <c r="I8" s="100">
        <f t="shared" si="0"/>
        <v>5.4290598290598346E-2</v>
      </c>
      <c r="J8" s="226">
        <f t="shared" si="1"/>
        <v>7.9399999999999977</v>
      </c>
      <c r="K8" s="227">
        <v>105.8</v>
      </c>
      <c r="L8" s="227">
        <v>111.78</v>
      </c>
      <c r="M8" s="227">
        <v>117.41</v>
      </c>
      <c r="N8" s="227">
        <v>126.76</v>
      </c>
      <c r="O8" s="227">
        <v>134.26</v>
      </c>
      <c r="P8" s="100">
        <f t="shared" si="2"/>
        <v>5.9166929630798171E-2</v>
      </c>
      <c r="Q8" s="226">
        <f t="shared" si="3"/>
        <v>7.4999999999999858</v>
      </c>
    </row>
    <row r="9" spans="2:17" x14ac:dyDescent="0.25">
      <c r="B9" s="99" t="s">
        <v>70</v>
      </c>
      <c r="C9" s="226">
        <v>59.3</v>
      </c>
      <c r="D9" s="226">
        <v>59.54</v>
      </c>
      <c r="E9" s="226">
        <v>65.25</v>
      </c>
      <c r="F9" s="226">
        <v>72.2</v>
      </c>
      <c r="G9" s="226">
        <v>79.78</v>
      </c>
      <c r="H9" s="226">
        <v>84.79</v>
      </c>
      <c r="I9" s="100">
        <f t="shared" si="0"/>
        <v>6.2797693657558273E-2</v>
      </c>
      <c r="J9" s="226">
        <f t="shared" si="1"/>
        <v>5.0100000000000051</v>
      </c>
      <c r="K9" s="227">
        <v>58.14</v>
      </c>
      <c r="L9" s="227">
        <v>60.59</v>
      </c>
      <c r="M9" s="227">
        <v>66.03</v>
      </c>
      <c r="N9" s="227">
        <v>71.03</v>
      </c>
      <c r="O9" s="227">
        <v>75.84</v>
      </c>
      <c r="P9" s="100">
        <f t="shared" si="2"/>
        <v>6.7717865690553269E-2</v>
      </c>
      <c r="Q9" s="226">
        <f t="shared" si="3"/>
        <v>4.8100000000000023</v>
      </c>
    </row>
    <row r="10" spans="2:17" x14ac:dyDescent="0.25">
      <c r="B10" s="96" t="s">
        <v>65</v>
      </c>
      <c r="C10" s="224">
        <v>69.31</v>
      </c>
      <c r="D10" s="224">
        <v>67.12</v>
      </c>
      <c r="E10" s="224">
        <v>73.209999999999994</v>
      </c>
      <c r="F10" s="224">
        <v>78.930000000000007</v>
      </c>
      <c r="G10" s="224">
        <v>86.93</v>
      </c>
      <c r="H10" s="224">
        <v>96.43</v>
      </c>
      <c r="I10" s="98">
        <f t="shared" si="0"/>
        <v>0.10928333141608193</v>
      </c>
      <c r="J10" s="224">
        <f t="shared" si="1"/>
        <v>9.5</v>
      </c>
      <c r="K10" s="225">
        <v>65.13</v>
      </c>
      <c r="L10" s="225">
        <v>68.09</v>
      </c>
      <c r="M10" s="225">
        <v>78.010000000000005</v>
      </c>
      <c r="N10" s="225">
        <v>83.54</v>
      </c>
      <c r="O10" s="225">
        <v>85.59</v>
      </c>
      <c r="P10" s="98">
        <f t="shared" si="2"/>
        <v>2.4539142925544599E-2</v>
      </c>
      <c r="Q10" s="224">
        <f t="shared" si="3"/>
        <v>2.0499999999999972</v>
      </c>
    </row>
    <row r="11" spans="2:17" x14ac:dyDescent="0.25">
      <c r="B11" s="93" t="s">
        <v>46</v>
      </c>
      <c r="C11" s="228">
        <v>119.42</v>
      </c>
      <c r="D11" s="228">
        <v>126.49</v>
      </c>
      <c r="E11" s="228">
        <v>131.02000000000001</v>
      </c>
      <c r="F11" s="228">
        <v>138.91</v>
      </c>
      <c r="G11" s="228">
        <v>151.52000000000001</v>
      </c>
      <c r="H11" s="228">
        <v>159.22</v>
      </c>
      <c r="I11" s="102">
        <f t="shared" si="0"/>
        <v>5.081837381203802E-2</v>
      </c>
      <c r="J11" s="228">
        <f t="shared" si="1"/>
        <v>7.6999999999999886</v>
      </c>
      <c r="K11" s="229">
        <v>108.9</v>
      </c>
      <c r="L11" s="229">
        <v>112.49</v>
      </c>
      <c r="M11" s="229">
        <v>119.26</v>
      </c>
      <c r="N11" s="229">
        <v>126.95</v>
      </c>
      <c r="O11" s="229">
        <v>134.88</v>
      </c>
      <c r="P11" s="102">
        <f t="shared" si="2"/>
        <v>6.2465537613233479E-2</v>
      </c>
      <c r="Q11" s="228">
        <f t="shared" si="3"/>
        <v>7.9299999999999926</v>
      </c>
    </row>
    <row r="12" spans="2:17" x14ac:dyDescent="0.25">
      <c r="B12" s="96" t="s">
        <v>62</v>
      </c>
      <c r="C12" s="224">
        <v>130.44999999999999</v>
      </c>
      <c r="D12" s="224">
        <v>134.97</v>
      </c>
      <c r="E12" s="224">
        <v>140.36000000000001</v>
      </c>
      <c r="F12" s="224">
        <v>150.29</v>
      </c>
      <c r="G12" s="224">
        <v>166.01</v>
      </c>
      <c r="H12" s="224">
        <v>174.46</v>
      </c>
      <c r="I12" s="98">
        <f t="shared" si="0"/>
        <v>5.0900548159749537E-2</v>
      </c>
      <c r="J12" s="224">
        <f t="shared" si="1"/>
        <v>8.4500000000000171</v>
      </c>
      <c r="K12" s="225">
        <v>115.66</v>
      </c>
      <c r="L12" s="225">
        <v>120.24</v>
      </c>
      <c r="M12" s="225">
        <v>128.46</v>
      </c>
      <c r="N12" s="225">
        <v>138.44999999999999</v>
      </c>
      <c r="O12" s="225">
        <v>146.44</v>
      </c>
      <c r="P12" s="98">
        <f t="shared" si="2"/>
        <v>5.7710364752618259E-2</v>
      </c>
      <c r="Q12" s="224">
        <f t="shared" si="3"/>
        <v>7.9900000000000091</v>
      </c>
    </row>
    <row r="13" spans="2:17" x14ac:dyDescent="0.25">
      <c r="B13" s="99" t="s">
        <v>63</v>
      </c>
      <c r="C13" s="226">
        <v>138.85</v>
      </c>
      <c r="D13" s="226">
        <v>143.38999999999999</v>
      </c>
      <c r="E13" s="226">
        <v>150.34</v>
      </c>
      <c r="F13" s="226">
        <v>160.88</v>
      </c>
      <c r="G13" s="226">
        <v>176.82</v>
      </c>
      <c r="H13" s="226">
        <v>186.36</v>
      </c>
      <c r="I13" s="100">
        <f t="shared" si="0"/>
        <v>5.3953172718018472E-2</v>
      </c>
      <c r="J13" s="226">
        <f t="shared" si="1"/>
        <v>9.5400000000000205</v>
      </c>
      <c r="K13" s="227">
        <v>123.86</v>
      </c>
      <c r="L13" s="227">
        <v>128.63999999999999</v>
      </c>
      <c r="M13" s="227">
        <v>137.11000000000001</v>
      </c>
      <c r="N13" s="227">
        <v>148.5</v>
      </c>
      <c r="O13" s="227">
        <v>154.83000000000001</v>
      </c>
      <c r="P13" s="100">
        <f t="shared" si="2"/>
        <v>4.262626262626279E-2</v>
      </c>
      <c r="Q13" s="226">
        <f t="shared" si="3"/>
        <v>6.3300000000000125</v>
      </c>
    </row>
    <row r="14" spans="2:17" x14ac:dyDescent="0.25">
      <c r="B14" s="99" t="s">
        <v>70</v>
      </c>
      <c r="C14" s="226">
        <v>65.55</v>
      </c>
      <c r="D14" s="226">
        <v>60.97</v>
      </c>
      <c r="E14" s="226">
        <v>62.16</v>
      </c>
      <c r="F14" s="226">
        <v>62.3</v>
      </c>
      <c r="G14" s="226">
        <v>64.11</v>
      </c>
      <c r="H14" s="226">
        <v>71.02</v>
      </c>
      <c r="I14" s="100">
        <f t="shared" si="0"/>
        <v>0.10778349711433477</v>
      </c>
      <c r="J14" s="226">
        <f t="shared" si="1"/>
        <v>6.9099999999999966</v>
      </c>
      <c r="K14" s="227">
        <v>48.25</v>
      </c>
      <c r="L14" s="227">
        <v>47.4</v>
      </c>
      <c r="M14" s="227">
        <v>45.16</v>
      </c>
      <c r="N14" s="227">
        <v>56.04</v>
      </c>
      <c r="O14" s="227">
        <v>74.430000000000007</v>
      </c>
      <c r="P14" s="100">
        <f t="shared" si="2"/>
        <v>0.3281584582441115</v>
      </c>
      <c r="Q14" s="226">
        <f t="shared" si="3"/>
        <v>18.390000000000008</v>
      </c>
    </row>
    <row r="15" spans="2:17" x14ac:dyDescent="0.25">
      <c r="B15" s="96" t="s">
        <v>65</v>
      </c>
      <c r="C15" s="224">
        <v>76.66</v>
      </c>
      <c r="D15" s="224">
        <v>74.13</v>
      </c>
      <c r="E15" s="224">
        <v>78.930000000000007</v>
      </c>
      <c r="F15" s="224">
        <v>83.06</v>
      </c>
      <c r="G15" s="224">
        <v>86.47</v>
      </c>
      <c r="H15" s="224">
        <v>96.49</v>
      </c>
      <c r="I15" s="98">
        <f t="shared" si="0"/>
        <v>0.11587833930843061</v>
      </c>
      <c r="J15" s="224">
        <f t="shared" si="1"/>
        <v>10.019999999999996</v>
      </c>
      <c r="K15" s="225">
        <v>70.37</v>
      </c>
      <c r="L15" s="225">
        <v>73.400000000000006</v>
      </c>
      <c r="M15" s="225">
        <v>74.91</v>
      </c>
      <c r="N15" s="225">
        <v>78.599999999999994</v>
      </c>
      <c r="O15" s="225">
        <v>82.88</v>
      </c>
      <c r="P15" s="98">
        <f t="shared" si="2"/>
        <v>5.4452926208651498E-2</v>
      </c>
      <c r="Q15" s="224">
        <f t="shared" si="3"/>
        <v>4.2800000000000011</v>
      </c>
    </row>
    <row r="16" spans="2:17" x14ac:dyDescent="0.25">
      <c r="B16" s="93" t="s">
        <v>46</v>
      </c>
      <c r="C16" s="228">
        <v>119.42</v>
      </c>
      <c r="D16" s="228">
        <v>126.49</v>
      </c>
      <c r="E16" s="228">
        <v>131.02000000000001</v>
      </c>
      <c r="F16" s="228">
        <v>138.91</v>
      </c>
      <c r="G16" s="228">
        <v>151.52000000000001</v>
      </c>
      <c r="H16" s="228">
        <v>159.22</v>
      </c>
      <c r="I16" s="102">
        <f t="shared" si="0"/>
        <v>5.081837381203802E-2</v>
      </c>
      <c r="J16" s="228">
        <f t="shared" si="1"/>
        <v>7.6999999999999886</v>
      </c>
      <c r="K16" s="229">
        <v>108.9</v>
      </c>
      <c r="L16" s="229">
        <v>112.49</v>
      </c>
      <c r="M16" s="229">
        <v>119.26</v>
      </c>
      <c r="N16" s="229">
        <v>126.95</v>
      </c>
      <c r="O16" s="229">
        <v>134.88</v>
      </c>
      <c r="P16" s="102">
        <f t="shared" si="2"/>
        <v>6.2465537613233479E-2</v>
      </c>
      <c r="Q16" s="228">
        <f t="shared" si="3"/>
        <v>7.9299999999999926</v>
      </c>
    </row>
    <row r="17" spans="2:17" x14ac:dyDescent="0.25">
      <c r="B17" s="96" t="s">
        <v>62</v>
      </c>
      <c r="C17" s="224">
        <v>130.44999999999999</v>
      </c>
      <c r="D17" s="224">
        <v>134.97</v>
      </c>
      <c r="E17" s="224">
        <v>140.36000000000001</v>
      </c>
      <c r="F17" s="224">
        <v>150.29</v>
      </c>
      <c r="G17" s="224">
        <v>166.01</v>
      </c>
      <c r="H17" s="224">
        <v>174.46</v>
      </c>
      <c r="I17" s="98">
        <f t="shared" si="0"/>
        <v>5.0900548159749537E-2</v>
      </c>
      <c r="J17" s="224">
        <f t="shared" si="1"/>
        <v>8.4500000000000171</v>
      </c>
      <c r="K17" s="225">
        <v>115.66</v>
      </c>
      <c r="L17" s="225">
        <v>120.24</v>
      </c>
      <c r="M17" s="225">
        <v>128.46</v>
      </c>
      <c r="N17" s="225">
        <v>138.44999999999999</v>
      </c>
      <c r="O17" s="225">
        <v>146.44</v>
      </c>
      <c r="P17" s="98">
        <f t="shared" si="2"/>
        <v>5.7710364752618259E-2</v>
      </c>
      <c r="Q17" s="224">
        <f t="shared" si="3"/>
        <v>7.9900000000000091</v>
      </c>
    </row>
    <row r="18" spans="2:17" x14ac:dyDescent="0.25">
      <c r="B18" s="99" t="s">
        <v>68</v>
      </c>
      <c r="C18" s="226">
        <v>138.85</v>
      </c>
      <c r="D18" s="226">
        <v>143.38999999999999</v>
      </c>
      <c r="E18" s="226">
        <v>150.34</v>
      </c>
      <c r="F18" s="226">
        <v>160.88</v>
      </c>
      <c r="G18" s="226">
        <v>176.82</v>
      </c>
      <c r="H18" s="226">
        <v>186.36</v>
      </c>
      <c r="I18" s="100">
        <f t="shared" si="0"/>
        <v>5.3953172718018472E-2</v>
      </c>
      <c r="J18" s="226">
        <f t="shared" si="1"/>
        <v>9.5400000000000205</v>
      </c>
      <c r="K18" s="227">
        <v>123.86</v>
      </c>
      <c r="L18" s="227">
        <v>128.63999999999999</v>
      </c>
      <c r="M18" s="227">
        <v>137.11000000000001</v>
      </c>
      <c r="N18" s="227">
        <v>148.5</v>
      </c>
      <c r="O18" s="227">
        <v>154.83000000000001</v>
      </c>
      <c r="P18" s="100">
        <f t="shared" si="2"/>
        <v>4.262626262626279E-2</v>
      </c>
      <c r="Q18" s="226">
        <f t="shared" si="3"/>
        <v>6.3300000000000125</v>
      </c>
    </row>
    <row r="19" spans="2:17" x14ac:dyDescent="0.25">
      <c r="B19" s="99" t="s">
        <v>179</v>
      </c>
      <c r="C19" s="226">
        <v>65.55</v>
      </c>
      <c r="D19" s="226">
        <v>60.97</v>
      </c>
      <c r="E19" s="226">
        <v>62.16</v>
      </c>
      <c r="F19" s="226">
        <v>62.3</v>
      </c>
      <c r="G19" s="226">
        <v>64.11</v>
      </c>
      <c r="H19" s="226">
        <v>71.02</v>
      </c>
      <c r="I19" s="100">
        <f t="shared" si="0"/>
        <v>0.10778349711433477</v>
      </c>
      <c r="J19" s="226">
        <f t="shared" si="1"/>
        <v>6.9099999999999966</v>
      </c>
      <c r="K19" s="227">
        <v>48.25</v>
      </c>
      <c r="L19" s="227">
        <v>47.4</v>
      </c>
      <c r="M19" s="227">
        <v>45.16</v>
      </c>
      <c r="N19" s="227">
        <v>56.04</v>
      </c>
      <c r="O19" s="227">
        <v>74.430000000000007</v>
      </c>
      <c r="P19" s="100">
        <f t="shared" si="2"/>
        <v>0.3281584582441115</v>
      </c>
      <c r="Q19" s="226">
        <f t="shared" si="3"/>
        <v>18.390000000000008</v>
      </c>
    </row>
    <row r="20" spans="2:17" x14ac:dyDescent="0.25">
      <c r="B20" s="96" t="s">
        <v>65</v>
      </c>
      <c r="C20" s="224">
        <v>76.66</v>
      </c>
      <c r="D20" s="224">
        <v>74.13</v>
      </c>
      <c r="E20" s="224">
        <v>78.930000000000007</v>
      </c>
      <c r="F20" s="224">
        <v>83.06</v>
      </c>
      <c r="G20" s="224">
        <v>86.47</v>
      </c>
      <c r="H20" s="224">
        <v>96.49</v>
      </c>
      <c r="I20" s="98">
        <f t="shared" si="0"/>
        <v>0.11587833930843061</v>
      </c>
      <c r="J20" s="224">
        <f t="shared" si="1"/>
        <v>10.019999999999996</v>
      </c>
      <c r="K20" s="225">
        <v>70.37</v>
      </c>
      <c r="L20" s="225">
        <v>73.400000000000006</v>
      </c>
      <c r="M20" s="225">
        <v>74.91</v>
      </c>
      <c r="N20" s="225">
        <v>78.599999999999994</v>
      </c>
      <c r="O20" s="225">
        <v>82.88</v>
      </c>
      <c r="P20" s="98">
        <f t="shared" si="2"/>
        <v>5.4452926208651498E-2</v>
      </c>
      <c r="Q20" s="224">
        <f t="shared" si="3"/>
        <v>4.2800000000000011</v>
      </c>
    </row>
    <row r="21" spans="2:17" x14ac:dyDescent="0.25">
      <c r="B21" s="93" t="s">
        <v>48</v>
      </c>
      <c r="C21" s="228">
        <v>70.819999999999993</v>
      </c>
      <c r="D21" s="228">
        <v>66.41</v>
      </c>
      <c r="E21" s="228">
        <v>77.45</v>
      </c>
      <c r="F21" s="228">
        <v>80.180000000000007</v>
      </c>
      <c r="G21" s="228">
        <v>87.94</v>
      </c>
      <c r="H21" s="228">
        <v>99.82</v>
      </c>
      <c r="I21" s="102">
        <f t="shared" si="0"/>
        <v>0.1350921082556289</v>
      </c>
      <c r="J21" s="228">
        <f t="shared" si="1"/>
        <v>11.879999999999995</v>
      </c>
      <c r="K21" s="229">
        <v>70.209999999999994</v>
      </c>
      <c r="L21" s="229">
        <v>72.040000000000006</v>
      </c>
      <c r="M21" s="229">
        <v>63.51</v>
      </c>
      <c r="N21" s="229">
        <v>84.57</v>
      </c>
      <c r="O21" s="229">
        <v>74.45</v>
      </c>
      <c r="P21" s="102">
        <f t="shared" si="2"/>
        <v>-0.11966418351661334</v>
      </c>
      <c r="Q21" s="228">
        <f t="shared" si="3"/>
        <v>-10.11999999999999</v>
      </c>
    </row>
    <row r="22" spans="2:17" x14ac:dyDescent="0.25">
      <c r="B22" s="96" t="s">
        <v>62</v>
      </c>
      <c r="C22" s="224">
        <v>68.510000000000005</v>
      </c>
      <c r="D22" s="224">
        <v>66.41</v>
      </c>
      <c r="E22" s="224">
        <v>77.510000000000005</v>
      </c>
      <c r="F22" s="224">
        <v>80.36</v>
      </c>
      <c r="G22" s="224">
        <v>88.03</v>
      </c>
      <c r="H22" s="224">
        <v>99.96</v>
      </c>
      <c r="I22" s="98">
        <f t="shared" si="0"/>
        <v>0.13552198114279213</v>
      </c>
      <c r="J22" s="224">
        <f t="shared" si="1"/>
        <v>11.929999999999993</v>
      </c>
      <c r="K22" s="225">
        <v>70.209999999999994</v>
      </c>
      <c r="L22" s="225">
        <v>72.08</v>
      </c>
      <c r="M22" s="225">
        <v>63.45</v>
      </c>
      <c r="N22" s="225">
        <v>84.55</v>
      </c>
      <c r="O22" s="225">
        <v>74.400000000000006</v>
      </c>
      <c r="P22" s="98">
        <f t="shared" si="2"/>
        <v>-0.12004730928444696</v>
      </c>
      <c r="Q22" s="224">
        <f t="shared" si="3"/>
        <v>-10.149999999999991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134.75</v>
      </c>
      <c r="D24" s="228">
        <v>154.08000000000001</v>
      </c>
      <c r="E24" s="228">
        <v>185.18</v>
      </c>
      <c r="F24" s="228">
        <v>211.21</v>
      </c>
      <c r="G24" s="228">
        <v>199.41</v>
      </c>
      <c r="H24" s="228">
        <v>220.58</v>
      </c>
      <c r="I24" s="102">
        <f t="shared" si="0"/>
        <v>0.10616318138508607</v>
      </c>
      <c r="J24" s="228">
        <f t="shared" si="1"/>
        <v>21.170000000000016</v>
      </c>
      <c r="K24" s="229">
        <v>207.23</v>
      </c>
      <c r="L24" s="229">
        <v>234.27</v>
      </c>
      <c r="M24" s="229">
        <v>175.2</v>
      </c>
      <c r="N24" s="229">
        <v>156.80000000000001</v>
      </c>
      <c r="O24" s="229">
        <v>159.59</v>
      </c>
      <c r="P24" s="102">
        <f t="shared" si="2"/>
        <v>1.7793367346938815E-2</v>
      </c>
      <c r="Q24" s="228">
        <f t="shared" si="3"/>
        <v>2.789999999999992</v>
      </c>
    </row>
    <row r="25" spans="2:17" x14ac:dyDescent="0.25">
      <c r="B25" s="96" t="s">
        <v>62</v>
      </c>
      <c r="C25" s="224">
        <v>134.66999999999999</v>
      </c>
      <c r="D25" s="224">
        <v>151.52000000000001</v>
      </c>
      <c r="E25" s="224">
        <v>180.18</v>
      </c>
      <c r="F25" s="224">
        <v>206.52</v>
      </c>
      <c r="G25" s="224">
        <v>205.17</v>
      </c>
      <c r="H25" s="224">
        <v>231.5</v>
      </c>
      <c r="I25" s="98">
        <f t="shared" si="0"/>
        <v>0.12833260223229526</v>
      </c>
      <c r="J25" s="224">
        <f t="shared" si="1"/>
        <v>26.330000000000013</v>
      </c>
      <c r="K25" s="225">
        <v>207.25</v>
      </c>
      <c r="L25" s="225">
        <v>233.83</v>
      </c>
      <c r="M25" s="225">
        <v>175.2</v>
      </c>
      <c r="N25" s="225">
        <v>159.07</v>
      </c>
      <c r="O25" s="225">
        <v>162.16999999999999</v>
      </c>
      <c r="P25" s="98">
        <f t="shared" si="2"/>
        <v>1.9488275601936111E-2</v>
      </c>
      <c r="Q25" s="224">
        <f t="shared" si="3"/>
        <v>3.0999999999999943</v>
      </c>
    </row>
    <row r="26" spans="2:17" x14ac:dyDescent="0.25">
      <c r="B26" s="99" t="s">
        <v>63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233.83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70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53.52</v>
      </c>
      <c r="D28" s="228">
        <v>51.25</v>
      </c>
      <c r="E28" s="228">
        <v>59.12</v>
      </c>
      <c r="F28" s="228">
        <v>65.930000000000007</v>
      </c>
      <c r="G28" s="228">
        <v>74.61</v>
      </c>
      <c r="H28" s="228">
        <v>82.59</v>
      </c>
      <c r="I28" s="102">
        <f t="shared" si="0"/>
        <v>0.1069561720948935</v>
      </c>
      <c r="J28" s="228">
        <f t="shared" si="1"/>
        <v>7.980000000000004</v>
      </c>
      <c r="K28" s="229">
        <v>49.5</v>
      </c>
      <c r="L28" s="229">
        <v>55.39</v>
      </c>
      <c r="M28" s="229">
        <v>64.28</v>
      </c>
      <c r="N28" s="229">
        <v>70.27</v>
      </c>
      <c r="O28" s="229">
        <v>75.459999999999994</v>
      </c>
      <c r="P28" s="102">
        <f t="shared" si="2"/>
        <v>7.3857976376832113E-2</v>
      </c>
      <c r="Q28" s="228">
        <f t="shared" si="3"/>
        <v>5.1899999999999977</v>
      </c>
    </row>
    <row r="29" spans="2:17" x14ac:dyDescent="0.25">
      <c r="B29" s="96" t="s">
        <v>62</v>
      </c>
      <c r="C29" s="224">
        <v>56.97</v>
      </c>
      <c r="D29" s="224">
        <v>54.03</v>
      </c>
      <c r="E29" s="224">
        <v>62.9</v>
      </c>
      <c r="F29" s="224">
        <v>70.19</v>
      </c>
      <c r="G29" s="224">
        <v>78.77</v>
      </c>
      <c r="H29" s="224">
        <v>88.12</v>
      </c>
      <c r="I29" s="98">
        <f t="shared" si="0"/>
        <v>0.11870001269518871</v>
      </c>
      <c r="J29" s="224">
        <f t="shared" si="1"/>
        <v>9.3500000000000085</v>
      </c>
      <c r="K29" s="225">
        <v>52.47</v>
      </c>
      <c r="L29" s="225">
        <v>59.42</v>
      </c>
      <c r="M29" s="225">
        <v>68.25</v>
      </c>
      <c r="N29" s="225">
        <v>75.56</v>
      </c>
      <c r="O29" s="225">
        <v>80.069999999999993</v>
      </c>
      <c r="P29" s="98">
        <f t="shared" si="2"/>
        <v>5.9687665431445103E-2</v>
      </c>
      <c r="Q29" s="224">
        <f t="shared" si="3"/>
        <v>4.5099999999999909</v>
      </c>
    </row>
    <row r="30" spans="2:17" x14ac:dyDescent="0.25">
      <c r="B30" s="99" t="s">
        <v>63</v>
      </c>
      <c r="C30" s="226">
        <v>59.93</v>
      </c>
      <c r="D30" s="226">
        <v>57.07</v>
      </c>
      <c r="E30" s="226">
        <v>65.52</v>
      </c>
      <c r="F30" s="226">
        <v>73.069999999999993</v>
      </c>
      <c r="G30" s="226">
        <v>81.81</v>
      </c>
      <c r="H30" s="226">
        <v>92.23</v>
      </c>
      <c r="I30" s="100">
        <f t="shared" si="0"/>
        <v>0.12736829238479408</v>
      </c>
      <c r="J30" s="226">
        <f t="shared" si="1"/>
        <v>10.420000000000002</v>
      </c>
      <c r="K30" s="227">
        <v>54.5</v>
      </c>
      <c r="L30" s="227">
        <v>61.78</v>
      </c>
      <c r="M30" s="227">
        <v>71.040000000000006</v>
      </c>
      <c r="N30" s="227">
        <v>78.87</v>
      </c>
      <c r="O30" s="227">
        <v>84.89</v>
      </c>
      <c r="P30" s="100">
        <f t="shared" si="2"/>
        <v>7.632813490554069E-2</v>
      </c>
      <c r="Q30" s="226">
        <f t="shared" si="3"/>
        <v>6.019999999999996</v>
      </c>
    </row>
    <row r="31" spans="2:17" x14ac:dyDescent="0.25">
      <c r="B31" s="99" t="s">
        <v>70</v>
      </c>
      <c r="C31" s="226">
        <v>42.61</v>
      </c>
      <c r="D31" s="226">
        <v>41.43</v>
      </c>
      <c r="E31" s="226">
        <v>46.25</v>
      </c>
      <c r="F31" s="226">
        <v>50.85</v>
      </c>
      <c r="G31" s="226">
        <v>58.4</v>
      </c>
      <c r="H31" s="226">
        <v>61.07</v>
      </c>
      <c r="I31" s="100">
        <f t="shared" si="0"/>
        <v>4.5719178082191725E-2</v>
      </c>
      <c r="J31" s="226">
        <f t="shared" si="1"/>
        <v>2.6700000000000017</v>
      </c>
      <c r="K31" s="227">
        <v>36.479999999999997</v>
      </c>
      <c r="L31" s="227">
        <v>43.6</v>
      </c>
      <c r="M31" s="227">
        <v>49.18</v>
      </c>
      <c r="N31" s="227">
        <v>52.81</v>
      </c>
      <c r="O31" s="227">
        <v>49.02</v>
      </c>
      <c r="P31" s="100">
        <f t="shared" si="2"/>
        <v>-7.1766710850217796E-2</v>
      </c>
      <c r="Q31" s="226">
        <f t="shared" si="3"/>
        <v>-3.7899999999999991</v>
      </c>
    </row>
    <row r="32" spans="2:17" x14ac:dyDescent="0.25">
      <c r="B32" s="96" t="s">
        <v>65</v>
      </c>
      <c r="C32" s="224">
        <v>43.27</v>
      </c>
      <c r="D32" s="224">
        <v>41.41</v>
      </c>
      <c r="E32" s="224">
        <v>43.49</v>
      </c>
      <c r="F32" s="224">
        <v>48.39</v>
      </c>
      <c r="G32" s="224">
        <v>55.81</v>
      </c>
      <c r="H32" s="224">
        <v>59.46</v>
      </c>
      <c r="I32" s="98">
        <f t="shared" si="0"/>
        <v>6.540046586633208E-2</v>
      </c>
      <c r="J32" s="224">
        <f t="shared" si="1"/>
        <v>3.6499999999999986</v>
      </c>
      <c r="K32" s="225">
        <v>35.11</v>
      </c>
      <c r="L32" s="225">
        <v>37.619999999999997</v>
      </c>
      <c r="M32" s="225">
        <v>45.51</v>
      </c>
      <c r="N32" s="225">
        <v>48.54</v>
      </c>
      <c r="O32" s="225">
        <v>54.54</v>
      </c>
      <c r="P32" s="98">
        <f t="shared" si="2"/>
        <v>0.12360939431396778</v>
      </c>
      <c r="Q32" s="224">
        <f t="shared" si="3"/>
        <v>6</v>
      </c>
    </row>
    <row r="33" spans="2:17" x14ac:dyDescent="0.25">
      <c r="B33" s="93" t="s">
        <v>51</v>
      </c>
      <c r="C33" s="228">
        <v>86.79</v>
      </c>
      <c r="D33" s="228">
        <v>84.44</v>
      </c>
      <c r="E33" s="228">
        <v>89.45</v>
      </c>
      <c r="F33" s="228">
        <v>98.5</v>
      </c>
      <c r="G33" s="228">
        <v>108.5</v>
      </c>
      <c r="H33" s="228">
        <v>115.69</v>
      </c>
      <c r="I33" s="102">
        <f t="shared" si="0"/>
        <v>6.6267281105990783E-2</v>
      </c>
      <c r="J33" s="228">
        <f t="shared" si="1"/>
        <v>7.1899999999999977</v>
      </c>
      <c r="K33" s="229">
        <v>80.44</v>
      </c>
      <c r="L33" s="229">
        <v>81.83</v>
      </c>
      <c r="M33" s="229">
        <v>97.42</v>
      </c>
      <c r="N33" s="229">
        <v>103.67</v>
      </c>
      <c r="O33" s="229">
        <v>107.81</v>
      </c>
      <c r="P33" s="102">
        <f t="shared" si="2"/>
        <v>3.9934407253786164E-2</v>
      </c>
      <c r="Q33" s="228">
        <f t="shared" si="3"/>
        <v>4.1400000000000006</v>
      </c>
    </row>
    <row r="34" spans="2:17" x14ac:dyDescent="0.25">
      <c r="B34" s="96" t="s">
        <v>62</v>
      </c>
      <c r="C34" s="224">
        <v>86.79</v>
      </c>
      <c r="D34" s="224">
        <v>84.44</v>
      </c>
      <c r="E34" s="224">
        <v>89.45</v>
      </c>
      <c r="F34" s="224">
        <v>97.58</v>
      </c>
      <c r="G34" s="224">
        <v>108.5</v>
      </c>
      <c r="H34" s="224">
        <v>115.69</v>
      </c>
      <c r="I34" s="98">
        <f t="shared" si="0"/>
        <v>6.6267281105990783E-2</v>
      </c>
      <c r="J34" s="224">
        <f t="shared" si="1"/>
        <v>7.1899999999999977</v>
      </c>
      <c r="K34" s="225">
        <v>80.44</v>
      </c>
      <c r="L34" s="225">
        <v>81.83</v>
      </c>
      <c r="M34" s="225">
        <v>97.42</v>
      </c>
      <c r="N34" s="225">
        <v>103.67</v>
      </c>
      <c r="O34" s="225">
        <v>107.81</v>
      </c>
      <c r="P34" s="98">
        <f t="shared" si="2"/>
        <v>3.9934407253786164E-2</v>
      </c>
      <c r="Q34" s="224">
        <f t="shared" si="3"/>
        <v>4.1400000000000006</v>
      </c>
    </row>
    <row r="35" spans="2:17" x14ac:dyDescent="0.25">
      <c r="B35" s="93" t="s">
        <v>52</v>
      </c>
      <c r="C35" s="228">
        <v>106.13</v>
      </c>
      <c r="D35" s="228">
        <v>125.31</v>
      </c>
      <c r="E35" s="228">
        <v>128.21</v>
      </c>
      <c r="F35" s="228">
        <v>149.08000000000001</v>
      </c>
      <c r="G35" s="228">
        <v>167.62</v>
      </c>
      <c r="H35" s="228">
        <v>191.89</v>
      </c>
      <c r="I35" s="102">
        <f t="shared" si="0"/>
        <v>0.14479179095573302</v>
      </c>
      <c r="J35" s="228">
        <f t="shared" si="1"/>
        <v>24.269999999999982</v>
      </c>
      <c r="K35" s="229">
        <v>113</v>
      </c>
      <c r="L35" s="229">
        <v>131.33000000000001</v>
      </c>
      <c r="M35" s="229">
        <v>154.88999999999999</v>
      </c>
      <c r="N35" s="229">
        <v>169.18</v>
      </c>
      <c r="O35" s="229">
        <v>164.13</v>
      </c>
      <c r="P35" s="102">
        <f t="shared" si="2"/>
        <v>-2.9849864050124242E-2</v>
      </c>
      <c r="Q35" s="228">
        <f t="shared" si="3"/>
        <v>-5.0500000000000114</v>
      </c>
    </row>
    <row r="36" spans="2:17" x14ac:dyDescent="0.25">
      <c r="B36" s="96" t="s">
        <v>62</v>
      </c>
      <c r="C36" s="224">
        <v>133.72</v>
      </c>
      <c r="D36" s="224">
        <v>131.41999999999999</v>
      </c>
      <c r="E36" s="224">
        <v>137.6</v>
      </c>
      <c r="F36" s="224">
        <v>157.52000000000001</v>
      </c>
      <c r="G36" s="224">
        <v>177.79</v>
      </c>
      <c r="H36" s="224">
        <v>204.84</v>
      </c>
      <c r="I36" s="98">
        <f t="shared" si="0"/>
        <v>0.15214578997693917</v>
      </c>
      <c r="J36" s="224">
        <f t="shared" si="1"/>
        <v>27.050000000000011</v>
      </c>
      <c r="K36" s="225">
        <v>126.83</v>
      </c>
      <c r="L36" s="225">
        <v>137.69999999999999</v>
      </c>
      <c r="M36" s="225">
        <v>155.51</v>
      </c>
      <c r="N36" s="225">
        <v>180.49</v>
      </c>
      <c r="O36" s="225">
        <v>179.95</v>
      </c>
      <c r="P36" s="98">
        <f t="shared" si="2"/>
        <v>-2.9918555044602391E-3</v>
      </c>
      <c r="Q36" s="224">
        <f t="shared" si="3"/>
        <v>-0.54000000000002046</v>
      </c>
    </row>
    <row r="37" spans="2:17" x14ac:dyDescent="0.25">
      <c r="B37" s="96" t="s">
        <v>65</v>
      </c>
      <c r="C37" s="224">
        <v>41.89</v>
      </c>
      <c r="D37" s="224">
        <v>74.180000000000007</v>
      </c>
      <c r="E37" s="224">
        <v>79.56</v>
      </c>
      <c r="F37" s="224">
        <v>104.15</v>
      </c>
      <c r="G37" s="224">
        <v>109.88</v>
      </c>
      <c r="H37" s="224">
        <v>124.4</v>
      </c>
      <c r="I37" s="98">
        <f t="shared" si="0"/>
        <v>0.1321441572624682</v>
      </c>
      <c r="J37" s="224">
        <f t="shared" si="1"/>
        <v>14.52000000000001</v>
      </c>
      <c r="K37" s="225">
        <v>51.99</v>
      </c>
      <c r="L37" s="225">
        <v>95.84</v>
      </c>
      <c r="M37" s="225">
        <v>151.19999999999999</v>
      </c>
      <c r="N37" s="225">
        <v>112.35</v>
      </c>
      <c r="O37" s="225">
        <v>83.58</v>
      </c>
      <c r="P37" s="98">
        <f t="shared" si="2"/>
        <v>-0.25607476635514015</v>
      </c>
      <c r="Q37" s="224">
        <f t="shared" si="3"/>
        <v>-28.769999999999996</v>
      </c>
    </row>
    <row r="38" spans="2:17" x14ac:dyDescent="0.25">
      <c r="B38" s="93" t="s">
        <v>53</v>
      </c>
      <c r="C38" s="228">
        <v>64.19</v>
      </c>
      <c r="D38" s="228">
        <v>68.989999999999995</v>
      </c>
      <c r="E38" s="228">
        <v>76.34</v>
      </c>
      <c r="F38" s="228">
        <v>86.56</v>
      </c>
      <c r="G38" s="228">
        <v>96.87</v>
      </c>
      <c r="H38" s="228">
        <v>102.34</v>
      </c>
      <c r="I38" s="102">
        <f t="shared" si="0"/>
        <v>5.646743057706205E-2</v>
      </c>
      <c r="J38" s="228">
        <f t="shared" si="1"/>
        <v>5.4699999999999989</v>
      </c>
      <c r="K38" s="229">
        <v>77.150000000000006</v>
      </c>
      <c r="L38" s="229">
        <v>77.33</v>
      </c>
      <c r="M38" s="229">
        <v>89.71</v>
      </c>
      <c r="N38" s="229">
        <v>89.09</v>
      </c>
      <c r="O38" s="229">
        <v>91.87</v>
      </c>
      <c r="P38" s="102">
        <f t="shared" si="2"/>
        <v>3.1204400044898328E-2</v>
      </c>
      <c r="Q38" s="228">
        <f t="shared" si="3"/>
        <v>2.7800000000000011</v>
      </c>
    </row>
    <row r="39" spans="2:17" x14ac:dyDescent="0.25">
      <c r="B39" s="96" t="s">
        <v>62</v>
      </c>
      <c r="C39" s="224">
        <v>64.19</v>
      </c>
      <c r="D39" s="224">
        <v>68.989999999999995</v>
      </c>
      <c r="E39" s="224">
        <v>76.34</v>
      </c>
      <c r="F39" s="224">
        <v>85.99</v>
      </c>
      <c r="G39" s="224">
        <v>96.87</v>
      </c>
      <c r="H39" s="224">
        <v>102.34</v>
      </c>
      <c r="I39" s="98">
        <f t="shared" si="0"/>
        <v>5.646743057706205E-2</v>
      </c>
      <c r="J39" s="224">
        <f t="shared" si="1"/>
        <v>5.4699999999999989</v>
      </c>
      <c r="K39" s="225">
        <v>77.150000000000006</v>
      </c>
      <c r="L39" s="225">
        <v>77.33</v>
      </c>
      <c r="M39" s="225">
        <v>89.71</v>
      </c>
      <c r="N39" s="225">
        <v>89.09</v>
      </c>
      <c r="O39" s="225">
        <v>91.87</v>
      </c>
      <c r="P39" s="98">
        <f t="shared" si="2"/>
        <v>3.1204400044898328E-2</v>
      </c>
      <c r="Q39" s="224">
        <f t="shared" si="3"/>
        <v>2.7800000000000011</v>
      </c>
    </row>
    <row r="40" spans="2:17" x14ac:dyDescent="0.25">
      <c r="B40" s="99" t="s">
        <v>63</v>
      </c>
      <c r="C40" s="226">
        <v>76.319999999999993</v>
      </c>
      <c r="D40" s="226">
        <v>76.47</v>
      </c>
      <c r="E40" s="226">
        <v>90.03</v>
      </c>
      <c r="F40" s="226">
        <v>100.71</v>
      </c>
      <c r="G40" s="226">
        <v>115.08</v>
      </c>
      <c r="H40" s="226">
        <v>119.72</v>
      </c>
      <c r="I40" s="100">
        <f t="shared" si="0"/>
        <v>4.0319777546054869E-2</v>
      </c>
      <c r="J40" s="226">
        <f t="shared" si="1"/>
        <v>4.6400000000000006</v>
      </c>
      <c r="K40" s="227">
        <v>91.24</v>
      </c>
      <c r="L40" s="227">
        <v>88.04</v>
      </c>
      <c r="M40" s="227">
        <v>105.89</v>
      </c>
      <c r="N40" s="227">
        <v>104.71</v>
      </c>
      <c r="O40" s="227">
        <v>101.51</v>
      </c>
      <c r="P40" s="100">
        <f t="shared" si="2"/>
        <v>-3.0560595931620527E-2</v>
      </c>
      <c r="Q40" s="226">
        <f t="shared" si="3"/>
        <v>-3.1999999999999886</v>
      </c>
    </row>
    <row r="41" spans="2:17" x14ac:dyDescent="0.25">
      <c r="B41" s="99" t="s">
        <v>70</v>
      </c>
      <c r="C41" s="226">
        <v>52.19</v>
      </c>
      <c r="D41" s="226">
        <v>57.98</v>
      </c>
      <c r="E41" s="226">
        <v>57.94</v>
      </c>
      <c r="F41" s="226">
        <v>66.849999999999994</v>
      </c>
      <c r="G41" s="226">
        <v>70.069999999999993</v>
      </c>
      <c r="H41" s="226">
        <v>70.59</v>
      </c>
      <c r="I41" s="100">
        <f t="shared" si="0"/>
        <v>7.4211502782932648E-3</v>
      </c>
      <c r="J41" s="226">
        <f t="shared" si="1"/>
        <v>0.52000000000001023</v>
      </c>
      <c r="K41" s="227">
        <v>58.71</v>
      </c>
      <c r="L41" s="227">
        <v>63.17</v>
      </c>
      <c r="M41" s="227">
        <v>68.459999999999994</v>
      </c>
      <c r="N41" s="227">
        <v>60.68</v>
      </c>
      <c r="O41" s="227">
        <v>68.97</v>
      </c>
      <c r="P41" s="100">
        <f t="shared" si="2"/>
        <v>0.13661832564271581</v>
      </c>
      <c r="Q41" s="226">
        <f t="shared" si="3"/>
        <v>8.2899999999999991</v>
      </c>
    </row>
    <row r="42" spans="2:17" x14ac:dyDescent="0.25">
      <c r="B42" s="93" t="s">
        <v>54</v>
      </c>
      <c r="C42" s="228">
        <v>102.24</v>
      </c>
      <c r="D42" s="228">
        <v>98.71</v>
      </c>
      <c r="E42" s="228">
        <v>114.5</v>
      </c>
      <c r="F42" s="228">
        <v>129.22</v>
      </c>
      <c r="G42" s="228">
        <v>138.65</v>
      </c>
      <c r="H42" s="228">
        <v>118.46</v>
      </c>
      <c r="I42" s="102">
        <f t="shared" si="0"/>
        <v>-0.1456184637576633</v>
      </c>
      <c r="J42" s="228">
        <f t="shared" si="1"/>
        <v>-20.190000000000012</v>
      </c>
      <c r="K42" s="229">
        <v>110.79</v>
      </c>
      <c r="L42" s="229">
        <v>119.94</v>
      </c>
      <c r="M42" s="229">
        <v>131.65</v>
      </c>
      <c r="N42" s="229">
        <v>107.09</v>
      </c>
      <c r="O42" s="229">
        <v>108.28</v>
      </c>
      <c r="P42" s="102">
        <f t="shared" si="2"/>
        <v>1.111214866000565E-2</v>
      </c>
      <c r="Q42" s="228">
        <f t="shared" si="3"/>
        <v>1.1899999999999977</v>
      </c>
    </row>
    <row r="43" spans="2:17" x14ac:dyDescent="0.25">
      <c r="B43" s="96" t="s">
        <v>62</v>
      </c>
      <c r="C43" s="224">
        <v>108.14</v>
      </c>
      <c r="D43" s="224">
        <v>104.52</v>
      </c>
      <c r="E43" s="224">
        <v>121.1</v>
      </c>
      <c r="F43" s="224">
        <v>138.26</v>
      </c>
      <c r="G43" s="224">
        <v>145.62</v>
      </c>
      <c r="H43" s="224">
        <v>121.32</v>
      </c>
      <c r="I43" s="98">
        <f t="shared" si="0"/>
        <v>-0.16687268232385666</v>
      </c>
      <c r="J43" s="224">
        <f t="shared" si="1"/>
        <v>-24.300000000000011</v>
      </c>
      <c r="K43" s="225">
        <v>113.48</v>
      </c>
      <c r="L43" s="225">
        <v>126.96</v>
      </c>
      <c r="M43" s="225">
        <v>139.97</v>
      </c>
      <c r="N43" s="225">
        <v>111.88</v>
      </c>
      <c r="O43" s="225">
        <v>112.32</v>
      </c>
      <c r="P43" s="98">
        <f t="shared" si="2"/>
        <v>3.9327851269217451E-3</v>
      </c>
      <c r="Q43" s="224">
        <f t="shared" si="3"/>
        <v>0.43999999999999773</v>
      </c>
    </row>
    <row r="44" spans="2:17" x14ac:dyDescent="0.25">
      <c r="B44" s="99" t="s">
        <v>63</v>
      </c>
      <c r="C44" s="226">
        <v>0</v>
      </c>
      <c r="D44" s="226">
        <v>111.35</v>
      </c>
      <c r="E44" s="226">
        <v>128.75</v>
      </c>
      <c r="F44" s="226">
        <v>147.52000000000001</v>
      </c>
      <c r="G44" s="226">
        <v>153.44</v>
      </c>
      <c r="H44" s="226">
        <v>124</v>
      </c>
      <c r="I44" s="100">
        <f t="shared" si="0"/>
        <v>-0.19186652763295098</v>
      </c>
      <c r="J44" s="226">
        <f t="shared" si="1"/>
        <v>-29.439999999999998</v>
      </c>
      <c r="K44" s="227">
        <v>120.57</v>
      </c>
      <c r="L44" s="227">
        <v>134.07</v>
      </c>
      <c r="M44" s="227">
        <v>145.27000000000001</v>
      </c>
      <c r="N44" s="227">
        <v>112.21</v>
      </c>
      <c r="O44" s="227">
        <v>113.64</v>
      </c>
      <c r="P44" s="100">
        <f t="shared" si="2"/>
        <v>1.2743962213706439E-2</v>
      </c>
      <c r="Q44" s="226">
        <f t="shared" si="3"/>
        <v>1.4300000000000068</v>
      </c>
    </row>
    <row r="45" spans="2:17" x14ac:dyDescent="0.25">
      <c r="B45" s="99" t="s">
        <v>70</v>
      </c>
      <c r="C45" s="226">
        <v>0</v>
      </c>
      <c r="D45" s="226">
        <v>79.67</v>
      </c>
      <c r="E45" s="226">
        <v>92.67</v>
      </c>
      <c r="F45" s="226">
        <v>101.68</v>
      </c>
      <c r="G45" s="226">
        <v>114.46</v>
      </c>
      <c r="H45" s="226">
        <v>110.64</v>
      </c>
      <c r="I45" s="100">
        <f t="shared" si="0"/>
        <v>-3.3374104490651701E-2</v>
      </c>
      <c r="J45" s="226">
        <f t="shared" si="1"/>
        <v>-3.8199999999999932</v>
      </c>
      <c r="K45" s="227">
        <v>89.09</v>
      </c>
      <c r="L45" s="227">
        <v>101.13</v>
      </c>
      <c r="M45" s="227">
        <v>120</v>
      </c>
      <c r="N45" s="227">
        <v>110.64</v>
      </c>
      <c r="O45" s="227">
        <v>106.85</v>
      </c>
      <c r="P45" s="100">
        <f t="shared" si="2"/>
        <v>-3.4255242227042682E-2</v>
      </c>
      <c r="Q45" s="226">
        <f t="shared" si="3"/>
        <v>-3.7900000000000063</v>
      </c>
    </row>
    <row r="46" spans="2:17" x14ac:dyDescent="0.25">
      <c r="B46" s="96" t="s">
        <v>65</v>
      </c>
      <c r="C46" s="224">
        <v>76.39</v>
      </c>
      <c r="D46" s="224">
        <v>66.930000000000007</v>
      </c>
      <c r="E46" s="224">
        <v>72.900000000000006</v>
      </c>
      <c r="F46" s="224">
        <v>77.459999999999994</v>
      </c>
      <c r="G46" s="224">
        <v>94.86</v>
      </c>
      <c r="H46" s="224">
        <v>101.95</v>
      </c>
      <c r="I46" s="98">
        <f t="shared" si="0"/>
        <v>7.4741724646848029E-2</v>
      </c>
      <c r="J46" s="224">
        <f t="shared" si="1"/>
        <v>7.0900000000000034</v>
      </c>
      <c r="K46" s="225">
        <v>87.4</v>
      </c>
      <c r="L46" s="225">
        <v>61.8</v>
      </c>
      <c r="M46" s="225">
        <v>67.3</v>
      </c>
      <c r="N46" s="225">
        <v>73.23</v>
      </c>
      <c r="O46" s="225">
        <v>78.36</v>
      </c>
      <c r="P46" s="98">
        <f t="shared" si="2"/>
        <v>7.0053256861941859E-2</v>
      </c>
      <c r="Q46" s="224">
        <f t="shared" si="3"/>
        <v>5.1299999999999955</v>
      </c>
    </row>
    <row r="47" spans="2:17" x14ac:dyDescent="0.25">
      <c r="B47" s="93" t="s">
        <v>55</v>
      </c>
      <c r="C47" s="228">
        <v>58.1</v>
      </c>
      <c r="D47" s="228">
        <v>74.28</v>
      </c>
      <c r="E47" s="228">
        <v>64.23</v>
      </c>
      <c r="F47" s="228">
        <v>69.86</v>
      </c>
      <c r="G47" s="228">
        <v>72.73</v>
      </c>
      <c r="H47" s="228">
        <v>77.06</v>
      </c>
      <c r="I47" s="102">
        <f t="shared" si="0"/>
        <v>5.9535267427471394E-2</v>
      </c>
      <c r="J47" s="228">
        <f t="shared" si="1"/>
        <v>4.3299999999999983</v>
      </c>
      <c r="K47" s="229">
        <v>55.3</v>
      </c>
      <c r="L47" s="229">
        <v>48.47</v>
      </c>
      <c r="M47" s="229">
        <v>48.39</v>
      </c>
      <c r="N47" s="229">
        <v>52.16</v>
      </c>
      <c r="O47" s="229">
        <v>78.33</v>
      </c>
      <c r="P47" s="102">
        <f t="shared" si="2"/>
        <v>0.50172546012269947</v>
      </c>
      <c r="Q47" s="228">
        <f t="shared" si="3"/>
        <v>26.17</v>
      </c>
    </row>
    <row r="48" spans="2:17" x14ac:dyDescent="0.25">
      <c r="B48" s="96" t="s">
        <v>62</v>
      </c>
      <c r="C48" s="224">
        <v>57.83</v>
      </c>
      <c r="D48" s="224">
        <v>74.63</v>
      </c>
      <c r="E48" s="224">
        <v>64.650000000000006</v>
      </c>
      <c r="F48" s="224">
        <v>69.67</v>
      </c>
      <c r="G48" s="224">
        <v>73.94</v>
      </c>
      <c r="H48" s="224">
        <v>78.400000000000006</v>
      </c>
      <c r="I48" s="98">
        <f t="shared" si="0"/>
        <v>6.0319177711658289E-2</v>
      </c>
      <c r="J48" s="224">
        <f t="shared" si="1"/>
        <v>4.460000000000008</v>
      </c>
      <c r="K48" s="225">
        <v>55.82</v>
      </c>
      <c r="L48" s="225">
        <v>47.45</v>
      </c>
      <c r="M48" s="225">
        <v>48.85</v>
      </c>
      <c r="N48" s="225">
        <v>52.11</v>
      </c>
      <c r="O48" s="225">
        <v>81.19</v>
      </c>
      <c r="P48" s="98">
        <f t="shared" si="2"/>
        <v>0.55805027825753206</v>
      </c>
      <c r="Q48" s="224">
        <f t="shared" si="3"/>
        <v>29.08</v>
      </c>
    </row>
    <row r="49" spans="2:17" x14ac:dyDescent="0.25">
      <c r="B49" s="99" t="s">
        <v>63</v>
      </c>
      <c r="C49" s="226">
        <v>59.72</v>
      </c>
      <c r="D49" s="226">
        <v>75.540000000000006</v>
      </c>
      <c r="E49" s="226">
        <v>69.69</v>
      </c>
      <c r="F49" s="226">
        <v>75.87</v>
      </c>
      <c r="G49" s="226">
        <v>79.3</v>
      </c>
      <c r="H49" s="226">
        <v>83.59</v>
      </c>
      <c r="I49" s="100">
        <f t="shared" si="0"/>
        <v>5.4098360655737698E-2</v>
      </c>
      <c r="J49" s="226">
        <f t="shared" si="1"/>
        <v>4.2900000000000063</v>
      </c>
      <c r="K49" s="227">
        <v>51.08</v>
      </c>
      <c r="L49" s="227">
        <v>52.27</v>
      </c>
      <c r="M49" s="227">
        <v>54.09</v>
      </c>
      <c r="N49" s="227">
        <v>53.61</v>
      </c>
      <c r="O49" s="227">
        <v>92.05</v>
      </c>
      <c r="P49" s="100">
        <f t="shared" si="2"/>
        <v>0.7170304047752285</v>
      </c>
      <c r="Q49" s="226">
        <f t="shared" si="3"/>
        <v>38.44</v>
      </c>
    </row>
    <row r="50" spans="2:17" x14ac:dyDescent="0.25">
      <c r="B50" s="99" t="s">
        <v>70</v>
      </c>
      <c r="C50" s="226">
        <v>52.07</v>
      </c>
      <c r="D50" s="226">
        <v>70.77</v>
      </c>
      <c r="E50" s="226">
        <v>51.36</v>
      </c>
      <c r="F50" s="226">
        <v>51.62</v>
      </c>
      <c r="G50" s="226">
        <v>60.16</v>
      </c>
      <c r="H50" s="226">
        <v>64.61</v>
      </c>
      <c r="I50" s="100">
        <f t="shared" si="0"/>
        <v>7.3969414893616969E-2</v>
      </c>
      <c r="J50" s="226">
        <f t="shared" si="1"/>
        <v>4.4500000000000028</v>
      </c>
      <c r="K50" s="227">
        <v>72.55</v>
      </c>
      <c r="L50" s="227">
        <v>35.71</v>
      </c>
      <c r="M50" s="227">
        <v>36.68</v>
      </c>
      <c r="N50" s="227">
        <v>48.42</v>
      </c>
      <c r="O50" s="227">
        <v>54.91</v>
      </c>
      <c r="P50" s="100">
        <f t="shared" si="2"/>
        <v>0.13403552251135875</v>
      </c>
      <c r="Q50" s="226">
        <f t="shared" si="3"/>
        <v>6.4899999999999949</v>
      </c>
    </row>
    <row r="51" spans="2:17" x14ac:dyDescent="0.25">
      <c r="B51" s="96" t="s">
        <v>65</v>
      </c>
      <c r="C51" s="224">
        <v>83.93</v>
      </c>
      <c r="D51" s="224">
        <v>154.72</v>
      </c>
      <c r="E51" s="224">
        <v>187.76</v>
      </c>
      <c r="F51" s="224">
        <v>163.5</v>
      </c>
      <c r="G51" s="224">
        <v>90.36</v>
      </c>
      <c r="H51" s="224">
        <v>97.54</v>
      </c>
      <c r="I51" s="98">
        <f t="shared" si="0"/>
        <v>7.9459938025675081E-2</v>
      </c>
      <c r="J51" s="224">
        <f t="shared" si="1"/>
        <v>7.1800000000000068</v>
      </c>
      <c r="K51" s="225">
        <v>122.84</v>
      </c>
      <c r="L51" s="225">
        <v>122.57</v>
      </c>
      <c r="M51" s="225">
        <v>44.64</v>
      </c>
      <c r="N51" s="225">
        <v>101.63</v>
      </c>
      <c r="O51" s="225">
        <v>89.55</v>
      </c>
      <c r="P51" s="98">
        <f t="shared" si="2"/>
        <v>-0.11886254058840895</v>
      </c>
      <c r="Q51" s="224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D7EA-CF29-4BD4-87C8-E02779F14F44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48.13</v>
      </c>
      <c r="D6" s="222">
        <v>53</v>
      </c>
      <c r="E6" s="222">
        <v>80.58</v>
      </c>
      <c r="F6" s="222">
        <v>93.36</v>
      </c>
      <c r="G6" s="222">
        <v>104.71</v>
      </c>
      <c r="H6" s="222">
        <v>109.92</v>
      </c>
      <c r="I6" s="95">
        <f t="shared" ref="I6:I51" si="0">IFERROR(H6/G6-1,"-")</f>
        <v>4.9756470251169915E-2</v>
      </c>
      <c r="J6" s="222">
        <f t="shared" ref="J6:J51" si="1">IFERROR(H6-G6,"-")</f>
        <v>5.210000000000008</v>
      </c>
      <c r="K6" s="223">
        <v>1532.78</v>
      </c>
      <c r="L6" s="223">
        <v>1730.51</v>
      </c>
      <c r="M6" s="223">
        <v>1871.0999999999992</v>
      </c>
      <c r="N6" s="223">
        <v>2058.2600000000002</v>
      </c>
      <c r="O6" s="223">
        <v>2029.6000000000004</v>
      </c>
      <c r="P6" s="95">
        <f t="shared" ref="P6:P51" si="2">IFERROR(O6/N6-1,"-")</f>
        <v>-1.3924382731044571E-2</v>
      </c>
      <c r="Q6" s="222">
        <f t="shared" ref="Q6:Q51" si="3">IFERROR(O6-N6,"-")</f>
        <v>-28.659999999999854</v>
      </c>
    </row>
    <row r="7" spans="2:17" x14ac:dyDescent="0.25">
      <c r="B7" s="96" t="s">
        <v>62</v>
      </c>
      <c r="C7" s="224">
        <v>53.19</v>
      </c>
      <c r="D7" s="224">
        <v>60.01</v>
      </c>
      <c r="E7" s="224">
        <v>88.2</v>
      </c>
      <c r="F7" s="224">
        <v>102.78</v>
      </c>
      <c r="G7" s="224">
        <v>114.6</v>
      </c>
      <c r="H7" s="224">
        <v>119.42</v>
      </c>
      <c r="I7" s="98">
        <f t="shared" si="0"/>
        <v>4.205933682373475E-2</v>
      </c>
      <c r="J7" s="224">
        <f t="shared" si="1"/>
        <v>4.8200000000000074</v>
      </c>
      <c r="K7" s="225">
        <v>73.61</v>
      </c>
      <c r="L7" s="225">
        <v>81.98</v>
      </c>
      <c r="M7" s="225">
        <v>86.98</v>
      </c>
      <c r="N7" s="225">
        <v>95.51</v>
      </c>
      <c r="O7" s="225">
        <v>95.53</v>
      </c>
      <c r="P7" s="98">
        <f t="shared" si="2"/>
        <v>2.0940215684217556E-4</v>
      </c>
      <c r="Q7" s="224">
        <f t="shared" si="3"/>
        <v>1.9999999999996021E-2</v>
      </c>
    </row>
    <row r="8" spans="2:17" x14ac:dyDescent="0.25">
      <c r="B8" s="99" t="s">
        <v>63</v>
      </c>
      <c r="C8" s="226">
        <v>58.8</v>
      </c>
      <c r="D8" s="226">
        <v>66.349999999999994</v>
      </c>
      <c r="E8" s="226">
        <v>96.91</v>
      </c>
      <c r="F8" s="226">
        <v>111.51</v>
      </c>
      <c r="G8" s="226">
        <v>124.22</v>
      </c>
      <c r="H8" s="226">
        <v>128.75</v>
      </c>
      <c r="I8" s="100">
        <f t="shared" si="0"/>
        <v>3.6467557559169306E-2</v>
      </c>
      <c r="J8" s="226">
        <f t="shared" si="1"/>
        <v>4.5300000000000011</v>
      </c>
      <c r="K8" s="227">
        <v>80.98</v>
      </c>
      <c r="L8" s="227">
        <v>88.99</v>
      </c>
      <c r="M8" s="227">
        <v>93.69</v>
      </c>
      <c r="N8" s="227">
        <v>103.05</v>
      </c>
      <c r="O8" s="227">
        <v>102.46</v>
      </c>
      <c r="P8" s="100">
        <f t="shared" si="2"/>
        <v>-5.7253760310529422E-3</v>
      </c>
      <c r="Q8" s="226">
        <f t="shared" si="3"/>
        <v>-0.59000000000000341</v>
      </c>
    </row>
    <row r="9" spans="2:17" x14ac:dyDescent="0.25">
      <c r="B9" s="99" t="s">
        <v>70</v>
      </c>
      <c r="C9" s="226">
        <v>29.69</v>
      </c>
      <c r="D9" s="226">
        <v>31.06</v>
      </c>
      <c r="E9" s="226">
        <v>47.58</v>
      </c>
      <c r="F9" s="226">
        <v>58.53</v>
      </c>
      <c r="G9" s="226">
        <v>65.06</v>
      </c>
      <c r="H9" s="226">
        <v>70</v>
      </c>
      <c r="I9" s="100">
        <f t="shared" si="0"/>
        <v>7.5929910851521676E-2</v>
      </c>
      <c r="J9" s="226">
        <f t="shared" si="1"/>
        <v>4.9399999999999977</v>
      </c>
      <c r="K9" s="227">
        <v>39.17</v>
      </c>
      <c r="L9" s="227">
        <v>45.89</v>
      </c>
      <c r="M9" s="227">
        <v>51.63</v>
      </c>
      <c r="N9" s="227">
        <v>56</v>
      </c>
      <c r="O9" s="227">
        <v>57.77</v>
      </c>
      <c r="P9" s="100">
        <f t="shared" si="2"/>
        <v>3.1607142857142945E-2</v>
      </c>
      <c r="Q9" s="226">
        <f t="shared" si="3"/>
        <v>1.7700000000000031</v>
      </c>
    </row>
    <row r="10" spans="2:17" x14ac:dyDescent="0.25">
      <c r="B10" s="96" t="s">
        <v>65</v>
      </c>
      <c r="C10" s="224">
        <v>33.86</v>
      </c>
      <c r="D10" s="224">
        <v>30.93</v>
      </c>
      <c r="E10" s="224">
        <v>53.27</v>
      </c>
      <c r="F10" s="224">
        <v>60.79</v>
      </c>
      <c r="G10" s="224">
        <v>70.34</v>
      </c>
      <c r="H10" s="224">
        <v>77.86</v>
      </c>
      <c r="I10" s="98">
        <f t="shared" si="0"/>
        <v>0.10690929769690061</v>
      </c>
      <c r="J10" s="224">
        <f t="shared" si="1"/>
        <v>7.519999999999996</v>
      </c>
      <c r="K10" s="225">
        <v>41.66</v>
      </c>
      <c r="L10" s="225">
        <v>47.1</v>
      </c>
      <c r="M10" s="225">
        <v>57.65</v>
      </c>
      <c r="N10" s="225">
        <v>63.07</v>
      </c>
      <c r="O10" s="225">
        <v>61.36</v>
      </c>
      <c r="P10" s="98">
        <f t="shared" si="2"/>
        <v>-2.7112731885206909E-2</v>
      </c>
      <c r="Q10" s="224">
        <f t="shared" si="3"/>
        <v>-1.7100000000000009</v>
      </c>
    </row>
    <row r="11" spans="2:17" x14ac:dyDescent="0.25">
      <c r="B11" s="93" t="s">
        <v>46</v>
      </c>
      <c r="C11" s="228">
        <v>61.17</v>
      </c>
      <c r="D11" s="228">
        <v>72.88</v>
      </c>
      <c r="E11" s="228">
        <v>107.72</v>
      </c>
      <c r="F11" s="228">
        <v>119.28</v>
      </c>
      <c r="G11" s="228">
        <v>131.19999999999999</v>
      </c>
      <c r="H11" s="228">
        <v>135.62</v>
      </c>
      <c r="I11" s="102">
        <f t="shared" si="0"/>
        <v>3.3689024390244127E-2</v>
      </c>
      <c r="J11" s="228">
        <f t="shared" si="1"/>
        <v>4.4200000000000159</v>
      </c>
      <c r="K11" s="229">
        <v>87.91</v>
      </c>
      <c r="L11" s="229">
        <v>91.44</v>
      </c>
      <c r="M11" s="229">
        <v>96.77</v>
      </c>
      <c r="N11" s="229">
        <v>104.28</v>
      </c>
      <c r="O11" s="229">
        <v>106.73</v>
      </c>
      <c r="P11" s="102">
        <f t="shared" si="2"/>
        <v>2.3494438051400168E-2</v>
      </c>
      <c r="Q11" s="228">
        <f t="shared" si="3"/>
        <v>2.4500000000000028</v>
      </c>
    </row>
    <row r="12" spans="2:17" x14ac:dyDescent="0.25">
      <c r="B12" s="96" t="s">
        <v>62</v>
      </c>
      <c r="C12" s="224">
        <v>66.36</v>
      </c>
      <c r="D12" s="224">
        <v>79.650000000000006</v>
      </c>
      <c r="E12" s="224">
        <v>116.54</v>
      </c>
      <c r="F12" s="224">
        <v>130.32</v>
      </c>
      <c r="G12" s="224">
        <v>144.96</v>
      </c>
      <c r="H12" s="224">
        <v>149.71</v>
      </c>
      <c r="I12" s="98">
        <f t="shared" si="0"/>
        <v>3.2767660044150215E-2</v>
      </c>
      <c r="J12" s="224">
        <f t="shared" si="1"/>
        <v>4.75</v>
      </c>
      <c r="K12" s="225">
        <v>95.16</v>
      </c>
      <c r="L12" s="225">
        <v>100.01</v>
      </c>
      <c r="M12" s="225">
        <v>106.95</v>
      </c>
      <c r="N12" s="225">
        <v>115.98</v>
      </c>
      <c r="O12" s="225">
        <v>117.79</v>
      </c>
      <c r="P12" s="98">
        <f t="shared" si="2"/>
        <v>1.5606138989481044E-2</v>
      </c>
      <c r="Q12" s="224">
        <f t="shared" si="3"/>
        <v>1.8100000000000023</v>
      </c>
    </row>
    <row r="13" spans="2:17" x14ac:dyDescent="0.25">
      <c r="B13" s="99" t="s">
        <v>63</v>
      </c>
      <c r="C13" s="226">
        <v>71.150000000000006</v>
      </c>
      <c r="D13" s="226">
        <v>85.14</v>
      </c>
      <c r="E13" s="226">
        <v>125.38</v>
      </c>
      <c r="F13" s="226">
        <v>139.61000000000001</v>
      </c>
      <c r="G13" s="226">
        <v>154.63999999999999</v>
      </c>
      <c r="H13" s="226">
        <v>159.75</v>
      </c>
      <c r="I13" s="100">
        <f t="shared" si="0"/>
        <v>3.304449042938451E-2</v>
      </c>
      <c r="J13" s="226">
        <f t="shared" si="1"/>
        <v>5.1100000000000136</v>
      </c>
      <c r="K13" s="227">
        <v>102.79</v>
      </c>
      <c r="L13" s="227">
        <v>107.36</v>
      </c>
      <c r="M13" s="227">
        <v>113.79</v>
      </c>
      <c r="N13" s="227">
        <v>123.92</v>
      </c>
      <c r="O13" s="227">
        <v>124.05</v>
      </c>
      <c r="P13" s="100">
        <f t="shared" si="2"/>
        <v>1.0490639122013867E-3</v>
      </c>
      <c r="Q13" s="226">
        <f t="shared" si="3"/>
        <v>0.12999999999999545</v>
      </c>
    </row>
    <row r="14" spans="2:17" x14ac:dyDescent="0.25">
      <c r="B14" s="99" t="s">
        <v>70</v>
      </c>
      <c r="C14" s="226">
        <v>31.55</v>
      </c>
      <c r="D14" s="226">
        <v>34.18</v>
      </c>
      <c r="E14" s="226">
        <v>49.88</v>
      </c>
      <c r="F14" s="226">
        <v>53.68</v>
      </c>
      <c r="G14" s="226">
        <v>55.19</v>
      </c>
      <c r="H14" s="226">
        <v>61.52</v>
      </c>
      <c r="I14" s="100">
        <f t="shared" si="0"/>
        <v>0.11469469106722241</v>
      </c>
      <c r="J14" s="226">
        <f t="shared" si="1"/>
        <v>6.3300000000000054</v>
      </c>
      <c r="K14" s="227">
        <v>37.07</v>
      </c>
      <c r="L14" s="227">
        <v>38.28</v>
      </c>
      <c r="M14" s="227">
        <v>38.78</v>
      </c>
      <c r="N14" s="227">
        <v>48.53</v>
      </c>
      <c r="O14" s="227">
        <v>61.95</v>
      </c>
      <c r="P14" s="100">
        <f t="shared" si="2"/>
        <v>0.27652998145477037</v>
      </c>
      <c r="Q14" s="226">
        <f t="shared" si="3"/>
        <v>13.420000000000002</v>
      </c>
    </row>
    <row r="15" spans="2:17" x14ac:dyDescent="0.25">
      <c r="B15" s="96" t="s">
        <v>65</v>
      </c>
      <c r="C15" s="224">
        <v>40.36</v>
      </c>
      <c r="D15" s="224">
        <v>37.26</v>
      </c>
      <c r="E15" s="224">
        <v>61.52</v>
      </c>
      <c r="F15" s="224">
        <v>67.89</v>
      </c>
      <c r="G15" s="224">
        <v>72.16</v>
      </c>
      <c r="H15" s="224">
        <v>79.77</v>
      </c>
      <c r="I15" s="98">
        <f t="shared" si="0"/>
        <v>0.10546008869179602</v>
      </c>
      <c r="J15" s="224">
        <f t="shared" si="1"/>
        <v>7.6099999999999994</v>
      </c>
      <c r="K15" s="225">
        <v>51.3</v>
      </c>
      <c r="L15" s="225">
        <v>53.56</v>
      </c>
      <c r="M15" s="225">
        <v>54.13</v>
      </c>
      <c r="N15" s="225">
        <v>59.67</v>
      </c>
      <c r="O15" s="225">
        <v>61.13</v>
      </c>
      <c r="P15" s="98">
        <f t="shared" si="2"/>
        <v>2.4467906820847984E-2</v>
      </c>
      <c r="Q15" s="224">
        <f t="shared" si="3"/>
        <v>1.4600000000000009</v>
      </c>
    </row>
    <row r="16" spans="2:17" x14ac:dyDescent="0.25">
      <c r="B16" s="93" t="s">
        <v>46</v>
      </c>
      <c r="C16" s="228">
        <v>61.17</v>
      </c>
      <c r="D16" s="228">
        <v>72.88</v>
      </c>
      <c r="E16" s="228">
        <v>107.72</v>
      </c>
      <c r="F16" s="228">
        <v>119.28</v>
      </c>
      <c r="G16" s="228">
        <v>131.19999999999999</v>
      </c>
      <c r="H16" s="228">
        <v>135.62</v>
      </c>
      <c r="I16" s="102">
        <f t="shared" si="0"/>
        <v>3.3689024390244127E-2</v>
      </c>
      <c r="J16" s="228">
        <f t="shared" si="1"/>
        <v>4.4200000000000159</v>
      </c>
      <c r="K16" s="229">
        <v>87.91</v>
      </c>
      <c r="L16" s="229">
        <v>91.44</v>
      </c>
      <c r="M16" s="229">
        <v>96.77</v>
      </c>
      <c r="N16" s="229">
        <v>104.28</v>
      </c>
      <c r="O16" s="229">
        <v>106.73</v>
      </c>
      <c r="P16" s="102">
        <f t="shared" si="2"/>
        <v>2.3494438051400168E-2</v>
      </c>
      <c r="Q16" s="228">
        <f t="shared" si="3"/>
        <v>2.4500000000000028</v>
      </c>
    </row>
    <row r="17" spans="2:17" x14ac:dyDescent="0.25">
      <c r="B17" s="96" t="s">
        <v>62</v>
      </c>
      <c r="C17" s="224">
        <v>66.36</v>
      </c>
      <c r="D17" s="224">
        <v>79.650000000000006</v>
      </c>
      <c r="E17" s="224">
        <v>116.54</v>
      </c>
      <c r="F17" s="224">
        <v>130.32</v>
      </c>
      <c r="G17" s="224">
        <v>144.96</v>
      </c>
      <c r="H17" s="224">
        <v>149.71</v>
      </c>
      <c r="I17" s="98">
        <f t="shared" si="0"/>
        <v>3.2767660044150215E-2</v>
      </c>
      <c r="J17" s="224">
        <f t="shared" si="1"/>
        <v>4.75</v>
      </c>
      <c r="K17" s="225">
        <v>95.16</v>
      </c>
      <c r="L17" s="225">
        <v>100.01</v>
      </c>
      <c r="M17" s="225">
        <v>106.95</v>
      </c>
      <c r="N17" s="225">
        <v>115.98</v>
      </c>
      <c r="O17" s="225">
        <v>117.79</v>
      </c>
      <c r="P17" s="98">
        <f t="shared" si="2"/>
        <v>1.5606138989481044E-2</v>
      </c>
      <c r="Q17" s="224">
        <f t="shared" si="3"/>
        <v>1.8100000000000023</v>
      </c>
    </row>
    <row r="18" spans="2:17" x14ac:dyDescent="0.25">
      <c r="B18" s="99" t="s">
        <v>63</v>
      </c>
      <c r="C18" s="226">
        <v>71.150000000000006</v>
      </c>
      <c r="D18" s="226">
        <v>85.14</v>
      </c>
      <c r="E18" s="226">
        <v>125.38</v>
      </c>
      <c r="F18" s="226">
        <v>139.61000000000001</v>
      </c>
      <c r="G18" s="226">
        <v>154.63999999999999</v>
      </c>
      <c r="H18" s="226">
        <v>159.75</v>
      </c>
      <c r="I18" s="100">
        <f t="shared" si="0"/>
        <v>3.304449042938451E-2</v>
      </c>
      <c r="J18" s="226">
        <f t="shared" si="1"/>
        <v>5.1100000000000136</v>
      </c>
      <c r="K18" s="227">
        <v>102.79</v>
      </c>
      <c r="L18" s="227">
        <v>107.36</v>
      </c>
      <c r="M18" s="227">
        <v>113.79</v>
      </c>
      <c r="N18" s="227">
        <v>123.92</v>
      </c>
      <c r="O18" s="227">
        <v>124.05</v>
      </c>
      <c r="P18" s="100">
        <f t="shared" si="2"/>
        <v>1.0490639122013867E-3</v>
      </c>
      <c r="Q18" s="226">
        <f t="shared" si="3"/>
        <v>0.12999999999999545</v>
      </c>
    </row>
    <row r="19" spans="2:17" x14ac:dyDescent="0.25">
      <c r="B19" s="99" t="s">
        <v>70</v>
      </c>
      <c r="C19" s="226">
        <v>31.55</v>
      </c>
      <c r="D19" s="226">
        <v>34.18</v>
      </c>
      <c r="E19" s="226">
        <v>49.88</v>
      </c>
      <c r="F19" s="226">
        <v>53.68</v>
      </c>
      <c r="G19" s="226">
        <v>55.19</v>
      </c>
      <c r="H19" s="226">
        <v>61.52</v>
      </c>
      <c r="I19" s="100">
        <f t="shared" si="0"/>
        <v>0.11469469106722241</v>
      </c>
      <c r="J19" s="226">
        <f t="shared" si="1"/>
        <v>6.3300000000000054</v>
      </c>
      <c r="K19" s="227">
        <v>37.07</v>
      </c>
      <c r="L19" s="227">
        <v>38.28</v>
      </c>
      <c r="M19" s="227">
        <v>38.78</v>
      </c>
      <c r="N19" s="227">
        <v>48.53</v>
      </c>
      <c r="O19" s="227">
        <v>61.95</v>
      </c>
      <c r="P19" s="100">
        <f t="shared" si="2"/>
        <v>0.27652998145477037</v>
      </c>
      <c r="Q19" s="226">
        <f t="shared" si="3"/>
        <v>13.420000000000002</v>
      </c>
    </row>
    <row r="20" spans="2:17" x14ac:dyDescent="0.25">
      <c r="B20" s="96" t="s">
        <v>65</v>
      </c>
      <c r="C20" s="224">
        <v>40.36</v>
      </c>
      <c r="D20" s="224">
        <v>37.26</v>
      </c>
      <c r="E20" s="224">
        <v>61.52</v>
      </c>
      <c r="F20" s="224">
        <v>67.89</v>
      </c>
      <c r="G20" s="224">
        <v>72.16</v>
      </c>
      <c r="H20" s="224">
        <v>79.77</v>
      </c>
      <c r="I20" s="98">
        <f t="shared" si="0"/>
        <v>0.10546008869179602</v>
      </c>
      <c r="J20" s="224">
        <f t="shared" si="1"/>
        <v>7.6099999999999994</v>
      </c>
      <c r="K20" s="225">
        <v>51.3</v>
      </c>
      <c r="L20" s="225">
        <v>53.56</v>
      </c>
      <c r="M20" s="225">
        <v>54.13</v>
      </c>
      <c r="N20" s="225">
        <v>59.67</v>
      </c>
      <c r="O20" s="225">
        <v>61.13</v>
      </c>
      <c r="P20" s="98">
        <f t="shared" si="2"/>
        <v>2.4467906820847984E-2</v>
      </c>
      <c r="Q20" s="224">
        <f t="shared" si="3"/>
        <v>1.4600000000000009</v>
      </c>
    </row>
    <row r="21" spans="2:17" x14ac:dyDescent="0.25">
      <c r="B21" s="93" t="s">
        <v>48</v>
      </c>
      <c r="C21" s="228">
        <v>38.090000000000003</v>
      </c>
      <c r="D21" s="228">
        <v>36.92</v>
      </c>
      <c r="E21" s="228">
        <v>53.92</v>
      </c>
      <c r="F21" s="228">
        <v>54.7</v>
      </c>
      <c r="G21" s="228">
        <v>63.16</v>
      </c>
      <c r="H21" s="228">
        <v>68.97</v>
      </c>
      <c r="I21" s="102">
        <f t="shared" si="0"/>
        <v>9.1988600379987462E-2</v>
      </c>
      <c r="J21" s="228">
        <f t="shared" si="1"/>
        <v>5.8100000000000023</v>
      </c>
      <c r="K21" s="229">
        <v>42.36</v>
      </c>
      <c r="L21" s="229">
        <v>34.99</v>
      </c>
      <c r="M21" s="229">
        <v>41.32</v>
      </c>
      <c r="N21" s="229">
        <v>51.65</v>
      </c>
      <c r="O21" s="229">
        <v>43.44</v>
      </c>
      <c r="P21" s="102">
        <f t="shared" si="2"/>
        <v>-0.15895450145208134</v>
      </c>
      <c r="Q21" s="228">
        <f t="shared" si="3"/>
        <v>-8.2100000000000009</v>
      </c>
    </row>
    <row r="22" spans="2:17" x14ac:dyDescent="0.25">
      <c r="B22" s="96" t="s">
        <v>62</v>
      </c>
      <c r="C22" s="224">
        <v>35.92</v>
      </c>
      <c r="D22" s="224">
        <v>36.92</v>
      </c>
      <c r="E22" s="224">
        <v>53.99</v>
      </c>
      <c r="F22" s="224">
        <v>54.07</v>
      </c>
      <c r="G22" s="224">
        <v>63.29</v>
      </c>
      <c r="H22" s="224">
        <v>69.45</v>
      </c>
      <c r="I22" s="98">
        <f t="shared" si="0"/>
        <v>9.7329751935534947E-2</v>
      </c>
      <c r="J22" s="224">
        <f t="shared" si="1"/>
        <v>6.1600000000000037</v>
      </c>
      <c r="K22" s="225">
        <v>42.36</v>
      </c>
      <c r="L22" s="225">
        <v>34.99</v>
      </c>
      <c r="M22" s="225">
        <v>41.68</v>
      </c>
      <c r="N22" s="225">
        <v>52.49</v>
      </c>
      <c r="O22" s="225">
        <v>44.14</v>
      </c>
      <c r="P22" s="98">
        <f t="shared" si="2"/>
        <v>-0.15907791960373407</v>
      </c>
      <c r="Q22" s="224">
        <f t="shared" si="3"/>
        <v>-8.3500000000000014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52.22</v>
      </c>
      <c r="D24" s="228">
        <v>46.13</v>
      </c>
      <c r="E24" s="228">
        <v>94.38</v>
      </c>
      <c r="F24" s="228">
        <v>117.35</v>
      </c>
      <c r="G24" s="228">
        <v>126.66</v>
      </c>
      <c r="H24" s="228">
        <v>163.08000000000001</v>
      </c>
      <c r="I24" s="102">
        <f t="shared" si="0"/>
        <v>0.2875414495499764</v>
      </c>
      <c r="J24" s="228">
        <f t="shared" si="1"/>
        <v>36.420000000000016</v>
      </c>
      <c r="K24" s="229">
        <v>98.01</v>
      </c>
      <c r="L24" s="229">
        <v>109.27</v>
      </c>
      <c r="M24" s="229">
        <v>69.959999999999994</v>
      </c>
      <c r="N24" s="229">
        <v>116.22</v>
      </c>
      <c r="O24" s="229">
        <v>94.01</v>
      </c>
      <c r="P24" s="102">
        <f t="shared" si="2"/>
        <v>-0.19110308036482526</v>
      </c>
      <c r="Q24" s="228">
        <f t="shared" si="3"/>
        <v>-22.209999999999994</v>
      </c>
    </row>
    <row r="25" spans="2:17" x14ac:dyDescent="0.25">
      <c r="B25" s="96" t="s">
        <v>62</v>
      </c>
      <c r="C25" s="224">
        <v>55.84</v>
      </c>
      <c r="D25" s="224">
        <v>48.11</v>
      </c>
      <c r="E25" s="224">
        <v>95.49</v>
      </c>
      <c r="F25" s="224">
        <v>120.23</v>
      </c>
      <c r="G25" s="224">
        <v>126.93</v>
      </c>
      <c r="H25" s="224">
        <v>168.8</v>
      </c>
      <c r="I25" s="98">
        <f t="shared" si="0"/>
        <v>0.32986685574726238</v>
      </c>
      <c r="J25" s="224">
        <f t="shared" si="1"/>
        <v>41.870000000000005</v>
      </c>
      <c r="K25" s="225">
        <v>104.15</v>
      </c>
      <c r="L25" s="225">
        <v>114.99</v>
      </c>
      <c r="M25" s="225">
        <v>69.959999999999994</v>
      </c>
      <c r="N25" s="225">
        <v>116.73</v>
      </c>
      <c r="O25" s="225">
        <v>95.54</v>
      </c>
      <c r="P25" s="98">
        <f t="shared" si="2"/>
        <v>-0.18153002655701189</v>
      </c>
      <c r="Q25" s="224">
        <f t="shared" si="3"/>
        <v>-21.189999999999998</v>
      </c>
    </row>
    <row r="26" spans="2:17" x14ac:dyDescent="0.25">
      <c r="B26" s="99" t="s">
        <v>68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114.99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179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28.76</v>
      </c>
      <c r="D28" s="228">
        <v>28.24</v>
      </c>
      <c r="E28" s="228">
        <v>42.01</v>
      </c>
      <c r="F28" s="228">
        <v>52.07</v>
      </c>
      <c r="G28" s="228">
        <v>61.37</v>
      </c>
      <c r="H28" s="228">
        <v>67.099999999999994</v>
      </c>
      <c r="I28" s="102">
        <f t="shared" si="0"/>
        <v>9.3368095160501818E-2</v>
      </c>
      <c r="J28" s="228">
        <f t="shared" si="1"/>
        <v>5.7299999999999969</v>
      </c>
      <c r="K28" s="229">
        <v>34.96</v>
      </c>
      <c r="L28" s="229">
        <v>40.57</v>
      </c>
      <c r="M28" s="229">
        <v>48.53</v>
      </c>
      <c r="N28" s="229">
        <v>54.3</v>
      </c>
      <c r="O28" s="229">
        <v>52.2</v>
      </c>
      <c r="P28" s="102">
        <f t="shared" si="2"/>
        <v>-3.8674033149171172E-2</v>
      </c>
      <c r="Q28" s="228">
        <f t="shared" si="3"/>
        <v>-2.0999999999999943</v>
      </c>
    </row>
    <row r="29" spans="2:17" x14ac:dyDescent="0.25">
      <c r="B29" s="96" t="s">
        <v>62</v>
      </c>
      <c r="C29" s="224">
        <v>30.7</v>
      </c>
      <c r="D29" s="224">
        <v>30.01</v>
      </c>
      <c r="E29" s="224">
        <v>44.97</v>
      </c>
      <c r="F29" s="224">
        <v>56.03</v>
      </c>
      <c r="G29" s="224">
        <v>65.56</v>
      </c>
      <c r="H29" s="224">
        <v>71.599999999999994</v>
      </c>
      <c r="I29" s="98">
        <f t="shared" si="0"/>
        <v>9.2129347162904107E-2</v>
      </c>
      <c r="J29" s="224">
        <f t="shared" si="1"/>
        <v>6.039999999999992</v>
      </c>
      <c r="K29" s="225">
        <v>38.04</v>
      </c>
      <c r="L29" s="225">
        <v>44.56</v>
      </c>
      <c r="M29" s="225">
        <v>52.51</v>
      </c>
      <c r="N29" s="225">
        <v>58.48</v>
      </c>
      <c r="O29" s="225">
        <v>55.65</v>
      </c>
      <c r="P29" s="98">
        <f t="shared" si="2"/>
        <v>-4.8392612859097128E-2</v>
      </c>
      <c r="Q29" s="224">
        <f t="shared" si="3"/>
        <v>-2.8299999999999983</v>
      </c>
    </row>
    <row r="30" spans="2:17" x14ac:dyDescent="0.25">
      <c r="B30" s="99" t="s">
        <v>63</v>
      </c>
      <c r="C30" s="226">
        <v>32.35</v>
      </c>
      <c r="D30" s="226">
        <v>31.51</v>
      </c>
      <c r="E30" s="226">
        <v>47.15</v>
      </c>
      <c r="F30" s="226">
        <v>58.72</v>
      </c>
      <c r="G30" s="226">
        <v>68.16</v>
      </c>
      <c r="H30" s="226">
        <v>75.09</v>
      </c>
      <c r="I30" s="100">
        <f t="shared" si="0"/>
        <v>0.10167253521126773</v>
      </c>
      <c r="J30" s="226">
        <f t="shared" si="1"/>
        <v>6.9300000000000068</v>
      </c>
      <c r="K30" s="227">
        <v>40.26</v>
      </c>
      <c r="L30" s="227">
        <v>46.98</v>
      </c>
      <c r="M30" s="227">
        <v>54.79</v>
      </c>
      <c r="N30" s="227">
        <v>61.65</v>
      </c>
      <c r="O30" s="227">
        <v>59.67</v>
      </c>
      <c r="P30" s="100">
        <f t="shared" si="2"/>
        <v>-3.2116788321167822E-2</v>
      </c>
      <c r="Q30" s="226">
        <f t="shared" si="3"/>
        <v>-1.9799999999999969</v>
      </c>
    </row>
    <row r="31" spans="2:17" x14ac:dyDescent="0.25">
      <c r="B31" s="99" t="s">
        <v>70</v>
      </c>
      <c r="C31" s="226">
        <v>22.76</v>
      </c>
      <c r="D31" s="226">
        <v>23.58</v>
      </c>
      <c r="E31" s="226">
        <v>31.76</v>
      </c>
      <c r="F31" s="226">
        <v>38.83</v>
      </c>
      <c r="G31" s="226">
        <v>48.3</v>
      </c>
      <c r="H31" s="226">
        <v>48.98</v>
      </c>
      <c r="I31" s="100">
        <f t="shared" si="0"/>
        <v>1.4078674948240222E-2</v>
      </c>
      <c r="J31" s="226">
        <f t="shared" si="1"/>
        <v>0.67999999999999972</v>
      </c>
      <c r="K31" s="227">
        <v>23.07</v>
      </c>
      <c r="L31" s="227">
        <v>29.89</v>
      </c>
      <c r="M31" s="227">
        <v>37.17</v>
      </c>
      <c r="N31" s="227">
        <v>38.270000000000003</v>
      </c>
      <c r="O31" s="227">
        <v>31.76</v>
      </c>
      <c r="P31" s="100">
        <f t="shared" si="2"/>
        <v>-0.17010713352495432</v>
      </c>
      <c r="Q31" s="226">
        <f t="shared" si="3"/>
        <v>-6.5100000000000016</v>
      </c>
    </row>
    <row r="32" spans="2:17" x14ac:dyDescent="0.25">
      <c r="B32" s="96" t="s">
        <v>65</v>
      </c>
      <c r="C32" s="224">
        <v>23.06</v>
      </c>
      <c r="D32" s="224">
        <v>22.18</v>
      </c>
      <c r="E32" s="224">
        <v>30.16</v>
      </c>
      <c r="F32" s="224">
        <v>36.21</v>
      </c>
      <c r="G32" s="224">
        <v>43.58</v>
      </c>
      <c r="H32" s="224">
        <v>48.3</v>
      </c>
      <c r="I32" s="98">
        <f t="shared" si="0"/>
        <v>0.10830656264341432</v>
      </c>
      <c r="J32" s="224">
        <f t="shared" si="1"/>
        <v>4.7199999999999989</v>
      </c>
      <c r="K32" s="225">
        <v>22.05</v>
      </c>
      <c r="L32" s="225">
        <v>24.99</v>
      </c>
      <c r="M32" s="225">
        <v>31.59</v>
      </c>
      <c r="N32" s="225">
        <v>37.270000000000003</v>
      </c>
      <c r="O32" s="225">
        <v>36.950000000000003</v>
      </c>
      <c r="P32" s="98">
        <f t="shared" si="2"/>
        <v>-8.5859940971290127E-3</v>
      </c>
      <c r="Q32" s="224">
        <f t="shared" si="3"/>
        <v>-0.32000000000000028</v>
      </c>
    </row>
    <row r="33" spans="2:17" x14ac:dyDescent="0.25">
      <c r="B33" s="93" t="s">
        <v>51</v>
      </c>
      <c r="C33" s="228">
        <v>49.1</v>
      </c>
      <c r="D33" s="228">
        <v>45.63</v>
      </c>
      <c r="E33" s="228">
        <v>64.64</v>
      </c>
      <c r="F33" s="228">
        <v>73.62</v>
      </c>
      <c r="G33" s="228">
        <v>81.849999999999994</v>
      </c>
      <c r="H33" s="228">
        <v>88.52</v>
      </c>
      <c r="I33" s="102">
        <f t="shared" si="0"/>
        <v>8.1490531459987858E-2</v>
      </c>
      <c r="J33" s="228">
        <f t="shared" si="1"/>
        <v>6.6700000000000017</v>
      </c>
      <c r="K33" s="229">
        <v>48.82</v>
      </c>
      <c r="L33" s="229">
        <v>53.04</v>
      </c>
      <c r="M33" s="229">
        <v>62.53</v>
      </c>
      <c r="N33" s="229">
        <v>69.05</v>
      </c>
      <c r="O33" s="229">
        <v>67.02</v>
      </c>
      <c r="P33" s="102">
        <f t="shared" si="2"/>
        <v>-2.9398986241853775E-2</v>
      </c>
      <c r="Q33" s="228">
        <f t="shared" si="3"/>
        <v>-2.0300000000000011</v>
      </c>
    </row>
    <row r="34" spans="2:17" x14ac:dyDescent="0.25">
      <c r="B34" s="96" t="s">
        <v>62</v>
      </c>
      <c r="C34" s="224">
        <v>49.1</v>
      </c>
      <c r="D34" s="224">
        <v>45.63</v>
      </c>
      <c r="E34" s="224">
        <v>64.64</v>
      </c>
      <c r="F34" s="224">
        <v>71.349999999999994</v>
      </c>
      <c r="G34" s="224">
        <v>81.849999999999994</v>
      </c>
      <c r="H34" s="224">
        <v>88.52</v>
      </c>
      <c r="I34" s="98">
        <f t="shared" si="0"/>
        <v>8.1490531459987858E-2</v>
      </c>
      <c r="J34" s="224">
        <f t="shared" si="1"/>
        <v>6.6700000000000017</v>
      </c>
      <c r="K34" s="225">
        <v>48.82</v>
      </c>
      <c r="L34" s="225">
        <v>53.04</v>
      </c>
      <c r="M34" s="225">
        <v>62.53</v>
      </c>
      <c r="N34" s="225">
        <v>69.05</v>
      </c>
      <c r="O34" s="225">
        <v>67.02</v>
      </c>
      <c r="P34" s="98">
        <f t="shared" si="2"/>
        <v>-2.9398986241853775E-2</v>
      </c>
      <c r="Q34" s="224">
        <f t="shared" si="3"/>
        <v>-2.0300000000000011</v>
      </c>
    </row>
    <row r="35" spans="2:17" x14ac:dyDescent="0.25">
      <c r="B35" s="93" t="s">
        <v>52</v>
      </c>
      <c r="C35" s="228">
        <v>64.31</v>
      </c>
      <c r="D35" s="228">
        <v>82.55</v>
      </c>
      <c r="E35" s="228">
        <v>96.82</v>
      </c>
      <c r="F35" s="228">
        <v>122.12</v>
      </c>
      <c r="G35" s="228">
        <v>143.97</v>
      </c>
      <c r="H35" s="228">
        <v>163.12</v>
      </c>
      <c r="I35" s="102">
        <f t="shared" si="0"/>
        <v>0.13301382232409531</v>
      </c>
      <c r="J35" s="228">
        <f t="shared" si="1"/>
        <v>19.150000000000006</v>
      </c>
      <c r="K35" s="229">
        <v>77.760000000000005</v>
      </c>
      <c r="L35" s="229">
        <v>108.27</v>
      </c>
      <c r="M35" s="229">
        <v>125.61</v>
      </c>
      <c r="N35" s="229">
        <v>143.46</v>
      </c>
      <c r="O35" s="229">
        <v>136.55000000000001</v>
      </c>
      <c r="P35" s="102">
        <f t="shared" si="2"/>
        <v>-4.8166736372508012E-2</v>
      </c>
      <c r="Q35" s="228">
        <f t="shared" si="3"/>
        <v>-6.9099999999999966</v>
      </c>
    </row>
    <row r="36" spans="2:17" x14ac:dyDescent="0.25">
      <c r="B36" s="96" t="s">
        <v>62</v>
      </c>
      <c r="C36" s="224">
        <v>75.77</v>
      </c>
      <c r="D36" s="224">
        <v>86.58</v>
      </c>
      <c r="E36" s="224">
        <v>103.27</v>
      </c>
      <c r="F36" s="224">
        <v>127.35</v>
      </c>
      <c r="G36" s="224">
        <v>152.83000000000001</v>
      </c>
      <c r="H36" s="224">
        <v>172.79</v>
      </c>
      <c r="I36" s="98">
        <f t="shared" si="0"/>
        <v>0.13060263037361763</v>
      </c>
      <c r="J36" s="224">
        <f t="shared" si="1"/>
        <v>19.95999999999998</v>
      </c>
      <c r="K36" s="225">
        <v>86.43</v>
      </c>
      <c r="L36" s="225">
        <v>113.11</v>
      </c>
      <c r="M36" s="225">
        <v>126.99</v>
      </c>
      <c r="N36" s="225">
        <v>151.96</v>
      </c>
      <c r="O36" s="225">
        <v>148.72</v>
      </c>
      <c r="P36" s="98">
        <f t="shared" si="2"/>
        <v>-2.132140036851804E-2</v>
      </c>
      <c r="Q36" s="224">
        <f t="shared" si="3"/>
        <v>-3.2400000000000091</v>
      </c>
    </row>
    <row r="37" spans="2:17" x14ac:dyDescent="0.25">
      <c r="B37" s="96" t="s">
        <v>65</v>
      </c>
      <c r="C37" s="224">
        <v>30.29</v>
      </c>
      <c r="D37" s="224">
        <v>48.86</v>
      </c>
      <c r="E37" s="224">
        <v>62.08</v>
      </c>
      <c r="F37" s="224">
        <v>90.45</v>
      </c>
      <c r="G37" s="224">
        <v>93.94</v>
      </c>
      <c r="H37" s="224">
        <v>110.2</v>
      </c>
      <c r="I37" s="98">
        <f t="shared" si="0"/>
        <v>0.17308920587609111</v>
      </c>
      <c r="J37" s="224">
        <f t="shared" si="1"/>
        <v>16.260000000000005</v>
      </c>
      <c r="K37" s="225">
        <v>37.409999999999997</v>
      </c>
      <c r="L37" s="225">
        <v>80.63</v>
      </c>
      <c r="M37" s="225">
        <v>117.82</v>
      </c>
      <c r="N37" s="225">
        <v>98.83</v>
      </c>
      <c r="O37" s="225">
        <v>71.989999999999995</v>
      </c>
      <c r="P37" s="98">
        <f t="shared" si="2"/>
        <v>-0.27157745623798446</v>
      </c>
      <c r="Q37" s="224">
        <f t="shared" si="3"/>
        <v>-26.840000000000003</v>
      </c>
    </row>
    <row r="38" spans="2:17" x14ac:dyDescent="0.25">
      <c r="B38" s="93" t="s">
        <v>53</v>
      </c>
      <c r="C38" s="228">
        <v>33.54</v>
      </c>
      <c r="D38" s="228">
        <v>37.840000000000003</v>
      </c>
      <c r="E38" s="228">
        <v>53.16</v>
      </c>
      <c r="F38" s="228">
        <v>62.01</v>
      </c>
      <c r="G38" s="228">
        <v>69.75</v>
      </c>
      <c r="H38" s="228">
        <v>76.260000000000005</v>
      </c>
      <c r="I38" s="102">
        <f t="shared" si="0"/>
        <v>9.333333333333349E-2</v>
      </c>
      <c r="J38" s="228">
        <f t="shared" si="1"/>
        <v>6.5100000000000051</v>
      </c>
      <c r="K38" s="229">
        <v>49.26</v>
      </c>
      <c r="L38" s="229">
        <v>47.49</v>
      </c>
      <c r="M38" s="229">
        <v>55.64</v>
      </c>
      <c r="N38" s="229">
        <v>58.22</v>
      </c>
      <c r="O38" s="229">
        <v>56.9</v>
      </c>
      <c r="P38" s="102">
        <f t="shared" si="2"/>
        <v>-2.2672621092408085E-2</v>
      </c>
      <c r="Q38" s="228">
        <f t="shared" si="3"/>
        <v>-1.3200000000000003</v>
      </c>
    </row>
    <row r="39" spans="2:17" x14ac:dyDescent="0.25">
      <c r="B39" s="96" t="s">
        <v>62</v>
      </c>
      <c r="C39" s="224">
        <v>33.54</v>
      </c>
      <c r="D39" s="224">
        <v>37.840000000000003</v>
      </c>
      <c r="E39" s="224">
        <v>53.16</v>
      </c>
      <c r="F39" s="224">
        <v>61.03</v>
      </c>
      <c r="G39" s="224">
        <v>69.75</v>
      </c>
      <c r="H39" s="224">
        <v>76.260000000000005</v>
      </c>
      <c r="I39" s="98">
        <f t="shared" si="0"/>
        <v>9.333333333333349E-2</v>
      </c>
      <c r="J39" s="224">
        <f t="shared" si="1"/>
        <v>6.5100000000000051</v>
      </c>
      <c r="K39" s="225">
        <v>49.26</v>
      </c>
      <c r="L39" s="225">
        <v>47.49</v>
      </c>
      <c r="M39" s="225">
        <v>55.64</v>
      </c>
      <c r="N39" s="225">
        <v>58.22</v>
      </c>
      <c r="O39" s="225">
        <v>56.9</v>
      </c>
      <c r="P39" s="98">
        <f t="shared" si="2"/>
        <v>-2.2672621092408085E-2</v>
      </c>
      <c r="Q39" s="224">
        <f t="shared" si="3"/>
        <v>-1.3200000000000003</v>
      </c>
    </row>
    <row r="40" spans="2:17" x14ac:dyDescent="0.25">
      <c r="B40" s="99" t="s">
        <v>63</v>
      </c>
      <c r="C40" s="226">
        <v>39.090000000000003</v>
      </c>
      <c r="D40" s="226">
        <v>40.1</v>
      </c>
      <c r="E40" s="226">
        <v>62.85</v>
      </c>
      <c r="F40" s="226">
        <v>72.180000000000007</v>
      </c>
      <c r="G40" s="226">
        <v>84.16</v>
      </c>
      <c r="H40" s="226">
        <v>89.79</v>
      </c>
      <c r="I40" s="100">
        <f t="shared" si="0"/>
        <v>6.68963878326998E-2</v>
      </c>
      <c r="J40" s="226">
        <f t="shared" si="1"/>
        <v>5.6300000000000097</v>
      </c>
      <c r="K40" s="227">
        <v>57.95</v>
      </c>
      <c r="L40" s="227">
        <v>54.34</v>
      </c>
      <c r="M40" s="227">
        <v>66.349999999999994</v>
      </c>
      <c r="N40" s="227">
        <v>68.38</v>
      </c>
      <c r="O40" s="227">
        <v>65.14</v>
      </c>
      <c r="P40" s="100">
        <f t="shared" si="2"/>
        <v>-4.7382275519157524E-2</v>
      </c>
      <c r="Q40" s="226">
        <f t="shared" si="3"/>
        <v>-3.2399999999999949</v>
      </c>
    </row>
    <row r="41" spans="2:17" x14ac:dyDescent="0.25">
      <c r="B41" s="99" t="s">
        <v>70</v>
      </c>
      <c r="C41" s="226">
        <v>27.82</v>
      </c>
      <c r="D41" s="226">
        <v>34.1</v>
      </c>
      <c r="E41" s="226">
        <v>40.229999999999997</v>
      </c>
      <c r="F41" s="226">
        <v>46.85</v>
      </c>
      <c r="G41" s="226">
        <v>49.34</v>
      </c>
      <c r="H41" s="226">
        <v>51.98</v>
      </c>
      <c r="I41" s="100">
        <f t="shared" si="0"/>
        <v>5.3506282934738358E-2</v>
      </c>
      <c r="J41" s="226">
        <f t="shared" si="1"/>
        <v>2.6399999999999935</v>
      </c>
      <c r="K41" s="227">
        <v>37.76</v>
      </c>
      <c r="L41" s="227">
        <v>38.54</v>
      </c>
      <c r="M41" s="227">
        <v>41.9</v>
      </c>
      <c r="N41" s="227">
        <v>39.71</v>
      </c>
      <c r="O41" s="227">
        <v>39.44</v>
      </c>
      <c r="P41" s="100">
        <f t="shared" si="2"/>
        <v>-6.7992948879376236E-3</v>
      </c>
      <c r="Q41" s="226">
        <f t="shared" si="3"/>
        <v>-0.27000000000000313</v>
      </c>
    </row>
    <row r="42" spans="2:17" x14ac:dyDescent="0.25">
      <c r="B42" s="93" t="s">
        <v>54</v>
      </c>
      <c r="C42" s="228">
        <v>50.94</v>
      </c>
      <c r="D42" s="228">
        <v>53.72</v>
      </c>
      <c r="E42" s="228">
        <v>88.72</v>
      </c>
      <c r="F42" s="228">
        <v>109.01</v>
      </c>
      <c r="G42" s="228">
        <v>119.74</v>
      </c>
      <c r="H42" s="228">
        <v>101.6</v>
      </c>
      <c r="I42" s="102">
        <f t="shared" si="0"/>
        <v>-0.15149490562886259</v>
      </c>
      <c r="J42" s="228">
        <f t="shared" si="1"/>
        <v>-18.14</v>
      </c>
      <c r="K42" s="229">
        <v>80.959999999999994</v>
      </c>
      <c r="L42" s="229">
        <v>94.72</v>
      </c>
      <c r="M42" s="229">
        <v>108.17</v>
      </c>
      <c r="N42" s="229">
        <v>89.24</v>
      </c>
      <c r="O42" s="229">
        <v>85.81</v>
      </c>
      <c r="P42" s="102">
        <f t="shared" si="2"/>
        <v>-3.8435679067682527E-2</v>
      </c>
      <c r="Q42" s="228">
        <f t="shared" si="3"/>
        <v>-3.4299999999999926</v>
      </c>
    </row>
    <row r="43" spans="2:17" x14ac:dyDescent="0.25">
      <c r="B43" s="96" t="s">
        <v>62</v>
      </c>
      <c r="C43" s="224">
        <v>56.41</v>
      </c>
      <c r="D43" s="224">
        <v>62.75</v>
      </c>
      <c r="E43" s="224">
        <v>96.52</v>
      </c>
      <c r="F43" s="224">
        <v>120.21</v>
      </c>
      <c r="G43" s="224">
        <v>129.44</v>
      </c>
      <c r="H43" s="224">
        <v>106.42</v>
      </c>
      <c r="I43" s="98">
        <f t="shared" si="0"/>
        <v>-0.17784301606922126</v>
      </c>
      <c r="J43" s="224">
        <f t="shared" si="1"/>
        <v>-23.019999999999996</v>
      </c>
      <c r="K43" s="225">
        <v>88.63</v>
      </c>
      <c r="L43" s="225">
        <v>107.53</v>
      </c>
      <c r="M43" s="225">
        <v>121.37</v>
      </c>
      <c r="N43" s="225">
        <v>98.02</v>
      </c>
      <c r="O43" s="225">
        <v>94.77</v>
      </c>
      <c r="P43" s="98">
        <f t="shared" si="2"/>
        <v>-3.3156498673740042E-2</v>
      </c>
      <c r="Q43" s="224">
        <f t="shared" si="3"/>
        <v>-3.25</v>
      </c>
    </row>
    <row r="44" spans="2:17" x14ac:dyDescent="0.25">
      <c r="B44" s="99" t="s">
        <v>63</v>
      </c>
      <c r="C44" s="226">
        <v>0</v>
      </c>
      <c r="D44" s="226">
        <v>65.540000000000006</v>
      </c>
      <c r="E44" s="226">
        <v>100.75</v>
      </c>
      <c r="F44" s="226">
        <v>127.89</v>
      </c>
      <c r="G44" s="226">
        <v>135.86000000000001</v>
      </c>
      <c r="H44" s="226">
        <v>108.32</v>
      </c>
      <c r="I44" s="100">
        <f t="shared" si="0"/>
        <v>-0.20270867069041676</v>
      </c>
      <c r="J44" s="226">
        <f t="shared" si="1"/>
        <v>-27.54000000000002</v>
      </c>
      <c r="K44" s="227">
        <v>90.92</v>
      </c>
      <c r="L44" s="227">
        <v>112.44</v>
      </c>
      <c r="M44" s="227">
        <v>124.07</v>
      </c>
      <c r="N44" s="227">
        <v>97.06</v>
      </c>
      <c r="O44" s="227">
        <v>96.29</v>
      </c>
      <c r="P44" s="100">
        <f t="shared" si="2"/>
        <v>-7.9332371728827455E-3</v>
      </c>
      <c r="Q44" s="226">
        <f t="shared" si="3"/>
        <v>-0.76999999999999602</v>
      </c>
    </row>
    <row r="45" spans="2:17" x14ac:dyDescent="0.25">
      <c r="B45" s="99" t="s">
        <v>70</v>
      </c>
      <c r="C45" s="226">
        <v>0</v>
      </c>
      <c r="D45" s="226">
        <v>51.57</v>
      </c>
      <c r="E45" s="226">
        <v>79.3</v>
      </c>
      <c r="F45" s="226">
        <v>89.45</v>
      </c>
      <c r="G45" s="226">
        <v>103.35</v>
      </c>
      <c r="H45" s="226">
        <v>98.71</v>
      </c>
      <c r="I45" s="100">
        <f t="shared" si="0"/>
        <v>-4.4895984518626086E-2</v>
      </c>
      <c r="J45" s="226">
        <f t="shared" si="1"/>
        <v>-4.6400000000000006</v>
      </c>
      <c r="K45" s="227">
        <v>79.31</v>
      </c>
      <c r="L45" s="227">
        <v>88.84</v>
      </c>
      <c r="M45" s="227">
        <v>110.39</v>
      </c>
      <c r="N45" s="227">
        <v>101.91</v>
      </c>
      <c r="O45" s="227">
        <v>88.6</v>
      </c>
      <c r="P45" s="100">
        <f t="shared" si="2"/>
        <v>-0.13060543616916886</v>
      </c>
      <c r="Q45" s="226">
        <f t="shared" si="3"/>
        <v>-13.310000000000002</v>
      </c>
    </row>
    <row r="46" spans="2:17" x14ac:dyDescent="0.25">
      <c r="B46" s="96" t="s">
        <v>65</v>
      </c>
      <c r="C46" s="224">
        <v>31.82</v>
      </c>
      <c r="D46" s="224">
        <v>24.11</v>
      </c>
      <c r="E46" s="224">
        <v>48.07</v>
      </c>
      <c r="F46" s="224">
        <v>55.12</v>
      </c>
      <c r="G46" s="224">
        <v>69.489999999999995</v>
      </c>
      <c r="H46" s="224">
        <v>77.48</v>
      </c>
      <c r="I46" s="98">
        <f t="shared" si="0"/>
        <v>0.11498057274427986</v>
      </c>
      <c r="J46" s="224">
        <f t="shared" si="1"/>
        <v>7.9900000000000091</v>
      </c>
      <c r="K46" s="225">
        <v>41</v>
      </c>
      <c r="L46" s="225">
        <v>31.29</v>
      </c>
      <c r="M46" s="225">
        <v>39.33</v>
      </c>
      <c r="N46" s="225">
        <v>45.38</v>
      </c>
      <c r="O46" s="225">
        <v>42.8</v>
      </c>
      <c r="P46" s="98">
        <f t="shared" si="2"/>
        <v>-5.6853239312472548E-2</v>
      </c>
      <c r="Q46" s="224">
        <f t="shared" si="3"/>
        <v>-2.5800000000000054</v>
      </c>
    </row>
    <row r="47" spans="2:17" x14ac:dyDescent="0.25">
      <c r="B47" s="93" t="s">
        <v>55</v>
      </c>
      <c r="C47" s="228">
        <v>22.7</v>
      </c>
      <c r="D47" s="228">
        <v>29.35</v>
      </c>
      <c r="E47" s="228">
        <v>43.18</v>
      </c>
      <c r="F47" s="228">
        <v>54</v>
      </c>
      <c r="G47" s="228">
        <v>56.56</v>
      </c>
      <c r="H47" s="228">
        <v>58.49</v>
      </c>
      <c r="I47" s="102">
        <f t="shared" si="0"/>
        <v>3.4123055162659011E-2</v>
      </c>
      <c r="J47" s="228">
        <f t="shared" si="1"/>
        <v>1.9299999999999997</v>
      </c>
      <c r="K47" s="229">
        <v>32.770000000000003</v>
      </c>
      <c r="L47" s="229">
        <v>35.520000000000003</v>
      </c>
      <c r="M47" s="229">
        <v>33.979999999999997</v>
      </c>
      <c r="N47" s="229">
        <v>36.26</v>
      </c>
      <c r="O47" s="229">
        <v>55.24</v>
      </c>
      <c r="P47" s="102">
        <f t="shared" si="2"/>
        <v>0.52344180915609506</v>
      </c>
      <c r="Q47" s="228">
        <f t="shared" si="3"/>
        <v>18.980000000000004</v>
      </c>
    </row>
    <row r="48" spans="2:17" x14ac:dyDescent="0.25">
      <c r="B48" s="96" t="s">
        <v>62</v>
      </c>
      <c r="C48" s="224">
        <v>22.26</v>
      </c>
      <c r="D48" s="224">
        <v>29.29</v>
      </c>
      <c r="E48" s="224">
        <v>43.74</v>
      </c>
      <c r="F48" s="224">
        <v>53.7</v>
      </c>
      <c r="G48" s="224">
        <v>58.12</v>
      </c>
      <c r="H48" s="224">
        <v>60.3</v>
      </c>
      <c r="I48" s="98">
        <f t="shared" si="0"/>
        <v>3.7508602890571119E-2</v>
      </c>
      <c r="J48" s="224">
        <f t="shared" si="1"/>
        <v>2.1799999999999997</v>
      </c>
      <c r="K48" s="225">
        <v>33.15</v>
      </c>
      <c r="L48" s="225">
        <v>35.619999999999997</v>
      </c>
      <c r="M48" s="225">
        <v>34.44</v>
      </c>
      <c r="N48" s="225">
        <v>36.79</v>
      </c>
      <c r="O48" s="225">
        <v>58.88</v>
      </c>
      <c r="P48" s="98">
        <f t="shared" si="2"/>
        <v>0.60043490078825767</v>
      </c>
      <c r="Q48" s="224">
        <f t="shared" si="3"/>
        <v>22.090000000000003</v>
      </c>
    </row>
    <row r="49" spans="2:17" x14ac:dyDescent="0.25">
      <c r="B49" s="99" t="s">
        <v>63</v>
      </c>
      <c r="C49" s="226">
        <v>22.57</v>
      </c>
      <c r="D49" s="226">
        <v>31.13</v>
      </c>
      <c r="E49" s="226">
        <v>47.77</v>
      </c>
      <c r="F49" s="226">
        <v>58.76</v>
      </c>
      <c r="G49" s="226">
        <v>61.8</v>
      </c>
      <c r="H49" s="226">
        <v>64.489999999999995</v>
      </c>
      <c r="I49" s="100">
        <f t="shared" si="0"/>
        <v>4.3527508090614786E-2</v>
      </c>
      <c r="J49" s="226">
        <f t="shared" si="1"/>
        <v>2.6899999999999977</v>
      </c>
      <c r="K49" s="227">
        <v>33.99</v>
      </c>
      <c r="L49" s="227">
        <v>37.82</v>
      </c>
      <c r="M49" s="227">
        <v>36.47</v>
      </c>
      <c r="N49" s="227">
        <v>37.270000000000003</v>
      </c>
      <c r="O49" s="227">
        <v>65.92</v>
      </c>
      <c r="P49" s="100">
        <f t="shared" si="2"/>
        <v>0.76871478400858595</v>
      </c>
      <c r="Q49" s="226">
        <f t="shared" si="3"/>
        <v>28.65</v>
      </c>
    </row>
    <row r="50" spans="2:17" x14ac:dyDescent="0.25">
      <c r="B50" s="99" t="s">
        <v>70</v>
      </c>
      <c r="C50" s="226">
        <v>21.23</v>
      </c>
      <c r="D50" s="226">
        <v>23.12</v>
      </c>
      <c r="E50" s="226">
        <v>33.61</v>
      </c>
      <c r="F50" s="226">
        <v>39.25</v>
      </c>
      <c r="G50" s="226">
        <v>48.36</v>
      </c>
      <c r="H50" s="226">
        <v>49.31</v>
      </c>
      <c r="I50" s="100">
        <f t="shared" si="0"/>
        <v>1.9644334160463295E-2</v>
      </c>
      <c r="J50" s="226">
        <f t="shared" si="1"/>
        <v>0.95000000000000284</v>
      </c>
      <c r="K50" s="227">
        <v>31.23</v>
      </c>
      <c r="L50" s="227">
        <v>29.49</v>
      </c>
      <c r="M50" s="227">
        <v>28.92</v>
      </c>
      <c r="N50" s="227">
        <v>35.53</v>
      </c>
      <c r="O50" s="227">
        <v>41.09</v>
      </c>
      <c r="P50" s="100">
        <f t="shared" si="2"/>
        <v>0.1564874753729244</v>
      </c>
      <c r="Q50" s="226">
        <f t="shared" si="3"/>
        <v>5.5600000000000023</v>
      </c>
    </row>
    <row r="51" spans="2:17" x14ac:dyDescent="0.25">
      <c r="B51" s="96" t="s">
        <v>65</v>
      </c>
      <c r="C51" s="224">
        <v>16.5</v>
      </c>
      <c r="D51" s="224">
        <v>23.32</v>
      </c>
      <c r="E51" s="224">
        <v>69.849999999999994</v>
      </c>
      <c r="F51" s="224">
        <v>82.76</v>
      </c>
      <c r="G51" s="224">
        <v>71.290000000000006</v>
      </c>
      <c r="H51" s="224">
        <v>74.64</v>
      </c>
      <c r="I51" s="98">
        <f t="shared" si="0"/>
        <v>4.6991162855940516E-2</v>
      </c>
      <c r="J51" s="224">
        <f t="shared" si="1"/>
        <v>3.3499999999999943</v>
      </c>
      <c r="K51" s="225">
        <v>33.69</v>
      </c>
      <c r="L51" s="225">
        <v>47.08</v>
      </c>
      <c r="M51" s="225">
        <v>30.42</v>
      </c>
      <c r="N51" s="225">
        <v>72.69</v>
      </c>
      <c r="O51" s="225">
        <v>50.95</v>
      </c>
      <c r="P51" s="98">
        <f t="shared" si="2"/>
        <v>-0.29907827761727879</v>
      </c>
      <c r="Q51" s="224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9C6B-713A-45A1-897C-5206AB941BF5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7FBB-541B-48A0-904C-1E44F24F75AB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322</v>
      </c>
      <c r="C1" s="1"/>
      <c r="D1" s="1"/>
      <c r="F1" s="230"/>
      <c r="G1" s="230"/>
      <c r="H1" s="230"/>
      <c r="J1" s="230"/>
    </row>
    <row r="3" spans="1:31" s="4" customFormat="1" ht="25.5" customHeight="1" thickBot="1" x14ac:dyDescent="0.3">
      <c r="B3" s="66" t="s">
        <v>323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274</v>
      </c>
      <c r="D5" s="172" t="s">
        <v>275</v>
      </c>
      <c r="E5" s="172" t="s">
        <v>276</v>
      </c>
      <c r="F5" s="172" t="s">
        <v>277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278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279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1" t="s">
        <v>180</v>
      </c>
      <c r="C6" s="232">
        <v>187853</v>
      </c>
      <c r="D6" s="232">
        <v>828210</v>
      </c>
      <c r="E6" s="232">
        <v>916045</v>
      </c>
      <c r="F6" s="232">
        <v>958948</v>
      </c>
      <c r="G6" s="233">
        <f t="shared" ref="G6:G11" si="0">F6/E6-1</f>
        <v>4.6835035396732616E-2</v>
      </c>
      <c r="H6" s="232">
        <f t="shared" ref="H6:H11" si="1">F6-E6</f>
        <v>42903</v>
      </c>
      <c r="I6" s="233"/>
      <c r="J6" s="232">
        <v>917365</v>
      </c>
      <c r="K6" s="233">
        <f t="shared" ref="K6:K11" si="2">J6/F6-1</f>
        <v>-4.3363143778390456E-2</v>
      </c>
      <c r="L6" s="232">
        <f t="shared" ref="L6:L11" si="3">J6-F6</f>
        <v>-41583</v>
      </c>
      <c r="M6" s="233"/>
      <c r="N6" s="232">
        <v>914227</v>
      </c>
      <c r="O6" s="233">
        <f t="shared" ref="O6:O11" si="4">N6/J6-1</f>
        <v>-3.4206668011097507E-3</v>
      </c>
      <c r="P6" s="232">
        <f t="shared" ref="P6:P11" si="5">N6-J6</f>
        <v>-3138</v>
      </c>
      <c r="Q6" s="233">
        <f>N6/C6-1</f>
        <v>3.8667149313559008</v>
      </c>
      <c r="R6" s="232">
        <f>N6-C6</f>
        <v>726374</v>
      </c>
      <c r="S6" s="233"/>
      <c r="T6" s="233"/>
      <c r="V6" s="29"/>
      <c r="AE6" s="1"/>
    </row>
    <row r="7" spans="1:31" ht="18.75" x14ac:dyDescent="0.3">
      <c r="A7" s="4"/>
      <c r="B7" s="231" t="s">
        <v>181</v>
      </c>
      <c r="C7" s="232">
        <v>95817</v>
      </c>
      <c r="D7" s="232">
        <v>88551</v>
      </c>
      <c r="E7" s="232">
        <v>80662</v>
      </c>
      <c r="F7" s="232">
        <v>69239</v>
      </c>
      <c r="G7" s="233">
        <f t="shared" si="0"/>
        <v>-0.14161563065631899</v>
      </c>
      <c r="H7" s="232">
        <f t="shared" si="1"/>
        <v>-11423</v>
      </c>
      <c r="I7" s="233">
        <f>F7/$F$7</f>
        <v>1</v>
      </c>
      <c r="J7" s="232">
        <v>63041</v>
      </c>
      <c r="K7" s="233">
        <f t="shared" si="2"/>
        <v>-8.9516024206011013E-2</v>
      </c>
      <c r="L7" s="232">
        <f t="shared" si="3"/>
        <v>-6198</v>
      </c>
      <c r="M7" s="233">
        <f>J7/$J$7</f>
        <v>1</v>
      </c>
      <c r="N7" s="232">
        <v>64596</v>
      </c>
      <c r="O7" s="233">
        <f t="shared" si="4"/>
        <v>2.4666486889484585E-2</v>
      </c>
      <c r="P7" s="232">
        <f t="shared" si="5"/>
        <v>1555</v>
      </c>
      <c r="Q7" s="233">
        <f t="shared" ref="Q7:Q11" si="6">N7/C7-1</f>
        <v>-0.3258398822755878</v>
      </c>
      <c r="R7" s="232">
        <f t="shared" ref="R7:R11" si="7">N7-C7</f>
        <v>-31221</v>
      </c>
      <c r="S7" s="233">
        <f>N7/$N$7</f>
        <v>1</v>
      </c>
      <c r="T7" s="233">
        <f>N7/$N$6</f>
        <v>7.0656412466488086E-2</v>
      </c>
      <c r="V7" s="29"/>
      <c r="W7" s="81"/>
      <c r="AE7" s="1" t="s">
        <v>182</v>
      </c>
    </row>
    <row r="8" spans="1:31" ht="15.75" x14ac:dyDescent="0.25">
      <c r="A8" s="4"/>
      <c r="B8" s="234" t="s">
        <v>105</v>
      </c>
      <c r="C8" s="235">
        <v>35361</v>
      </c>
      <c r="D8" s="235">
        <v>48509</v>
      </c>
      <c r="E8" s="235">
        <v>46203</v>
      </c>
      <c r="F8" s="235">
        <v>42959</v>
      </c>
      <c r="G8" s="236">
        <f t="shared" si="0"/>
        <v>-7.0211891002748716E-2</v>
      </c>
      <c r="H8" s="235">
        <f t="shared" si="1"/>
        <v>-3244</v>
      </c>
      <c r="I8" s="236">
        <f>F8/$F$7</f>
        <v>0.62044512485737802</v>
      </c>
      <c r="J8" s="235">
        <v>35884</v>
      </c>
      <c r="K8" s="236">
        <f t="shared" si="2"/>
        <v>-0.16469191554738238</v>
      </c>
      <c r="L8" s="235">
        <f t="shared" si="3"/>
        <v>-7075</v>
      </c>
      <c r="M8" s="236">
        <f>J8/$J$7</f>
        <v>0.56921685886962448</v>
      </c>
      <c r="N8" s="235">
        <v>34925</v>
      </c>
      <c r="O8" s="236">
        <f t="shared" si="4"/>
        <v>-2.6725002786757379E-2</v>
      </c>
      <c r="P8" s="235">
        <f t="shared" si="5"/>
        <v>-959</v>
      </c>
      <c r="Q8" s="236">
        <f t="shared" si="6"/>
        <v>-1.2329968043890194E-2</v>
      </c>
      <c r="R8" s="235">
        <f t="shared" si="7"/>
        <v>-436</v>
      </c>
      <c r="S8" s="236">
        <f>N8/$N$7</f>
        <v>0.54066815282680047</v>
      </c>
      <c r="T8" s="236">
        <f>N8/$N$6</f>
        <v>3.8201672013624628E-2</v>
      </c>
      <c r="V8" s="29"/>
      <c r="W8" s="81"/>
      <c r="AE8" s="1" t="s">
        <v>183</v>
      </c>
    </row>
    <row r="9" spans="1:31" s="4" customFormat="1" x14ac:dyDescent="0.25">
      <c r="B9" s="237" t="s">
        <v>108</v>
      </c>
      <c r="C9" s="238">
        <v>60456</v>
      </c>
      <c r="D9" s="238">
        <v>40042</v>
      </c>
      <c r="E9" s="238">
        <v>34459</v>
      </c>
      <c r="F9" s="238">
        <v>26280</v>
      </c>
      <c r="G9" s="239">
        <f t="shared" si="0"/>
        <v>-0.23735453727618328</v>
      </c>
      <c r="H9" s="240">
        <f t="shared" si="1"/>
        <v>-8179</v>
      </c>
      <c r="I9" s="241">
        <f>F9/$F$7</f>
        <v>0.37955487514262193</v>
      </c>
      <c r="J9" s="238">
        <v>27157</v>
      </c>
      <c r="K9" s="239">
        <f t="shared" si="2"/>
        <v>3.3371385083713845E-2</v>
      </c>
      <c r="L9" s="240">
        <f t="shared" si="3"/>
        <v>877</v>
      </c>
      <c r="M9" s="241">
        <f>J9/$J$7</f>
        <v>0.43078314113037547</v>
      </c>
      <c r="N9" s="238">
        <v>29671</v>
      </c>
      <c r="O9" s="239">
        <f t="shared" si="4"/>
        <v>9.25728173215008E-2</v>
      </c>
      <c r="P9" s="240">
        <f t="shared" si="5"/>
        <v>2514</v>
      </c>
      <c r="Q9" s="239">
        <f t="shared" si="6"/>
        <v>-0.50921331216091037</v>
      </c>
      <c r="R9" s="240">
        <f t="shared" si="7"/>
        <v>-30785</v>
      </c>
      <c r="S9" s="241">
        <f>N9/$N$7</f>
        <v>0.45933184717319958</v>
      </c>
      <c r="T9" s="241">
        <f>N9/$N$6</f>
        <v>3.2454740452863458E-2</v>
      </c>
      <c r="V9" s="29"/>
      <c r="W9" s="81"/>
      <c r="AE9" s="1" t="s">
        <v>184</v>
      </c>
    </row>
    <row r="10" spans="1:31" s="4" customFormat="1" x14ac:dyDescent="0.25">
      <c r="B10" s="242" t="s">
        <v>185</v>
      </c>
      <c r="C10" s="29">
        <v>35853</v>
      </c>
      <c r="D10" s="29">
        <v>24814</v>
      </c>
      <c r="E10" s="29">
        <v>23508</v>
      </c>
      <c r="F10" s="29">
        <v>14930</v>
      </c>
      <c r="G10" s="22">
        <f t="shared" si="0"/>
        <v>-0.36489705632125236</v>
      </c>
      <c r="H10" s="20">
        <f t="shared" si="1"/>
        <v>-8578</v>
      </c>
      <c r="I10" s="31">
        <f>F10/$F$7</f>
        <v>0.21562991955400859</v>
      </c>
      <c r="J10" s="29">
        <v>20022</v>
      </c>
      <c r="K10" s="22">
        <f t="shared" si="2"/>
        <v>0.34105827193570004</v>
      </c>
      <c r="L10" s="20">
        <f t="shared" si="3"/>
        <v>5092</v>
      </c>
      <c r="M10" s="31">
        <f>J10/$J$7</f>
        <v>0.31760282990434796</v>
      </c>
      <c r="N10" s="29">
        <v>17035</v>
      </c>
      <c r="O10" s="22">
        <f t="shared" si="4"/>
        <v>-0.14918589551493355</v>
      </c>
      <c r="P10" s="20">
        <f t="shared" si="5"/>
        <v>-2987</v>
      </c>
      <c r="Q10" s="22">
        <f t="shared" si="6"/>
        <v>-0.5248654226982401</v>
      </c>
      <c r="R10" s="20">
        <f t="shared" si="7"/>
        <v>-18818</v>
      </c>
      <c r="S10" s="31">
        <f>N10/$N$7</f>
        <v>0.26371601956777507</v>
      </c>
      <c r="T10" s="31">
        <f>N10/$N$6</f>
        <v>1.8633227852601159E-2</v>
      </c>
      <c r="V10" s="29"/>
      <c r="W10" s="81"/>
      <c r="AE10" s="1" t="s">
        <v>186</v>
      </c>
    </row>
    <row r="11" spans="1:31" s="4" customFormat="1" x14ac:dyDescent="0.25">
      <c r="B11" s="242" t="s">
        <v>187</v>
      </c>
      <c r="C11" s="29">
        <f>C9-C10</f>
        <v>24603</v>
      </c>
      <c r="D11" s="29">
        <f>D9-D10</f>
        <v>15228</v>
      </c>
      <c r="E11" s="29">
        <f>E9-E10</f>
        <v>10951</v>
      </c>
      <c r="F11" s="29">
        <f>F9-F10</f>
        <v>11350</v>
      </c>
      <c r="G11" s="22">
        <f t="shared" si="0"/>
        <v>3.6435028764496336E-2</v>
      </c>
      <c r="H11" s="20">
        <f t="shared" si="1"/>
        <v>399</v>
      </c>
      <c r="I11" s="31">
        <f>F11/$F$7</f>
        <v>0.16392495558861336</v>
      </c>
      <c r="J11" s="29">
        <f>J9-J10</f>
        <v>7135</v>
      </c>
      <c r="K11" s="22">
        <f t="shared" si="2"/>
        <v>-0.37136563876651985</v>
      </c>
      <c r="L11" s="20">
        <f t="shared" si="3"/>
        <v>-4215</v>
      </c>
      <c r="M11" s="31">
        <f>J11/$J$7</f>
        <v>0.11318031122602751</v>
      </c>
      <c r="N11" s="29">
        <f>N9-N10</f>
        <v>12636</v>
      </c>
      <c r="O11" s="22">
        <f t="shared" si="4"/>
        <v>0.77098808689558518</v>
      </c>
      <c r="P11" s="20">
        <f t="shared" si="5"/>
        <v>5501</v>
      </c>
      <c r="Q11" s="22">
        <f t="shared" si="6"/>
        <v>-0.48640409706133403</v>
      </c>
      <c r="R11" s="20">
        <f t="shared" si="7"/>
        <v>-11967</v>
      </c>
      <c r="S11" s="31">
        <f>N11/$N$7</f>
        <v>0.19561582760542448</v>
      </c>
      <c r="T11" s="31">
        <f>N11/$N$6</f>
        <v>1.3821512600262298E-2</v>
      </c>
      <c r="V11" s="29"/>
      <c r="W11" s="81"/>
      <c r="AE11" s="1" t="s">
        <v>188</v>
      </c>
    </row>
    <row r="12" spans="1:31" s="4" customFormat="1" ht="7.5" customHeight="1" x14ac:dyDescent="0.25"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AE12" s="1" t="s">
        <v>189</v>
      </c>
    </row>
    <row r="13" spans="1:31" s="4" customFormat="1" x14ac:dyDescent="0.25">
      <c r="B13" s="171" t="s">
        <v>190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191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7" t="s">
        <v>192</v>
      </c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193</v>
      </c>
      <c r="N39" s="14">
        <v>2021</v>
      </c>
      <c r="O39" s="14" t="s">
        <v>193</v>
      </c>
      <c r="P39" s="14" t="s">
        <v>194</v>
      </c>
      <c r="Q39" s="14" t="s">
        <v>195</v>
      </c>
      <c r="R39" s="14" t="s">
        <v>196</v>
      </c>
      <c r="S39" s="89"/>
      <c r="T39" s="89"/>
      <c r="AE39" s="1"/>
    </row>
    <row r="40" spans="2:31" s="4" customFormat="1" ht="18.75" hidden="1" x14ac:dyDescent="0.3">
      <c r="B40" s="231" t="s">
        <v>180</v>
      </c>
      <c r="C40" s="231"/>
      <c r="D40" s="231"/>
      <c r="E40" s="232"/>
      <c r="F40" s="232"/>
      <c r="G40" s="232"/>
      <c r="H40" s="232"/>
      <c r="I40" s="232"/>
      <c r="J40" s="232">
        <v>1824653</v>
      </c>
      <c r="K40" s="232"/>
      <c r="L40" s="232"/>
      <c r="M40" s="233"/>
      <c r="N40" s="232">
        <v>2354005</v>
      </c>
      <c r="O40" s="233"/>
      <c r="P40" s="233">
        <v>1</v>
      </c>
      <c r="Q40" s="233">
        <v>0.2901110512519367</v>
      </c>
      <c r="R40" s="232">
        <v>529352</v>
      </c>
      <c r="S40" s="244"/>
      <c r="T40" s="244"/>
      <c r="AE40" s="1"/>
    </row>
    <row r="41" spans="2:31" ht="18.75" hidden="1" x14ac:dyDescent="0.3">
      <c r="B41" s="231" t="s">
        <v>181</v>
      </c>
      <c r="C41" s="231"/>
      <c r="D41" s="231"/>
      <c r="E41" s="232"/>
      <c r="F41" s="232"/>
      <c r="G41" s="232"/>
      <c r="H41" s="232"/>
      <c r="I41" s="232"/>
      <c r="J41" s="232">
        <v>603938</v>
      </c>
      <c r="K41" s="232"/>
      <c r="L41" s="232"/>
      <c r="M41" s="233">
        <v>1</v>
      </c>
      <c r="N41" s="232">
        <v>936181</v>
      </c>
      <c r="O41" s="233">
        <v>1</v>
      </c>
      <c r="P41" s="233">
        <v>0.39769711619134201</v>
      </c>
      <c r="Q41" s="233">
        <v>0.55012766211101138</v>
      </c>
      <c r="R41" s="232">
        <v>332243</v>
      </c>
      <c r="S41" s="244"/>
      <c r="T41" s="244"/>
      <c r="AE41" s="1" t="s">
        <v>182</v>
      </c>
    </row>
    <row r="42" spans="2:31" ht="15.75" hidden="1" x14ac:dyDescent="0.25">
      <c r="B42" s="234" t="s">
        <v>105</v>
      </c>
      <c r="C42" s="234"/>
      <c r="D42" s="234"/>
      <c r="E42" s="235"/>
      <c r="F42" s="235"/>
      <c r="G42" s="235"/>
      <c r="H42" s="235"/>
      <c r="I42" s="235"/>
      <c r="J42" s="235">
        <v>276550.36166633503</v>
      </c>
      <c r="K42" s="235"/>
      <c r="L42" s="235"/>
      <c r="M42" s="236">
        <v>0.45791184139155844</v>
      </c>
      <c r="N42" s="235">
        <v>430252.45635520399</v>
      </c>
      <c r="O42" s="236">
        <v>0.4595825554622493</v>
      </c>
      <c r="P42" s="236">
        <v>0.18277465695918402</v>
      </c>
      <c r="Q42" s="236">
        <v>0.55578337978930015</v>
      </c>
      <c r="R42" s="235">
        <v>153702.09468886897</v>
      </c>
      <c r="S42" s="245"/>
      <c r="T42" s="245"/>
      <c r="AE42" s="1" t="s">
        <v>183</v>
      </c>
    </row>
    <row r="43" spans="2:31" s="4" customFormat="1" hidden="1" x14ac:dyDescent="0.25">
      <c r="B43" s="237" t="s">
        <v>108</v>
      </c>
      <c r="C43" s="246"/>
      <c r="D43" s="246"/>
      <c r="E43" s="238"/>
      <c r="F43" s="238"/>
      <c r="G43" s="238"/>
      <c r="H43" s="238"/>
      <c r="I43" s="238"/>
      <c r="J43" s="238">
        <v>327387.63833385095</v>
      </c>
      <c r="K43" s="238"/>
      <c r="L43" s="238"/>
      <c r="M43" s="241">
        <v>0.54208815860874948</v>
      </c>
      <c r="N43" s="238">
        <v>505927.5436448183</v>
      </c>
      <c r="O43" s="241">
        <v>0.54041637636826456</v>
      </c>
      <c r="P43" s="241">
        <v>0.21492203442423372</v>
      </c>
      <c r="Q43" s="239">
        <v>0.54534711884540576</v>
      </c>
      <c r="R43" s="240">
        <v>178539.90531096736</v>
      </c>
      <c r="S43" s="247"/>
      <c r="T43" s="247"/>
      <c r="AE43" s="1" t="s">
        <v>184</v>
      </c>
    </row>
    <row r="44" spans="2:31" s="4" customFormat="1" hidden="1" x14ac:dyDescent="0.25">
      <c r="B44" s="242" t="s">
        <v>185</v>
      </c>
      <c r="C44" s="242"/>
      <c r="D44" s="242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186</v>
      </c>
    </row>
    <row r="45" spans="2:31" s="4" customFormat="1" hidden="1" x14ac:dyDescent="0.25">
      <c r="B45" s="242" t="s">
        <v>187</v>
      </c>
      <c r="C45" s="242"/>
      <c r="D45" s="242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188</v>
      </c>
    </row>
    <row r="46" spans="2:31" s="4" customFormat="1" ht="7.5" hidden="1" customHeight="1" x14ac:dyDescent="0.25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AE46" s="1" t="s">
        <v>189</v>
      </c>
    </row>
    <row r="47" spans="2:31" s="4" customFormat="1" hidden="1" x14ac:dyDescent="0.25">
      <c r="B47" s="276" t="s">
        <v>190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49"/>
      <c r="T47" s="49"/>
      <c r="AE47" s="1" t="s">
        <v>191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323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1" t="s">
        <v>180</v>
      </c>
      <c r="C124" s="232">
        <v>881045</v>
      </c>
      <c r="D124" s="232">
        <v>1757098</v>
      </c>
      <c r="E124" s="232">
        <v>1888751</v>
      </c>
      <c r="F124" s="232">
        <v>1938929</v>
      </c>
      <c r="G124" s="233">
        <f t="shared" ref="G124:G129" si="8">F124/E124-1</f>
        <v>2.6566762903103669E-2</v>
      </c>
      <c r="H124" s="232">
        <f t="shared" ref="H124:H129" si="9">F124-E124</f>
        <v>50178</v>
      </c>
      <c r="I124" s="233"/>
      <c r="J124" s="232">
        <v>1858237</v>
      </c>
      <c r="K124" s="233"/>
      <c r="L124" s="233">
        <f t="shared" ref="L124:L129" si="10">J124/F124-1</f>
        <v>-4.1616789475014349E-2</v>
      </c>
      <c r="M124" s="232">
        <f t="shared" ref="M124:M129" si="11">J124-F124</f>
        <v>-80692</v>
      </c>
      <c r="N124" s="233">
        <f t="shared" ref="N124:N129" si="12">J124/D124-1</f>
        <v>5.7560249912070871E-2</v>
      </c>
      <c r="O124" s="232">
        <f t="shared" ref="O124:O129" si="13">J124-D124</f>
        <v>101139</v>
      </c>
      <c r="Z124" s="1"/>
      <c r="AE124"/>
    </row>
    <row r="125" spans="2:31" ht="18.75" x14ac:dyDescent="0.3">
      <c r="B125" s="231" t="s">
        <v>181</v>
      </c>
      <c r="C125" s="232">
        <v>247584</v>
      </c>
      <c r="D125" s="232">
        <v>207257</v>
      </c>
      <c r="E125" s="232">
        <v>181700</v>
      </c>
      <c r="F125" s="232">
        <v>161848</v>
      </c>
      <c r="G125" s="233">
        <f t="shared" si="8"/>
        <v>-0.1092570170610897</v>
      </c>
      <c r="H125" s="232">
        <f t="shared" si="9"/>
        <v>-19852</v>
      </c>
      <c r="I125" s="233">
        <f>F125/$F$7</f>
        <v>2.3375265385115327</v>
      </c>
      <c r="J125" s="232">
        <v>147955</v>
      </c>
      <c r="K125" s="233">
        <f>J125/$J$125</f>
        <v>1</v>
      </c>
      <c r="L125" s="233">
        <f t="shared" si="10"/>
        <v>-8.5839800306460434E-2</v>
      </c>
      <c r="M125" s="232">
        <f t="shared" si="11"/>
        <v>-13893</v>
      </c>
      <c r="N125" s="233">
        <f t="shared" si="12"/>
        <v>-0.28612785092903981</v>
      </c>
      <c r="O125" s="232">
        <f t="shared" si="13"/>
        <v>-59302</v>
      </c>
      <c r="Z125" s="1"/>
      <c r="AE125"/>
    </row>
    <row r="126" spans="2:31" ht="15.75" x14ac:dyDescent="0.25">
      <c r="B126" s="234" t="s">
        <v>105</v>
      </c>
      <c r="C126" s="235">
        <v>120918</v>
      </c>
      <c r="D126" s="235">
        <v>120397</v>
      </c>
      <c r="E126" s="235">
        <v>106339</v>
      </c>
      <c r="F126" s="235">
        <v>101169</v>
      </c>
      <c r="G126" s="236">
        <f t="shared" si="8"/>
        <v>-4.8618098722011727E-2</v>
      </c>
      <c r="H126" s="235">
        <f t="shared" si="9"/>
        <v>-5170</v>
      </c>
      <c r="I126" s="236">
        <f>F126/$F$7</f>
        <v>1.4611562847528128</v>
      </c>
      <c r="J126" s="235">
        <v>80536</v>
      </c>
      <c r="K126" s="236">
        <f>J126/$J$125</f>
        <v>0.54432766719610692</v>
      </c>
      <c r="L126" s="236">
        <f t="shared" si="10"/>
        <v>-0.2039458727475808</v>
      </c>
      <c r="M126" s="235">
        <f t="shared" si="11"/>
        <v>-20633</v>
      </c>
      <c r="N126" s="236">
        <f t="shared" si="12"/>
        <v>-0.33107967806506811</v>
      </c>
      <c r="O126" s="235">
        <f t="shared" si="13"/>
        <v>-39861</v>
      </c>
      <c r="Z126" s="1"/>
      <c r="AE126"/>
    </row>
    <row r="127" spans="2:31" x14ac:dyDescent="0.25">
      <c r="B127" s="237" t="s">
        <v>108</v>
      </c>
      <c r="C127" s="238">
        <v>126666</v>
      </c>
      <c r="D127" s="238">
        <v>86860</v>
      </c>
      <c r="E127" s="238">
        <v>75361</v>
      </c>
      <c r="F127" s="238">
        <v>60679</v>
      </c>
      <c r="G127" s="239">
        <f t="shared" si="8"/>
        <v>-0.19482225554331811</v>
      </c>
      <c r="H127" s="240">
        <f t="shared" si="9"/>
        <v>-14682</v>
      </c>
      <c r="I127" s="241">
        <f>F127/$F$7</f>
        <v>0.8763702537587198</v>
      </c>
      <c r="J127" s="238">
        <v>67419</v>
      </c>
      <c r="K127" s="241">
        <f>J127/$J$125</f>
        <v>0.45567233280389308</v>
      </c>
      <c r="L127" s="239">
        <f t="shared" si="10"/>
        <v>0.11107631964930209</v>
      </c>
      <c r="M127" s="240">
        <f t="shared" si="11"/>
        <v>6740</v>
      </c>
      <c r="N127" s="239">
        <f t="shared" si="12"/>
        <v>-0.22381994013354822</v>
      </c>
      <c r="O127" s="240">
        <f t="shared" si="13"/>
        <v>-19441</v>
      </c>
      <c r="Z127" s="1"/>
      <c r="AE127"/>
    </row>
    <row r="128" spans="2:31" x14ac:dyDescent="0.25">
      <c r="B128" s="242" t="s">
        <v>185</v>
      </c>
      <c r="C128" s="29">
        <v>75190</v>
      </c>
      <c r="D128" s="29">
        <v>52351</v>
      </c>
      <c r="E128" s="29">
        <v>51020</v>
      </c>
      <c r="F128" s="29">
        <v>38588</v>
      </c>
      <c r="G128" s="22">
        <f t="shared" si="8"/>
        <v>-0.24366914935319484</v>
      </c>
      <c r="H128" s="20">
        <f t="shared" si="9"/>
        <v>-12432</v>
      </c>
      <c r="I128" s="31">
        <f>F128/$F$7</f>
        <v>0.5573159635465561</v>
      </c>
      <c r="J128" s="29">
        <v>52873</v>
      </c>
      <c r="K128" s="31">
        <f>J128/$J$125</f>
        <v>0.35735865634821401</v>
      </c>
      <c r="L128" s="22">
        <f t="shared" si="10"/>
        <v>0.37019280605369542</v>
      </c>
      <c r="M128" s="20">
        <f t="shared" si="11"/>
        <v>14285</v>
      </c>
      <c r="N128" s="22">
        <f t="shared" si="12"/>
        <v>9.9711562338828941E-3</v>
      </c>
      <c r="O128" s="20">
        <f t="shared" si="13"/>
        <v>522</v>
      </c>
      <c r="Z128" s="1"/>
      <c r="AE128"/>
    </row>
    <row r="129" spans="2:31" x14ac:dyDescent="0.25">
      <c r="B129" s="242" t="s">
        <v>187</v>
      </c>
      <c r="C129" s="29">
        <f>C127-C128</f>
        <v>51476</v>
      </c>
      <c r="D129" s="29">
        <f>D127-D128</f>
        <v>34509</v>
      </c>
      <c r="E129" s="29">
        <f>E127-E128</f>
        <v>24341</v>
      </c>
      <c r="F129" s="29">
        <f>F127-F128</f>
        <v>22091</v>
      </c>
      <c r="G129" s="22">
        <f t="shared" si="8"/>
        <v>-9.2436629555071703E-2</v>
      </c>
      <c r="H129" s="20">
        <f t="shared" si="9"/>
        <v>-2250</v>
      </c>
      <c r="I129" s="31">
        <f>F129/$F$7</f>
        <v>0.31905429021216364</v>
      </c>
      <c r="J129" s="29">
        <f>J127-J128</f>
        <v>14546</v>
      </c>
      <c r="K129" s="31">
        <f>J129/$J$125</f>
        <v>9.8313676455679094E-2</v>
      </c>
      <c r="L129" s="22">
        <f t="shared" si="10"/>
        <v>-0.3415418043547146</v>
      </c>
      <c r="M129" s="20">
        <f t="shared" si="11"/>
        <v>-7545</v>
      </c>
      <c r="N129" s="22">
        <f t="shared" si="12"/>
        <v>-0.57848677156683759</v>
      </c>
      <c r="O129" s="20">
        <f t="shared" si="13"/>
        <v>-19963</v>
      </c>
      <c r="Z129" s="1"/>
      <c r="AE129"/>
    </row>
    <row r="130" spans="2:31" x14ac:dyDescent="0.25"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Z130" s="1"/>
      <c r="AE130"/>
    </row>
    <row r="131" spans="2:31" x14ac:dyDescent="0.25">
      <c r="B131" s="171" t="s">
        <v>190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E7EB-C656-470F-8E61-DBA211CA376C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5606-A4B8-41BC-984D-D9ECAD9A4E8C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198</v>
      </c>
      <c r="C6" s="250">
        <v>95817</v>
      </c>
      <c r="D6" s="250">
        <v>88551</v>
      </c>
      <c r="E6" s="250">
        <v>80662</v>
      </c>
      <c r="F6" s="251">
        <f>E6/$E$6</f>
        <v>1</v>
      </c>
      <c r="G6" s="250">
        <v>69239</v>
      </c>
      <c r="H6" s="251">
        <f>G6/E6-1</f>
        <v>-0.14161563065631899</v>
      </c>
      <c r="I6" s="250">
        <f>G6-E6</f>
        <v>-11423</v>
      </c>
      <c r="J6" s="251">
        <f>G6/$G$6</f>
        <v>1</v>
      </c>
      <c r="K6" s="250">
        <v>63041</v>
      </c>
      <c r="L6" s="251">
        <f t="shared" ref="L6:L12" si="0">K6/G6-1</f>
        <v>-8.9516024206011013E-2</v>
      </c>
      <c r="M6" s="250">
        <f t="shared" ref="M6:M12" si="1">K6-G6</f>
        <v>-6198</v>
      </c>
      <c r="N6" s="251">
        <f>K6/$K$6</f>
        <v>1</v>
      </c>
      <c r="O6" s="250">
        <v>64596</v>
      </c>
      <c r="P6" s="251">
        <f t="shared" ref="P6:P11" si="2">O6/K6-1</f>
        <v>2.4666486889484585E-2</v>
      </c>
      <c r="Q6" s="250">
        <f t="shared" ref="Q6:Q12" si="3">O6-K6</f>
        <v>1555</v>
      </c>
      <c r="R6" s="251">
        <f>O6/C6-1</f>
        <v>-0.3258398822755878</v>
      </c>
      <c r="S6" s="250">
        <f>O6-C6</f>
        <v>-31221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75480</v>
      </c>
      <c r="D7" s="253">
        <v>74711</v>
      </c>
      <c r="E7" s="253">
        <v>63272</v>
      </c>
      <c r="F7" s="254">
        <f t="shared" ref="F7:F12" si="4">E7/$E$6</f>
        <v>0.78440901539758501</v>
      </c>
      <c r="G7" s="253">
        <v>54080</v>
      </c>
      <c r="H7" s="255">
        <f>G7/E7-1</f>
        <v>-0.14527753192565429</v>
      </c>
      <c r="I7" s="256">
        <f>G7-E7</f>
        <v>-9192</v>
      </c>
      <c r="J7" s="254">
        <f>G7/$G$6</f>
        <v>0.78106269587948984</v>
      </c>
      <c r="K7" s="253">
        <v>48708</v>
      </c>
      <c r="L7" s="257">
        <f t="shared" si="0"/>
        <v>-9.9334319526627191E-2</v>
      </c>
      <c r="M7" s="258">
        <f t="shared" si="1"/>
        <v>-5372</v>
      </c>
      <c r="N7" s="254">
        <f>K7/$K$6</f>
        <v>0.77264002791833886</v>
      </c>
      <c r="O7" s="253">
        <v>48702</v>
      </c>
      <c r="P7" s="255">
        <f t="shared" si="2"/>
        <v>-1.231830500123543E-4</v>
      </c>
      <c r="Q7" s="256">
        <f t="shared" si="3"/>
        <v>-6</v>
      </c>
      <c r="R7" s="255">
        <f t="shared" ref="R7:R10" si="5">O7/C7-1</f>
        <v>-0.35476947535771064</v>
      </c>
      <c r="S7" s="256">
        <f t="shared" ref="S7:S10" si="6">O7-C7</f>
        <v>-26778</v>
      </c>
      <c r="T7" s="254">
        <f>O7/$O$6</f>
        <v>0.75394761285528511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1234</v>
      </c>
      <c r="D8" s="259">
        <v>5900</v>
      </c>
      <c r="E8" s="259">
        <v>5529</v>
      </c>
      <c r="F8" s="260">
        <f t="shared" si="4"/>
        <v>6.8545287743919076E-2</v>
      </c>
      <c r="G8" s="259">
        <v>3207</v>
      </c>
      <c r="H8" s="261">
        <f>IFERROR(G8/E8-1,"-")</f>
        <v>-0.41996744438415623</v>
      </c>
      <c r="I8" s="262">
        <f t="shared" ref="I8:I12" si="7">G8-E8</f>
        <v>-2322</v>
      </c>
      <c r="J8" s="260">
        <f t="shared" ref="J8:J12" si="8">G8/$G$6</f>
        <v>4.6317826658386171E-2</v>
      </c>
      <c r="K8" s="259">
        <v>3980</v>
      </c>
      <c r="L8" s="263">
        <f>IFERROR(K8/G8-1,"-")</f>
        <v>0.24103523542251315</v>
      </c>
      <c r="M8" s="264">
        <f>IF(G8=0,"nd",K8-G8)</f>
        <v>773</v>
      </c>
      <c r="N8" s="265">
        <f t="shared" ref="N8:N12" si="9">K8/$K$6</f>
        <v>6.3133516283053887E-2</v>
      </c>
      <c r="O8" s="259">
        <v>5227</v>
      </c>
      <c r="P8" s="263">
        <f>IFERROR(O8/K8-1,"-")</f>
        <v>0.31331658291457276</v>
      </c>
      <c r="Q8" s="266">
        <f t="shared" si="3"/>
        <v>1247</v>
      </c>
      <c r="R8" s="263">
        <f>IFERROR(O8/C8-1,"-")</f>
        <v>3.2358184764991895</v>
      </c>
      <c r="S8" s="266">
        <f t="shared" si="6"/>
        <v>3993</v>
      </c>
      <c r="T8" s="265">
        <f t="shared" ref="T8:T12" si="10">O8/$O$6</f>
        <v>8.0918323115982418E-2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74246</v>
      </c>
      <c r="D9" s="259">
        <v>68811</v>
      </c>
      <c r="E9" s="259">
        <v>57743</v>
      </c>
      <c r="F9" s="265">
        <f t="shared" si="4"/>
        <v>0.7158637276536659</v>
      </c>
      <c r="G9" s="259">
        <v>50873</v>
      </c>
      <c r="H9" s="261">
        <f>IFERROR(G9/E9-1,"-")</f>
        <v>-0.11897546022894545</v>
      </c>
      <c r="I9" s="266">
        <f t="shared" si="7"/>
        <v>-6870</v>
      </c>
      <c r="J9" s="265">
        <f t="shared" si="8"/>
        <v>0.73474486922110371</v>
      </c>
      <c r="K9" s="259">
        <v>44728</v>
      </c>
      <c r="L9" s="263">
        <f>IFERROR(K9/G9-1,"-")</f>
        <v>-0.12079098932636168</v>
      </c>
      <c r="M9" s="264">
        <f>IF(G9=0,"nd",K9-G9)</f>
        <v>-6145</v>
      </c>
      <c r="N9" s="265">
        <f t="shared" si="9"/>
        <v>0.709506511635285</v>
      </c>
      <c r="O9" s="259">
        <v>43475</v>
      </c>
      <c r="P9" s="263">
        <f t="shared" si="2"/>
        <v>-2.8013772133786419E-2</v>
      </c>
      <c r="Q9" s="266">
        <f t="shared" si="3"/>
        <v>-1253</v>
      </c>
      <c r="R9" s="267">
        <f t="shared" si="5"/>
        <v>-0.4144465695121623</v>
      </c>
      <c r="S9" s="266">
        <f t="shared" si="6"/>
        <v>-30771</v>
      </c>
      <c r="T9" s="265">
        <f t="shared" si="10"/>
        <v>0.67302928973930276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20337</v>
      </c>
      <c r="D10" s="268">
        <v>13840</v>
      </c>
      <c r="E10" s="268">
        <v>17390</v>
      </c>
      <c r="F10" s="269">
        <f>IFERROR(E10/$E$6,"-")</f>
        <v>0.21559098460241502</v>
      </c>
      <c r="G10" s="268">
        <v>15159</v>
      </c>
      <c r="H10" s="257">
        <f>IFERROR(G10/E10-1,"-")</f>
        <v>-0.12829212190914319</v>
      </c>
      <c r="I10" s="258">
        <f>IFERROR(G10-E10,"-")</f>
        <v>-2231</v>
      </c>
      <c r="J10" s="269">
        <f>IFERROR(G10/$G$6,"-")</f>
        <v>0.21893730412051013</v>
      </c>
      <c r="K10" s="268">
        <v>14333</v>
      </c>
      <c r="L10" s="257">
        <f>IFERROR(K10/G10-1,"-")</f>
        <v>-5.448908239329775E-2</v>
      </c>
      <c r="M10" s="258">
        <f>IFERROR(K10-G10,"-")</f>
        <v>-826</v>
      </c>
      <c r="N10" s="269">
        <f>IFERROR(K10/$K$6,"-")</f>
        <v>0.22735997208166114</v>
      </c>
      <c r="O10" s="268">
        <v>15894</v>
      </c>
      <c r="P10" s="257">
        <f>IFERROR(O10/K10-1,"-")</f>
        <v>0.10890950952347733</v>
      </c>
      <c r="Q10" s="258">
        <f>IFERROR(O10-K10,"-")</f>
        <v>1561</v>
      </c>
      <c r="R10" s="257">
        <f t="shared" si="5"/>
        <v>-0.21846880070806907</v>
      </c>
      <c r="S10" s="258">
        <f t="shared" si="6"/>
        <v>-4443</v>
      </c>
      <c r="T10" s="269">
        <f>IFERROR(O10/$O$6,"-")</f>
        <v>0.24605238714471483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0</v>
      </c>
      <c r="D11" s="259">
        <v>0</v>
      </c>
      <c r="E11" s="259">
        <v>0</v>
      </c>
      <c r="F11" s="265">
        <f t="shared" si="4"/>
        <v>0</v>
      </c>
      <c r="G11" s="259">
        <v>0</v>
      </c>
      <c r="H11" s="267" t="e">
        <f t="shared" ref="H11:H12" si="11">G11/E11-1</f>
        <v>#DIV/0!</v>
      </c>
      <c r="I11" s="266">
        <f t="shared" si="7"/>
        <v>0</v>
      </c>
      <c r="J11" s="265">
        <f t="shared" si="8"/>
        <v>0</v>
      </c>
      <c r="K11" s="259">
        <v>0</v>
      </c>
      <c r="L11" s="263" t="e">
        <f>K11/G11-1</f>
        <v>#DIV/0!</v>
      </c>
      <c r="M11" s="266">
        <f t="shared" si="1"/>
        <v>0</v>
      </c>
      <c r="N11" s="265">
        <f t="shared" si="9"/>
        <v>0</v>
      </c>
      <c r="O11" s="259">
        <v>0</v>
      </c>
      <c r="P11" s="267" t="e">
        <f t="shared" si="2"/>
        <v>#DIV/0!</v>
      </c>
      <c r="Q11" s="266">
        <f t="shared" si="3"/>
        <v>0</v>
      </c>
      <c r="R11" s="267" t="e">
        <f t="shared" ref="R11:R12" si="12">O11/D11-1</f>
        <v>#DIV/0!</v>
      </c>
      <c r="S11" s="266">
        <f t="shared" ref="S11:S12" si="13">O11-D11</f>
        <v>0</v>
      </c>
      <c r="T11" s="265">
        <f t="shared" si="10"/>
        <v>0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>
        <v>0</v>
      </c>
      <c r="D12" s="259">
        <v>0</v>
      </c>
      <c r="E12" s="259">
        <v>0</v>
      </c>
      <c r="F12" s="265">
        <f t="shared" si="4"/>
        <v>0</v>
      </c>
      <c r="G12" s="259">
        <v>0</v>
      </c>
      <c r="H12" s="267" t="e">
        <f t="shared" si="11"/>
        <v>#DIV/0!</v>
      </c>
      <c r="I12" s="266">
        <f t="shared" si="7"/>
        <v>0</v>
      </c>
      <c r="J12" s="265">
        <f t="shared" si="8"/>
        <v>0</v>
      </c>
      <c r="K12" s="259">
        <v>0</v>
      </c>
      <c r="L12" s="263" t="e">
        <f t="shared" si="0"/>
        <v>#DIV/0!</v>
      </c>
      <c r="M12" s="266">
        <f t="shared" si="1"/>
        <v>0</v>
      </c>
      <c r="N12" s="265">
        <f t="shared" si="9"/>
        <v>0</v>
      </c>
      <c r="O12" s="259">
        <v>0</v>
      </c>
      <c r="P12" s="267" t="e">
        <f>O12/K12-1</f>
        <v>#DIV/0!</v>
      </c>
      <c r="Q12" s="266">
        <f t="shared" si="3"/>
        <v>0</v>
      </c>
      <c r="R12" s="267" t="e">
        <f t="shared" si="12"/>
        <v>#DIV/0!</v>
      </c>
      <c r="S12" s="266">
        <f t="shared" si="13"/>
        <v>0</v>
      </c>
      <c r="T12" s="265">
        <f t="shared" si="10"/>
        <v>0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8" spans="1:27" x14ac:dyDescent="0.25">
      <c r="A18" t="s">
        <v>201</v>
      </c>
    </row>
    <row r="19" spans="1:27" x14ac:dyDescent="0.25">
      <c r="AA19" t="str">
        <f>CONCATENATE("hotelera: 
",FIXED(O7,0)," viajeros 
cuota: ",FIXED(T7*100,1),"%")</f>
        <v>hotelera: 
48.702 viajeros 
cuota: 75,4%</v>
      </c>
    </row>
    <row r="20" spans="1:27" x14ac:dyDescent="0.25">
      <c r="AA20" t="str">
        <f>CONCATENATE("Apartamentos: 
",FIXED(O10,0)," viajeros
cuota: ",FIXED(T10*100,1),"%")</f>
        <v>Apartamentos: 
15.894 viajeros
cuota: 24,6%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202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198</v>
      </c>
      <c r="C134" s="250">
        <v>95817</v>
      </c>
      <c r="D134" s="235">
        <v>120397</v>
      </c>
      <c r="E134" s="235">
        <v>106339</v>
      </c>
      <c r="F134" s="235">
        <v>101169</v>
      </c>
      <c r="G134" s="236">
        <f>F134/E134-1</f>
        <v>-4.8618098722011727E-2</v>
      </c>
      <c r="H134" s="235">
        <f>F134-E134</f>
        <v>-5170</v>
      </c>
      <c r="I134" s="236">
        <f>F134/F$134</f>
        <v>1</v>
      </c>
      <c r="J134" s="235">
        <v>80536</v>
      </c>
      <c r="K134" s="236">
        <f>J134/J$134</f>
        <v>1</v>
      </c>
      <c r="L134" s="236">
        <f>J134/F134-1</f>
        <v>-0.2039458727475808</v>
      </c>
      <c r="M134" s="235">
        <f>J134-F134</f>
        <v>-20633</v>
      </c>
      <c r="N134" s="236">
        <f>J134/D134-1</f>
        <v>-0.33107967806506811</v>
      </c>
      <c r="O134" s="235">
        <f>J134-D134</f>
        <v>-39861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75480</v>
      </c>
      <c r="D135" s="253">
        <v>105592</v>
      </c>
      <c r="E135" s="253">
        <v>88111</v>
      </c>
      <c r="F135" s="253">
        <v>84381</v>
      </c>
      <c r="G135" s="257">
        <f>IFERROR(F135/E135-1,"-")</f>
        <v>-4.2332966371962599E-2</v>
      </c>
      <c r="H135" s="253">
        <f t="shared" ref="H135:H138" si="14">F135-E135</f>
        <v>-3730</v>
      </c>
      <c r="I135" s="255">
        <f>F135/F$134</f>
        <v>0.83405984046496462</v>
      </c>
      <c r="J135" s="253">
        <v>61571</v>
      </c>
      <c r="K135" s="254">
        <f t="shared" ref="K135:K138" si="15">J135/J$134</f>
        <v>0.76451524783947555</v>
      </c>
      <c r="L135" s="255">
        <f t="shared" ref="L135:L138" si="16">J135/F135-1</f>
        <v>-0.27032151787724723</v>
      </c>
      <c r="M135" s="256">
        <f t="shared" ref="M135:M138" si="17">J135-F135</f>
        <v>-22810</v>
      </c>
      <c r="N135" s="254">
        <f t="shared" ref="N135:N138" si="18">J135/D135-1</f>
        <v>-0.41689711341768321</v>
      </c>
      <c r="O135" s="253">
        <f t="shared" ref="O135:O138" si="19">J135-D135</f>
        <v>-44021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1234</v>
      </c>
      <c r="D136" s="259">
        <v>6601</v>
      </c>
      <c r="E136" s="259">
        <v>6222</v>
      </c>
      <c r="F136" s="259">
        <v>5327</v>
      </c>
      <c r="G136" s="263">
        <f t="shared" ref="G136:G138" si="20">IFERROR(F136/E136-1,"-")</f>
        <v>-0.14384442301510769</v>
      </c>
      <c r="H136" s="259">
        <f t="shared" si="14"/>
        <v>-895</v>
      </c>
      <c r="I136" s="267">
        <f t="shared" ref="I136:I138" si="21">F136/F$134</f>
        <v>5.265446925441588E-2</v>
      </c>
      <c r="J136" s="259">
        <v>6115</v>
      </c>
      <c r="K136" s="265">
        <f t="shared" si="15"/>
        <v>7.5928777192808189E-2</v>
      </c>
      <c r="L136" s="267">
        <f t="shared" si="16"/>
        <v>0.14792566172329646</v>
      </c>
      <c r="M136" s="266">
        <f t="shared" si="17"/>
        <v>788</v>
      </c>
      <c r="N136" s="265">
        <f t="shared" si="18"/>
        <v>-7.3625208301772438E-2</v>
      </c>
      <c r="O136" s="259">
        <f t="shared" si="19"/>
        <v>-486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105466</v>
      </c>
      <c r="D137" s="259">
        <v>98991</v>
      </c>
      <c r="E137" s="259">
        <v>81889</v>
      </c>
      <c r="F137" s="259">
        <v>79054</v>
      </c>
      <c r="G137" s="261">
        <f t="shared" si="20"/>
        <v>-3.4620034436859681E-2</v>
      </c>
      <c r="H137" s="259">
        <f t="shared" si="14"/>
        <v>-2835</v>
      </c>
      <c r="I137" s="271">
        <f t="shared" si="21"/>
        <v>0.78140537121054865</v>
      </c>
      <c r="J137" s="259">
        <v>55456</v>
      </c>
      <c r="K137" s="265">
        <f t="shared" si="15"/>
        <v>0.68858647064666734</v>
      </c>
      <c r="L137" s="267">
        <f t="shared" si="16"/>
        <v>-0.29850481949047492</v>
      </c>
      <c r="M137" s="266">
        <f t="shared" si="17"/>
        <v>-23598</v>
      </c>
      <c r="N137" s="265">
        <f t="shared" si="18"/>
        <v>-0.43978745542524067</v>
      </c>
      <c r="O137" s="259">
        <f t="shared" si="19"/>
        <v>-43535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10918</v>
      </c>
      <c r="D138" s="253">
        <v>14805</v>
      </c>
      <c r="E138" s="253">
        <v>18228</v>
      </c>
      <c r="F138" s="253">
        <v>16788</v>
      </c>
      <c r="G138" s="257">
        <f t="shared" si="20"/>
        <v>-7.8999341672152723E-2</v>
      </c>
      <c r="H138" s="253">
        <f t="shared" si="14"/>
        <v>-1440</v>
      </c>
      <c r="I138" s="255">
        <f t="shared" si="21"/>
        <v>0.16594015953503544</v>
      </c>
      <c r="J138" s="253">
        <v>18965</v>
      </c>
      <c r="K138" s="254">
        <f t="shared" si="15"/>
        <v>0.23548475216052447</v>
      </c>
      <c r="L138" s="255">
        <f t="shared" si="16"/>
        <v>0.1296759590183465</v>
      </c>
      <c r="M138" s="256">
        <f t="shared" si="17"/>
        <v>2177</v>
      </c>
      <c r="N138" s="254">
        <f t="shared" si="18"/>
        <v>0.28098615332657895</v>
      </c>
      <c r="O138" s="253">
        <f t="shared" si="19"/>
        <v>4160</v>
      </c>
      <c r="Q138" s="29"/>
      <c r="R138" s="81"/>
      <c r="Z138" s="1"/>
    </row>
    <row r="139" spans="1:31" s="4" customFormat="1" ht="7.5" customHeight="1" x14ac:dyDescent="0.25">
      <c r="A139" s="1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A140" s="1"/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E9E8-E618-4871-BABC-00D97B091C7A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204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205</v>
      </c>
      <c r="C6" s="250">
        <v>35361</v>
      </c>
      <c r="D6" s="250">
        <v>48509</v>
      </c>
      <c r="E6" s="250">
        <v>46203</v>
      </c>
      <c r="F6" s="251">
        <f>E6/$E$6</f>
        <v>1</v>
      </c>
      <c r="G6" s="250">
        <v>42959</v>
      </c>
      <c r="H6" s="251">
        <f>G6/E6-1</f>
        <v>-7.0211891002748716E-2</v>
      </c>
      <c r="I6" s="250">
        <f>G6-E6</f>
        <v>-3244</v>
      </c>
      <c r="J6" s="251">
        <f>G6/$G$6</f>
        <v>1</v>
      </c>
      <c r="K6" s="250">
        <v>35884</v>
      </c>
      <c r="L6" s="251">
        <f t="shared" ref="L6:L12" si="0">K6/G6-1</f>
        <v>-0.16469191554738238</v>
      </c>
      <c r="M6" s="250">
        <f t="shared" ref="M6:M12" si="1">K6-G6</f>
        <v>-7075</v>
      </c>
      <c r="N6" s="251">
        <f>K6/$K$6</f>
        <v>1</v>
      </c>
      <c r="O6" s="250">
        <v>34925</v>
      </c>
      <c r="P6" s="251">
        <f t="shared" ref="P6:P11" si="2">O6/K6-1</f>
        <v>-2.6725002786757379E-2</v>
      </c>
      <c r="Q6" s="250">
        <f t="shared" ref="Q6:Q12" si="3">O6-K6</f>
        <v>-959</v>
      </c>
      <c r="R6" s="251">
        <f>O6/C6-1</f>
        <v>-1.2329968043890194E-2</v>
      </c>
      <c r="S6" s="250">
        <f>O6-C6</f>
        <v>-436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31401</v>
      </c>
      <c r="D7" s="253">
        <v>42873</v>
      </c>
      <c r="E7" s="253">
        <v>37973</v>
      </c>
      <c r="F7" s="254">
        <f t="shared" ref="F7:F12" si="4">E7/$E$6</f>
        <v>0.82187303854728044</v>
      </c>
      <c r="G7" s="253">
        <v>35487</v>
      </c>
      <c r="H7" s="255">
        <f>G7/E7-1</f>
        <v>-6.5467569062228392E-2</v>
      </c>
      <c r="I7" s="256">
        <f>G7-E7</f>
        <v>-2486</v>
      </c>
      <c r="J7" s="254">
        <f>G7/$G$6</f>
        <v>0.82606671477455251</v>
      </c>
      <c r="K7" s="253">
        <v>26878</v>
      </c>
      <c r="L7" s="257">
        <f t="shared" si="0"/>
        <v>-0.24259588018147493</v>
      </c>
      <c r="M7" s="258">
        <f t="shared" si="1"/>
        <v>-8609</v>
      </c>
      <c r="N7" s="254">
        <f>K7/$K$6</f>
        <v>0.74902463493478988</v>
      </c>
      <c r="O7" s="253">
        <v>25648</v>
      </c>
      <c r="P7" s="255">
        <f t="shared" si="2"/>
        <v>-4.5762333506957353E-2</v>
      </c>
      <c r="Q7" s="256">
        <f t="shared" si="3"/>
        <v>-1230</v>
      </c>
      <c r="R7" s="255">
        <f t="shared" ref="R7:R10" si="5">O7/C7-1</f>
        <v>-0.18321072577306452</v>
      </c>
      <c r="S7" s="256">
        <f t="shared" ref="S7:S10" si="6">O7-C7</f>
        <v>-5753</v>
      </c>
      <c r="T7" s="254">
        <f>O7/$O$6</f>
        <v>0.73437365783822472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527</v>
      </c>
      <c r="D8" s="259">
        <v>2413</v>
      </c>
      <c r="E8" s="259">
        <v>2687</v>
      </c>
      <c r="F8" s="260">
        <f t="shared" si="4"/>
        <v>5.8156396770772459E-2</v>
      </c>
      <c r="G8" s="259">
        <v>2177</v>
      </c>
      <c r="H8" s="261">
        <f>IFERROR(G8/E8-1,"-")</f>
        <v>-0.18980275400074431</v>
      </c>
      <c r="I8" s="262">
        <f t="shared" ref="I8:I12" si="7">G8-E8</f>
        <v>-510</v>
      </c>
      <c r="J8" s="260">
        <f t="shared" ref="J8:J12" si="8">G8/$G$6</f>
        <v>5.0676226169138014E-2</v>
      </c>
      <c r="K8" s="259">
        <v>2609</v>
      </c>
      <c r="L8" s="263">
        <f>IFERROR(K8/G8-1,"-")</f>
        <v>0.19843821773082215</v>
      </c>
      <c r="M8" s="264">
        <f>IF(G8=0,"nd",K8-G8)</f>
        <v>432</v>
      </c>
      <c r="N8" s="265">
        <f t="shared" ref="N8:N12" si="9">K8/$K$6</f>
        <v>7.2706498718091622E-2</v>
      </c>
      <c r="O8" s="259">
        <v>2962</v>
      </c>
      <c r="P8" s="263">
        <f>IFERROR(O8/K8-1,"-")</f>
        <v>0.13530088156381748</v>
      </c>
      <c r="Q8" s="266">
        <f t="shared" si="3"/>
        <v>353</v>
      </c>
      <c r="R8" s="263">
        <f>IFERROR(O8/C8-1,"-")</f>
        <v>4.6204933586337757</v>
      </c>
      <c r="S8" s="266">
        <f t="shared" si="6"/>
        <v>2435</v>
      </c>
      <c r="T8" s="265">
        <f t="shared" ref="T8:T12" si="10">O8/$O$6</f>
        <v>8.4810307802433788E-2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30874</v>
      </c>
      <c r="D9" s="259">
        <v>40460</v>
      </c>
      <c r="E9" s="259">
        <v>35286</v>
      </c>
      <c r="F9" s="265">
        <f t="shared" si="4"/>
        <v>0.763716641776508</v>
      </c>
      <c r="G9" s="259">
        <v>33310</v>
      </c>
      <c r="H9" s="261">
        <f>IFERROR(G9/E9-1,"-")</f>
        <v>-5.5999546562376046E-2</v>
      </c>
      <c r="I9" s="266">
        <f t="shared" si="7"/>
        <v>-1976</v>
      </c>
      <c r="J9" s="265">
        <f t="shared" si="8"/>
        <v>0.77539048860541449</v>
      </c>
      <c r="K9" s="259">
        <v>24269</v>
      </c>
      <c r="L9" s="263">
        <f>IFERROR(K9/G9-1,"-")</f>
        <v>-0.27141999399579708</v>
      </c>
      <c r="M9" s="264">
        <f>IF(G9=0,"nd",K9-G9)</f>
        <v>-9041</v>
      </c>
      <c r="N9" s="265">
        <f t="shared" si="9"/>
        <v>0.67631813621669823</v>
      </c>
      <c r="O9" s="259">
        <v>22686</v>
      </c>
      <c r="P9" s="263">
        <f t="shared" si="2"/>
        <v>-6.5227244633070947E-2</v>
      </c>
      <c r="Q9" s="266">
        <f t="shared" si="3"/>
        <v>-1583</v>
      </c>
      <c r="R9" s="267">
        <f t="shared" si="5"/>
        <v>-0.2652069702662434</v>
      </c>
      <c r="S9" s="266">
        <f t="shared" si="6"/>
        <v>-8188</v>
      </c>
      <c r="T9" s="265">
        <f t="shared" si="10"/>
        <v>0.64956335003579102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3960</v>
      </c>
      <c r="D10" s="268">
        <v>5636</v>
      </c>
      <c r="E10" s="268">
        <v>8230</v>
      </c>
      <c r="F10" s="269">
        <f>IFERROR(E10/$E$6,"-")</f>
        <v>0.17812696145271953</v>
      </c>
      <c r="G10" s="268">
        <v>7472</v>
      </c>
      <c r="H10" s="257">
        <f>IFERROR(G10/E10-1,"-")</f>
        <v>-9.2102065613608786E-2</v>
      </c>
      <c r="I10" s="258">
        <f>IFERROR(G10-E10,"-")</f>
        <v>-758</v>
      </c>
      <c r="J10" s="269">
        <f>IFERROR(G10/$G$6,"-")</f>
        <v>0.17393328522544751</v>
      </c>
      <c r="K10" s="268">
        <v>9006</v>
      </c>
      <c r="L10" s="257">
        <f>IFERROR(K10/G10-1,"-")</f>
        <v>0.20529978586723763</v>
      </c>
      <c r="M10" s="258">
        <f>IFERROR(K10-G10,"-")</f>
        <v>1534</v>
      </c>
      <c r="N10" s="269">
        <f>IFERROR(K10/$K$6,"-")</f>
        <v>0.25097536506521012</v>
      </c>
      <c r="O10" s="268">
        <v>9277</v>
      </c>
      <c r="P10" s="257">
        <f>IFERROR(O10/K10-1,"-")</f>
        <v>3.009105041083715E-2</v>
      </c>
      <c r="Q10" s="258">
        <f>IFERROR(O10-K10,"-")</f>
        <v>271</v>
      </c>
      <c r="R10" s="257">
        <f t="shared" si="5"/>
        <v>1.3426767676767675</v>
      </c>
      <c r="S10" s="258">
        <f t="shared" si="6"/>
        <v>5317</v>
      </c>
      <c r="T10" s="269">
        <f>IFERROR(O10/$O$6,"-")</f>
        <v>0.26562634216177522</v>
      </c>
      <c r="V10" s="29"/>
      <c r="W10" s="81"/>
      <c r="AE10" s="1"/>
    </row>
    <row r="11" spans="1:31" s="4" customFormat="1" hidden="1" x14ac:dyDescent="0.25">
      <c r="B11" s="99" t="s">
        <v>179</v>
      </c>
      <c r="C11" s="259">
        <v>0</v>
      </c>
      <c r="D11" s="259">
        <v>0</v>
      </c>
      <c r="E11" s="259">
        <v>0</v>
      </c>
      <c r="F11" s="265">
        <f t="shared" si="4"/>
        <v>0</v>
      </c>
      <c r="G11" s="259">
        <v>0</v>
      </c>
      <c r="H11" s="267" t="e">
        <f t="shared" ref="H11:H12" si="11">G11/E11-1</f>
        <v>#DIV/0!</v>
      </c>
      <c r="I11" s="266">
        <f t="shared" si="7"/>
        <v>0</v>
      </c>
      <c r="J11" s="265">
        <f t="shared" si="8"/>
        <v>0</v>
      </c>
      <c r="K11" s="259">
        <v>0</v>
      </c>
      <c r="L11" s="263" t="e">
        <f>K11/G11-1</f>
        <v>#DIV/0!</v>
      </c>
      <c r="M11" s="266">
        <f t="shared" si="1"/>
        <v>0</v>
      </c>
      <c r="N11" s="265">
        <f t="shared" si="9"/>
        <v>0</v>
      </c>
      <c r="O11" s="259">
        <v>0</v>
      </c>
      <c r="P11" s="267" t="e">
        <f t="shared" si="2"/>
        <v>#DIV/0!</v>
      </c>
      <c r="Q11" s="266">
        <f t="shared" si="3"/>
        <v>0</v>
      </c>
      <c r="R11" s="267" t="e">
        <f t="shared" ref="R11:R12" si="12">O11/D11-1</f>
        <v>#DIV/0!</v>
      </c>
      <c r="S11" s="266">
        <f t="shared" ref="S11:S12" si="13">O11-D11</f>
        <v>0</v>
      </c>
      <c r="T11" s="265">
        <f t="shared" si="10"/>
        <v>0</v>
      </c>
      <c r="V11" s="29"/>
      <c r="W11" s="81"/>
      <c r="AE11" s="1"/>
    </row>
    <row r="12" spans="1:31" s="4" customFormat="1" hidden="1" x14ac:dyDescent="0.25">
      <c r="B12" s="99" t="s">
        <v>68</v>
      </c>
      <c r="C12" s="259">
        <v>0</v>
      </c>
      <c r="D12" s="259">
        <v>0</v>
      </c>
      <c r="E12" s="259">
        <v>0</v>
      </c>
      <c r="F12" s="265">
        <f t="shared" si="4"/>
        <v>0</v>
      </c>
      <c r="G12" s="259">
        <v>0</v>
      </c>
      <c r="H12" s="267" t="e">
        <f t="shared" si="11"/>
        <v>#DIV/0!</v>
      </c>
      <c r="I12" s="266">
        <f t="shared" si="7"/>
        <v>0</v>
      </c>
      <c r="J12" s="265">
        <f t="shared" si="8"/>
        <v>0</v>
      </c>
      <c r="K12" s="259">
        <v>0</v>
      </c>
      <c r="L12" s="263" t="e">
        <f t="shared" si="0"/>
        <v>#DIV/0!</v>
      </c>
      <c r="M12" s="266">
        <f t="shared" si="1"/>
        <v>0</v>
      </c>
      <c r="N12" s="265">
        <f t="shared" si="9"/>
        <v>0</v>
      </c>
      <c r="O12" s="259">
        <v>0</v>
      </c>
      <c r="P12" s="267" t="e">
        <f>O12/K12-1</f>
        <v>#DIV/0!</v>
      </c>
      <c r="Q12" s="266">
        <f t="shared" si="3"/>
        <v>0</v>
      </c>
      <c r="R12" s="267" t="e">
        <f t="shared" si="12"/>
        <v>#DIV/0!</v>
      </c>
      <c r="S12" s="266">
        <f t="shared" si="13"/>
        <v>0</v>
      </c>
      <c r="T12" s="265">
        <f t="shared" si="10"/>
        <v>0</v>
      </c>
      <c r="V12" s="29"/>
      <c r="W12" s="81"/>
      <c r="AE12" s="1"/>
    </row>
    <row r="13" spans="1:31" s="4" customFormat="1" ht="7.5" customHeight="1" x14ac:dyDescent="0.25"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25.648 viajeros 
cuota: 73,4%</v>
      </c>
    </row>
    <row r="20" spans="27:27" x14ac:dyDescent="0.25">
      <c r="AA20" t="str">
        <f>CONCATENATE("Apartamentos: 
",FIXED(O10,0)," viajeros
cuota: ",FIXED(T10*100,1),"%")</f>
        <v>Apartamentos: 
9.277 viajeros
cuota: 26,6%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206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205</v>
      </c>
      <c r="C134" s="235">
        <v>120918</v>
      </c>
      <c r="D134" s="235">
        <v>120397</v>
      </c>
      <c r="E134" s="235">
        <v>106339</v>
      </c>
      <c r="F134" s="235">
        <v>101169</v>
      </c>
      <c r="G134" s="236">
        <f>F134/E134-1</f>
        <v>-4.8618098722011727E-2</v>
      </c>
      <c r="H134" s="235">
        <f>F134-E134</f>
        <v>-5170</v>
      </c>
      <c r="I134" s="236">
        <f>F134/F$134</f>
        <v>1</v>
      </c>
      <c r="J134" s="235">
        <v>80536</v>
      </c>
      <c r="K134" s="236">
        <f>J134/J$134</f>
        <v>1</v>
      </c>
      <c r="L134" s="236">
        <f>J134/F134-1</f>
        <v>-0.2039458727475808</v>
      </c>
      <c r="M134" s="235">
        <f>J134-F134</f>
        <v>-20633</v>
      </c>
      <c r="N134" s="236">
        <f>J134/D134-1</f>
        <v>-0.33107967806506811</v>
      </c>
      <c r="O134" s="235">
        <f>J134-D134</f>
        <v>-39861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110000</v>
      </c>
      <c r="D135" s="253">
        <v>105592</v>
      </c>
      <c r="E135" s="253">
        <v>88111</v>
      </c>
      <c r="F135" s="253">
        <v>84381</v>
      </c>
      <c r="G135" s="257">
        <f>IFERROR(F135/E135-1,"-")</f>
        <v>-4.2332966371962599E-2</v>
      </c>
      <c r="H135" s="253">
        <f t="shared" ref="H135:H138" si="14">F135-E135</f>
        <v>-3730</v>
      </c>
      <c r="I135" s="255">
        <f>F135/F$134</f>
        <v>0.83405984046496462</v>
      </c>
      <c r="J135" s="253">
        <v>61571</v>
      </c>
      <c r="K135" s="254">
        <f t="shared" ref="K135:K138" si="15">J135/J$134</f>
        <v>0.76451524783947555</v>
      </c>
      <c r="L135" s="255">
        <f t="shared" ref="L135:L138" si="16">J135/F135-1</f>
        <v>-0.27032151787724723</v>
      </c>
      <c r="M135" s="256">
        <f t="shared" ref="M135:M138" si="17">J135-F135</f>
        <v>-22810</v>
      </c>
      <c r="N135" s="254">
        <f t="shared" ref="N135:N138" si="18">J135/D135-1</f>
        <v>-0.41689711341768321</v>
      </c>
      <c r="O135" s="253">
        <f t="shared" ref="O135:O138" si="19">J135-D135</f>
        <v>-44021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4534</v>
      </c>
      <c r="D136" s="259">
        <v>6601</v>
      </c>
      <c r="E136" s="259">
        <v>6222</v>
      </c>
      <c r="F136" s="259">
        <v>5327</v>
      </c>
      <c r="G136" s="263">
        <f t="shared" ref="G136:G138" si="20">IFERROR(F136/E136-1,"-")</f>
        <v>-0.14384442301510769</v>
      </c>
      <c r="H136" s="259">
        <f t="shared" si="14"/>
        <v>-895</v>
      </c>
      <c r="I136" s="267">
        <f t="shared" ref="I136:I138" si="21">F136/F$134</f>
        <v>5.265446925441588E-2</v>
      </c>
      <c r="J136" s="259">
        <v>6115</v>
      </c>
      <c r="K136" s="265">
        <f t="shared" si="15"/>
        <v>7.5928777192808189E-2</v>
      </c>
      <c r="L136" s="267">
        <f t="shared" si="16"/>
        <v>0.14792566172329646</v>
      </c>
      <c r="M136" s="266">
        <f t="shared" si="17"/>
        <v>788</v>
      </c>
      <c r="N136" s="265">
        <f t="shared" si="18"/>
        <v>-7.3625208301772438E-2</v>
      </c>
      <c r="O136" s="259">
        <f t="shared" si="19"/>
        <v>-486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105466</v>
      </c>
      <c r="D137" s="259">
        <v>98991</v>
      </c>
      <c r="E137" s="259">
        <v>81889</v>
      </c>
      <c r="F137" s="259">
        <v>79054</v>
      </c>
      <c r="G137" s="261">
        <f t="shared" si="20"/>
        <v>-3.4620034436859681E-2</v>
      </c>
      <c r="H137" s="259">
        <f t="shared" si="14"/>
        <v>-2835</v>
      </c>
      <c r="I137" s="271">
        <f t="shared" si="21"/>
        <v>0.78140537121054865</v>
      </c>
      <c r="J137" s="259">
        <v>55456</v>
      </c>
      <c r="K137" s="265">
        <f t="shared" si="15"/>
        <v>0.68858647064666734</v>
      </c>
      <c r="L137" s="267">
        <f t="shared" si="16"/>
        <v>-0.29850481949047492</v>
      </c>
      <c r="M137" s="266">
        <f t="shared" si="17"/>
        <v>-23598</v>
      </c>
      <c r="N137" s="265">
        <f t="shared" si="18"/>
        <v>-0.43978745542524067</v>
      </c>
      <c r="O137" s="259">
        <f t="shared" si="19"/>
        <v>-43535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10918</v>
      </c>
      <c r="D138" s="253">
        <v>14805</v>
      </c>
      <c r="E138" s="253">
        <v>18228</v>
      </c>
      <c r="F138" s="253">
        <v>16788</v>
      </c>
      <c r="G138" s="257">
        <f t="shared" si="20"/>
        <v>-7.8999341672152723E-2</v>
      </c>
      <c r="H138" s="253">
        <f t="shared" si="14"/>
        <v>-1440</v>
      </c>
      <c r="I138" s="255">
        <f t="shared" si="21"/>
        <v>0.16594015953503544</v>
      </c>
      <c r="J138" s="253">
        <v>18965</v>
      </c>
      <c r="K138" s="254">
        <f t="shared" si="15"/>
        <v>0.23548475216052447</v>
      </c>
      <c r="L138" s="255">
        <f t="shared" si="16"/>
        <v>0.1296759590183465</v>
      </c>
      <c r="M138" s="256">
        <f t="shared" si="17"/>
        <v>2177</v>
      </c>
      <c r="N138" s="254">
        <f t="shared" si="18"/>
        <v>0.28098615332657895</v>
      </c>
      <c r="O138" s="253">
        <f t="shared" si="19"/>
        <v>4160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482E-5D36-4D54-87A0-A6611AF21728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207</v>
      </c>
      <c r="C6" s="250">
        <v>60456</v>
      </c>
      <c r="D6" s="250">
        <v>40042</v>
      </c>
      <c r="E6" s="250">
        <v>34459</v>
      </c>
      <c r="F6" s="251">
        <f>E6/$E$6</f>
        <v>1</v>
      </c>
      <c r="G6" s="250">
        <v>26280</v>
      </c>
      <c r="H6" s="251">
        <f>G6/E6-1</f>
        <v>-0.23735453727618328</v>
      </c>
      <c r="I6" s="250">
        <f>G6-E6</f>
        <v>-8179</v>
      </c>
      <c r="J6" s="251">
        <f>G6/$G$6</f>
        <v>1</v>
      </c>
      <c r="K6" s="250">
        <v>27157</v>
      </c>
      <c r="L6" s="251">
        <f t="shared" ref="L6:L12" si="0">K6/G6-1</f>
        <v>3.3371385083713845E-2</v>
      </c>
      <c r="M6" s="250">
        <f t="shared" ref="M6:M12" si="1">K6-G6</f>
        <v>877</v>
      </c>
      <c r="N6" s="251">
        <f>K6/$K$6</f>
        <v>1</v>
      </c>
      <c r="O6" s="250">
        <v>29671</v>
      </c>
      <c r="P6" s="251">
        <f t="shared" ref="P6:P11" si="2">O6/K6-1</f>
        <v>9.25728173215008E-2</v>
      </c>
      <c r="Q6" s="250">
        <f t="shared" ref="Q6:Q12" si="3">O6-K6</f>
        <v>2514</v>
      </c>
      <c r="R6" s="251">
        <f>O6/C6-1</f>
        <v>-0.50921331216091037</v>
      </c>
      <c r="S6" s="250">
        <f>O6-C6</f>
        <v>-30785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208</v>
      </c>
      <c r="C7" s="253">
        <v>44079</v>
      </c>
      <c r="D7" s="253">
        <v>31838</v>
      </c>
      <c r="E7" s="253">
        <v>25299</v>
      </c>
      <c r="F7" s="254">
        <f t="shared" ref="F7:F12" si="4">E7/$E$6</f>
        <v>0.73417684784816739</v>
      </c>
      <c r="G7" s="253">
        <v>18593</v>
      </c>
      <c r="H7" s="255">
        <f>G7/E7-1</f>
        <v>-0.26506976560338358</v>
      </c>
      <c r="I7" s="256">
        <f>G7-E7</f>
        <v>-6706</v>
      </c>
      <c r="J7" s="254">
        <f>G7/$G$6</f>
        <v>0.70749619482496195</v>
      </c>
      <c r="K7" s="253">
        <v>21830</v>
      </c>
      <c r="L7" s="257">
        <f t="shared" si="0"/>
        <v>0.17409777873393217</v>
      </c>
      <c r="M7" s="258">
        <f t="shared" si="1"/>
        <v>3237</v>
      </c>
      <c r="N7" s="254">
        <f>K7/$K$6</f>
        <v>0.80384431270022461</v>
      </c>
      <c r="O7" s="253">
        <v>23054</v>
      </c>
      <c r="P7" s="255">
        <f t="shared" si="2"/>
        <v>5.6069628950984773E-2</v>
      </c>
      <c r="Q7" s="256">
        <f t="shared" si="3"/>
        <v>1224</v>
      </c>
      <c r="R7" s="255">
        <f t="shared" ref="R7:R10" si="5">O7/C7-1</f>
        <v>-0.47698450509312829</v>
      </c>
      <c r="S7" s="256">
        <f t="shared" ref="S7:S10" si="6">O7-C7</f>
        <v>-21025</v>
      </c>
      <c r="T7" s="254">
        <f>O7/$O$6</f>
        <v>0.77698763102018809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707</v>
      </c>
      <c r="D8" s="259">
        <v>3487</v>
      </c>
      <c r="E8" s="259">
        <v>2842</v>
      </c>
      <c r="F8" s="260">
        <f t="shared" si="4"/>
        <v>8.2474825154531473E-2</v>
      </c>
      <c r="G8" s="259">
        <v>1030</v>
      </c>
      <c r="H8" s="261">
        <f>IFERROR(G8/E8-1,"-")</f>
        <v>-0.63757916959887395</v>
      </c>
      <c r="I8" s="262">
        <f t="shared" ref="I8:I12" si="7">G8-E8</f>
        <v>-1812</v>
      </c>
      <c r="J8" s="260">
        <f t="shared" ref="J8:J12" si="8">G8/$G$6</f>
        <v>3.9193302891933027E-2</v>
      </c>
      <c r="K8" s="259">
        <v>1371</v>
      </c>
      <c r="L8" s="263">
        <f>IFERROR(K8/G8-1,"-")</f>
        <v>0.33106796116504844</v>
      </c>
      <c r="M8" s="264">
        <f>IF(G8=0,"nd",K8-G8)</f>
        <v>341</v>
      </c>
      <c r="N8" s="265">
        <f t="shared" ref="N8:N12" si="9">K8/$K$6</f>
        <v>5.0484221379386532E-2</v>
      </c>
      <c r="O8" s="259">
        <v>2265</v>
      </c>
      <c r="P8" s="263">
        <f>IFERROR(O8/K8-1,"-")</f>
        <v>0.65207877461706776</v>
      </c>
      <c r="Q8" s="266">
        <f t="shared" si="3"/>
        <v>894</v>
      </c>
      <c r="R8" s="263">
        <f>IFERROR(O8/C8-1,"-")</f>
        <v>2.2036775106082036</v>
      </c>
      <c r="S8" s="266">
        <f t="shared" si="6"/>
        <v>1558</v>
      </c>
      <c r="T8" s="265">
        <f t="shared" ref="T8:T12" si="10">O8/$O$6</f>
        <v>7.6337164234437663E-2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43372</v>
      </c>
      <c r="D9" s="259">
        <v>28351</v>
      </c>
      <c r="E9" s="259">
        <v>22457</v>
      </c>
      <c r="F9" s="265">
        <f t="shared" si="4"/>
        <v>0.65170202269363586</v>
      </c>
      <c r="G9" s="259">
        <v>17563</v>
      </c>
      <c r="H9" s="261">
        <f>IFERROR(G9/E9-1,"-")</f>
        <v>-0.21792759495925551</v>
      </c>
      <c r="I9" s="266">
        <f t="shared" si="7"/>
        <v>-4894</v>
      </c>
      <c r="J9" s="265">
        <f t="shared" si="8"/>
        <v>0.66830289193302894</v>
      </c>
      <c r="K9" s="259">
        <v>20459</v>
      </c>
      <c r="L9" s="263">
        <f>IFERROR(K9/G9-1,"-")</f>
        <v>0.16489210271593691</v>
      </c>
      <c r="M9" s="264">
        <f>IF(G9=0,"nd",K9-G9)</f>
        <v>2896</v>
      </c>
      <c r="N9" s="265">
        <f t="shared" si="9"/>
        <v>0.75336009132083814</v>
      </c>
      <c r="O9" s="259">
        <v>20789</v>
      </c>
      <c r="P9" s="263">
        <f t="shared" si="2"/>
        <v>1.6129820616843427E-2</v>
      </c>
      <c r="Q9" s="266">
        <f t="shared" si="3"/>
        <v>330</v>
      </c>
      <c r="R9" s="267">
        <f t="shared" si="5"/>
        <v>-0.52068154569768521</v>
      </c>
      <c r="S9" s="266">
        <f t="shared" si="6"/>
        <v>-22583</v>
      </c>
      <c r="T9" s="265">
        <f t="shared" si="10"/>
        <v>0.70065046678575038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16377</v>
      </c>
      <c r="D10" s="268">
        <v>8204</v>
      </c>
      <c r="E10" s="268">
        <v>9160</v>
      </c>
      <c r="F10" s="269">
        <f>IFERROR(E10/$E$6,"-")</f>
        <v>0.26582315215183261</v>
      </c>
      <c r="G10" s="268">
        <v>7687</v>
      </c>
      <c r="H10" s="257">
        <f>IFERROR(G10/E10-1,"-")</f>
        <v>-0.16080786026200877</v>
      </c>
      <c r="I10" s="258">
        <f>IFERROR(G10-E10,"-")</f>
        <v>-1473</v>
      </c>
      <c r="J10" s="269">
        <f>IFERROR(G10/$G$6,"-")</f>
        <v>0.29250380517503805</v>
      </c>
      <c r="K10" s="268">
        <v>5327</v>
      </c>
      <c r="L10" s="257">
        <f>IFERROR(K10/G10-1,"-")</f>
        <v>-0.3070118381683361</v>
      </c>
      <c r="M10" s="258">
        <f>IFERROR(K10-G10,"-")</f>
        <v>-2360</v>
      </c>
      <c r="N10" s="269">
        <f>IFERROR(K10/$K$6,"-")</f>
        <v>0.19615568729977537</v>
      </c>
      <c r="O10" s="268">
        <v>6617</v>
      </c>
      <c r="P10" s="257">
        <f>IFERROR(O10/K10-1,"-")</f>
        <v>0.24216256804955894</v>
      </c>
      <c r="Q10" s="258">
        <f>IFERROR(O10-K10,"-")</f>
        <v>1290</v>
      </c>
      <c r="R10" s="257">
        <f t="shared" si="5"/>
        <v>-0.59595774561885573</v>
      </c>
      <c r="S10" s="258">
        <f t="shared" si="6"/>
        <v>-9760</v>
      </c>
      <c r="T10" s="269">
        <f>IFERROR(O10/$O$6,"-")</f>
        <v>0.22301236897981194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0</v>
      </c>
      <c r="D11" s="259">
        <v>0</v>
      </c>
      <c r="E11" s="259">
        <v>0</v>
      </c>
      <c r="F11" s="265">
        <f t="shared" si="4"/>
        <v>0</v>
      </c>
      <c r="G11" s="259">
        <v>0</v>
      </c>
      <c r="H11" s="267" t="e">
        <f t="shared" ref="H11:H12" si="11">G11/E11-1</f>
        <v>#DIV/0!</v>
      </c>
      <c r="I11" s="266">
        <f t="shared" si="7"/>
        <v>0</v>
      </c>
      <c r="J11" s="265">
        <f t="shared" si="8"/>
        <v>0</v>
      </c>
      <c r="K11" s="259">
        <v>0</v>
      </c>
      <c r="L11" s="263" t="e">
        <f>K11/G11-1</f>
        <v>#DIV/0!</v>
      </c>
      <c r="M11" s="266">
        <f t="shared" si="1"/>
        <v>0</v>
      </c>
      <c r="N11" s="265">
        <f t="shared" si="9"/>
        <v>0</v>
      </c>
      <c r="O11" s="259">
        <v>0</v>
      </c>
      <c r="P11" s="267" t="e">
        <f t="shared" si="2"/>
        <v>#DIV/0!</v>
      </c>
      <c r="Q11" s="266">
        <f t="shared" si="3"/>
        <v>0</v>
      </c>
      <c r="R11" s="267" t="e">
        <f t="shared" ref="R11:R12" si="12">O11/D11-1</f>
        <v>#DIV/0!</v>
      </c>
      <c r="S11" s="266">
        <f t="shared" ref="S11:S12" si="13">O11-D11</f>
        <v>0</v>
      </c>
      <c r="T11" s="265">
        <f t="shared" si="10"/>
        <v>0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>
        <v>0</v>
      </c>
      <c r="D12" s="259">
        <v>0</v>
      </c>
      <c r="E12" s="259">
        <v>0</v>
      </c>
      <c r="F12" s="265">
        <f t="shared" si="4"/>
        <v>0</v>
      </c>
      <c r="G12" s="259">
        <v>0</v>
      </c>
      <c r="H12" s="267" t="e">
        <f t="shared" si="11"/>
        <v>#DIV/0!</v>
      </c>
      <c r="I12" s="266">
        <f t="shared" si="7"/>
        <v>0</v>
      </c>
      <c r="J12" s="265">
        <f t="shared" si="8"/>
        <v>0</v>
      </c>
      <c r="K12" s="259">
        <v>0</v>
      </c>
      <c r="L12" s="263" t="e">
        <f t="shared" si="0"/>
        <v>#DIV/0!</v>
      </c>
      <c r="M12" s="266">
        <f t="shared" si="1"/>
        <v>0</v>
      </c>
      <c r="N12" s="265">
        <f t="shared" si="9"/>
        <v>0</v>
      </c>
      <c r="O12" s="259">
        <v>0</v>
      </c>
      <c r="P12" s="267" t="e">
        <f>O12/K12-1</f>
        <v>#DIV/0!</v>
      </c>
      <c r="Q12" s="266">
        <f t="shared" si="3"/>
        <v>0</v>
      </c>
      <c r="R12" s="267" t="e">
        <f t="shared" si="12"/>
        <v>#DIV/0!</v>
      </c>
      <c r="S12" s="266">
        <f t="shared" si="13"/>
        <v>0</v>
      </c>
      <c r="T12" s="265">
        <f t="shared" si="10"/>
        <v>0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23.054 viajeros 
cuota: 77,7%</v>
      </c>
    </row>
    <row r="20" spans="27:27" x14ac:dyDescent="0.25">
      <c r="AA20" t="str">
        <f>CONCATENATE("Apartamentos: 
",FIXED(O10,0)," viajeros
cuota: ",FIXED(T10*100,1),"%")</f>
        <v>Apartamentos: 
6.617 viajeros
cuota: 22,3%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209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1" t="s">
        <v>207</v>
      </c>
      <c r="C134" s="235">
        <v>126666</v>
      </c>
      <c r="D134" s="235">
        <v>86860</v>
      </c>
      <c r="E134" s="235">
        <v>75361</v>
      </c>
      <c r="F134" s="235">
        <v>60679</v>
      </c>
      <c r="G134" s="236">
        <f>F134/E134-1</f>
        <v>-0.19482225554331811</v>
      </c>
      <c r="H134" s="235">
        <f>F134-E134</f>
        <v>-14682</v>
      </c>
      <c r="I134" s="236">
        <f>F134/F$134</f>
        <v>1</v>
      </c>
      <c r="J134" s="235">
        <v>67419</v>
      </c>
      <c r="K134" s="236">
        <f>J134/J$134</f>
        <v>1</v>
      </c>
      <c r="L134" s="236">
        <f>J134/F134-1</f>
        <v>0.11107631964930209</v>
      </c>
      <c r="M134" s="235">
        <f>J134-F134</f>
        <v>6740</v>
      </c>
      <c r="N134" s="236">
        <f>J134/D134-1</f>
        <v>-0.22381994013354822</v>
      </c>
      <c r="O134" s="235">
        <f>J134-D134</f>
        <v>-19441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97227</v>
      </c>
      <c r="D135" s="253">
        <v>68469</v>
      </c>
      <c r="E135" s="253">
        <v>54919</v>
      </c>
      <c r="F135" s="253">
        <v>44012</v>
      </c>
      <c r="G135" s="257">
        <f>IFERROR(F135/E135-1,"-")</f>
        <v>-0.19860157686775071</v>
      </c>
      <c r="H135" s="253">
        <f t="shared" ref="H135:H138" si="14">F135-E135</f>
        <v>-10907</v>
      </c>
      <c r="I135" s="255">
        <f>F135/F$134</f>
        <v>0.72532507127671841</v>
      </c>
      <c r="J135" s="253">
        <v>50041</v>
      </c>
      <c r="K135" s="254">
        <f t="shared" ref="K135:K138" si="15">J135/J$134</f>
        <v>0.74223883474984798</v>
      </c>
      <c r="L135" s="255">
        <f t="shared" ref="L135:L138" si="16">J135/F135-1</f>
        <v>0.13698536762701075</v>
      </c>
      <c r="M135" s="256">
        <f t="shared" ref="M135:M138" si="17">J135-F135</f>
        <v>6029</v>
      </c>
      <c r="N135" s="254">
        <f t="shared" ref="N135:N138" si="18">J135/D135-1</f>
        <v>-0.26914370006864419</v>
      </c>
      <c r="O135" s="253">
        <f t="shared" ref="O135:O138" si="19">J135-D135</f>
        <v>-18428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4418</v>
      </c>
      <c r="D136" s="259">
        <v>6088</v>
      </c>
      <c r="E136" s="259">
        <v>5369</v>
      </c>
      <c r="F136" s="259">
        <v>2401</v>
      </c>
      <c r="G136" s="263">
        <f t="shared" ref="G136:G138" si="20">IFERROR(F136/E136-1,"-")</f>
        <v>-0.5528031290743155</v>
      </c>
      <c r="H136" s="259">
        <f t="shared" si="14"/>
        <v>-2968</v>
      </c>
      <c r="I136" s="267">
        <f t="shared" ref="I136:I138" si="21">F136/F$134</f>
        <v>3.9568878854298849E-2</v>
      </c>
      <c r="J136" s="259">
        <v>3104</v>
      </c>
      <c r="K136" s="265">
        <f t="shared" si="15"/>
        <v>4.604043370563194E-2</v>
      </c>
      <c r="L136" s="267">
        <f t="shared" si="16"/>
        <v>0.29279466888796324</v>
      </c>
      <c r="M136" s="266">
        <f t="shared" si="17"/>
        <v>703</v>
      </c>
      <c r="N136" s="265">
        <f t="shared" si="18"/>
        <v>-0.49014454664914586</v>
      </c>
      <c r="O136" s="259">
        <f t="shared" si="19"/>
        <v>-2984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92809</v>
      </c>
      <c r="D137" s="259">
        <v>62381</v>
      </c>
      <c r="E137" s="259">
        <v>49550</v>
      </c>
      <c r="F137" s="259">
        <v>41611</v>
      </c>
      <c r="G137" s="261">
        <f t="shared" si="20"/>
        <v>-0.16022199798183656</v>
      </c>
      <c r="H137" s="259">
        <f t="shared" si="14"/>
        <v>-7939</v>
      </c>
      <c r="I137" s="271">
        <f t="shared" si="21"/>
        <v>0.68575619242241959</v>
      </c>
      <c r="J137" s="259">
        <v>46937</v>
      </c>
      <c r="K137" s="265">
        <f t="shared" si="15"/>
        <v>0.69619840104421604</v>
      </c>
      <c r="L137" s="267">
        <f t="shared" si="16"/>
        <v>0.12799500132176589</v>
      </c>
      <c r="M137" s="266">
        <f t="shared" si="17"/>
        <v>5326</v>
      </c>
      <c r="N137" s="265">
        <f t="shared" si="18"/>
        <v>-0.24757538353024156</v>
      </c>
      <c r="O137" s="259">
        <f t="shared" si="19"/>
        <v>-15444</v>
      </c>
      <c r="Q137" s="29"/>
      <c r="R137" s="81"/>
      <c r="Z137" s="1"/>
    </row>
    <row r="138" spans="1:31" s="4" customFormat="1" x14ac:dyDescent="0.25">
      <c r="B138" s="252" t="s">
        <v>200</v>
      </c>
      <c r="C138" s="253">
        <v>29439</v>
      </c>
      <c r="D138" s="253">
        <v>18391</v>
      </c>
      <c r="E138" s="253">
        <v>20442</v>
      </c>
      <c r="F138" s="253">
        <v>16667</v>
      </c>
      <c r="G138" s="257">
        <f t="shared" si="20"/>
        <v>-0.18466881909793564</v>
      </c>
      <c r="H138" s="253">
        <f t="shared" si="14"/>
        <v>-3775</v>
      </c>
      <c r="I138" s="255">
        <f t="shared" si="21"/>
        <v>0.27467492872328153</v>
      </c>
      <c r="J138" s="253">
        <v>17378</v>
      </c>
      <c r="K138" s="254">
        <f t="shared" si="15"/>
        <v>0.25776116525015202</v>
      </c>
      <c r="L138" s="255">
        <f t="shared" si="16"/>
        <v>4.265914681706362E-2</v>
      </c>
      <c r="M138" s="256">
        <f t="shared" si="17"/>
        <v>711</v>
      </c>
      <c r="N138" s="254">
        <f t="shared" si="18"/>
        <v>-5.5081289761296337E-2</v>
      </c>
      <c r="O138" s="253">
        <f t="shared" si="19"/>
        <v>-1013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1046-2BAA-47CB-942B-F384BB89A742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210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273158</v>
      </c>
      <c r="D6" s="250">
        <v>447228</v>
      </c>
      <c r="E6" s="250">
        <v>487504</v>
      </c>
      <c r="F6" s="251">
        <f>E6/$E$6</f>
        <v>1</v>
      </c>
      <c r="G6" s="250">
        <v>481791</v>
      </c>
      <c r="H6" s="251">
        <f>G6/E6-1</f>
        <v>-1.1718878204076244E-2</v>
      </c>
      <c r="I6" s="250">
        <f>G6-E6</f>
        <v>-5713</v>
      </c>
      <c r="J6" s="251">
        <f>G6/$G$6</f>
        <v>1</v>
      </c>
      <c r="K6" s="250">
        <v>480637</v>
      </c>
      <c r="L6" s="251">
        <f>K6/G6-1</f>
        <v>-2.3952294667189955E-3</v>
      </c>
      <c r="M6" s="250">
        <f>K6-G6</f>
        <v>-1154</v>
      </c>
      <c r="N6" s="251">
        <f>K6/$K$6</f>
        <v>1</v>
      </c>
      <c r="O6" s="250">
        <v>506666</v>
      </c>
      <c r="P6" s="251">
        <f>O6/K6-1</f>
        <v>5.4155214850292399E-2</v>
      </c>
      <c r="Q6" s="250">
        <f>O6-K6</f>
        <v>26029</v>
      </c>
      <c r="R6" s="251">
        <f>IFERROR(O6/C6-1,"-")</f>
        <v>0.85484591335417592</v>
      </c>
      <c r="S6" s="250">
        <f>O6-C6</f>
        <v>233508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95817</v>
      </c>
      <c r="D7" s="259">
        <v>88551</v>
      </c>
      <c r="E7" s="259">
        <v>80662</v>
      </c>
      <c r="F7" s="265">
        <f t="shared" ref="F7:F16" si="0">E7/$E$6</f>
        <v>0.16545915520693164</v>
      </c>
      <c r="G7" s="259">
        <v>69239</v>
      </c>
      <c r="H7" s="267">
        <f>G7/E7-1</f>
        <v>-0.14161563065631899</v>
      </c>
      <c r="I7" s="266">
        <f>G7-E7</f>
        <v>-11423</v>
      </c>
      <c r="J7" s="265">
        <f>G7/$G$6</f>
        <v>0.14371169241434564</v>
      </c>
      <c r="K7" s="259">
        <v>63041</v>
      </c>
      <c r="L7" s="267">
        <f>K7/G7-1</f>
        <v>-8.9516024206011013E-2</v>
      </c>
      <c r="M7" s="266">
        <f>K7-G7</f>
        <v>-6198</v>
      </c>
      <c r="N7" s="265">
        <f>K7/$K$6</f>
        <v>0.13116135461897441</v>
      </c>
      <c r="O7" s="259">
        <v>64596</v>
      </c>
      <c r="P7" s="267">
        <f>O7/K7-1</f>
        <v>2.4666486889484585E-2</v>
      </c>
      <c r="Q7" s="266">
        <f>O7-K7</f>
        <v>1555</v>
      </c>
      <c r="R7" s="267">
        <f t="shared" ref="R7:R16" si="1">IFERROR(O7/C7-1,"-")</f>
        <v>-0.3258398822755878</v>
      </c>
      <c r="S7" s="266">
        <f t="shared" ref="S7:S16" si="2">O7-C7</f>
        <v>-31221</v>
      </c>
      <c r="T7" s="265">
        <f>O7/$O$6</f>
        <v>0.12749227301614871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26737</v>
      </c>
      <c r="D8" s="259">
        <v>51285</v>
      </c>
      <c r="E8" s="259">
        <v>49212</v>
      </c>
      <c r="F8" s="265">
        <f t="shared" si="0"/>
        <v>0.10094686402573107</v>
      </c>
      <c r="G8" s="259">
        <v>46541</v>
      </c>
      <c r="H8" s="267">
        <f t="shared" ref="H8:H16" si="3">G8/E8-1</f>
        <v>-5.4275379988620642E-2</v>
      </c>
      <c r="I8" s="266">
        <f t="shared" ref="I8:I16" si="4">G8-E8</f>
        <v>-2671</v>
      </c>
      <c r="J8" s="265">
        <f t="shared" ref="J8:J16" si="5">G8/$G$6</f>
        <v>9.6599977998758801E-2</v>
      </c>
      <c r="K8" s="259">
        <v>49677</v>
      </c>
      <c r="L8" s="267">
        <f t="shared" ref="L8:L16" si="6">K8/G8-1</f>
        <v>6.7381448615199568E-2</v>
      </c>
      <c r="M8" s="266">
        <f t="shared" ref="M8:M16" si="7">K8-G8</f>
        <v>3136</v>
      </c>
      <c r="N8" s="265">
        <f t="shared" ref="N8:N16" si="8">K8/$K$6</f>
        <v>0.10335658719574231</v>
      </c>
      <c r="O8" s="259">
        <v>59766</v>
      </c>
      <c r="P8" s="267">
        <f t="shared" ref="P8:P16" si="9">O8/K8-1</f>
        <v>0.2030919741530286</v>
      </c>
      <c r="Q8" s="266">
        <f t="shared" ref="Q8:Q16" si="10">O8-K8</f>
        <v>10089</v>
      </c>
      <c r="R8" s="267">
        <f t="shared" si="1"/>
        <v>1.235329318921345</v>
      </c>
      <c r="S8" s="266">
        <f t="shared" si="2"/>
        <v>33029</v>
      </c>
      <c r="T8" s="265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2" t="s">
        <v>48</v>
      </c>
      <c r="C9" s="259">
        <v>1502</v>
      </c>
      <c r="D9" s="259">
        <v>2015</v>
      </c>
      <c r="E9" s="259">
        <v>12065</v>
      </c>
      <c r="F9" s="260">
        <f t="shared" si="0"/>
        <v>2.474851488398044E-2</v>
      </c>
      <c r="G9" s="259">
        <v>7255</v>
      </c>
      <c r="H9" s="271">
        <f t="shared" si="3"/>
        <v>-0.3986738499792789</v>
      </c>
      <c r="I9" s="262">
        <f t="shared" si="4"/>
        <v>-4810</v>
      </c>
      <c r="J9" s="260">
        <f t="shared" si="5"/>
        <v>1.5058396690681229E-2</v>
      </c>
      <c r="K9" s="259">
        <v>4389</v>
      </c>
      <c r="L9" s="267">
        <f t="shared" si="6"/>
        <v>-0.39503790489317714</v>
      </c>
      <c r="M9" s="266">
        <f t="shared" si="7"/>
        <v>-2866</v>
      </c>
      <c r="N9" s="265">
        <f t="shared" si="8"/>
        <v>9.1316315639453482E-3</v>
      </c>
      <c r="O9" s="259">
        <v>8271</v>
      </c>
      <c r="P9" s="267">
        <f t="shared" si="9"/>
        <v>0.88448393711551598</v>
      </c>
      <c r="Q9" s="266">
        <f t="shared" si="10"/>
        <v>3882</v>
      </c>
      <c r="R9" s="267">
        <f t="shared" si="1"/>
        <v>4.5066577896138478</v>
      </c>
      <c r="S9" s="266">
        <f t="shared" si="2"/>
        <v>6769</v>
      </c>
      <c r="T9" s="265">
        <f t="shared" si="11"/>
        <v>1.6324363584688927E-2</v>
      </c>
      <c r="V9" s="29"/>
      <c r="W9" s="81"/>
      <c r="AE9" s="1"/>
    </row>
    <row r="10" spans="1:31" s="4" customFormat="1" x14ac:dyDescent="0.25">
      <c r="B10" s="242" t="s">
        <v>50</v>
      </c>
      <c r="C10" s="259">
        <v>39171</v>
      </c>
      <c r="D10" s="259">
        <v>153117</v>
      </c>
      <c r="E10" s="259">
        <v>165380</v>
      </c>
      <c r="F10" s="265">
        <f t="shared" si="0"/>
        <v>0.33923824214775672</v>
      </c>
      <c r="G10" s="259">
        <v>177377</v>
      </c>
      <c r="H10" s="267">
        <f t="shared" si="3"/>
        <v>7.2542024428588814E-2</v>
      </c>
      <c r="I10" s="266">
        <f t="shared" si="4"/>
        <v>11997</v>
      </c>
      <c r="J10" s="265">
        <f t="shared" si="5"/>
        <v>0.36816171327401298</v>
      </c>
      <c r="K10" s="259">
        <v>181105</v>
      </c>
      <c r="L10" s="267">
        <f t="shared" si="6"/>
        <v>2.1017381058423545E-2</v>
      </c>
      <c r="M10" s="266">
        <f t="shared" si="7"/>
        <v>3728</v>
      </c>
      <c r="N10" s="265">
        <f t="shared" si="8"/>
        <v>0.37680203563188019</v>
      </c>
      <c r="O10" s="259">
        <v>190558</v>
      </c>
      <c r="P10" s="267">
        <f t="shared" si="9"/>
        <v>5.2196239750420981E-2</v>
      </c>
      <c r="Q10" s="266">
        <f t="shared" si="10"/>
        <v>9453</v>
      </c>
      <c r="R10" s="267">
        <f t="shared" si="1"/>
        <v>3.8647724081590971</v>
      </c>
      <c r="S10" s="266">
        <f t="shared" si="2"/>
        <v>151387</v>
      </c>
      <c r="T10" s="265">
        <f>O10/$O$6</f>
        <v>0.3761018106602772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19665</v>
      </c>
      <c r="D11" s="259">
        <v>19181</v>
      </c>
      <c r="E11" s="259">
        <v>24592</v>
      </c>
      <c r="F11" s="260">
        <f t="shared" si="0"/>
        <v>5.0444714299780105E-2</v>
      </c>
      <c r="G11" s="259">
        <v>22839</v>
      </c>
      <c r="H11" s="271">
        <f t="shared" si="3"/>
        <v>-7.1283344176968133E-2</v>
      </c>
      <c r="I11" s="262">
        <f t="shared" si="4"/>
        <v>-1753</v>
      </c>
      <c r="J11" s="260">
        <f t="shared" si="5"/>
        <v>4.7404372435350596E-2</v>
      </c>
      <c r="K11" s="259">
        <v>25193</v>
      </c>
      <c r="L11" s="267">
        <f t="shared" si="6"/>
        <v>0.1030693112658172</v>
      </c>
      <c r="M11" s="266">
        <f t="shared" si="7"/>
        <v>2354</v>
      </c>
      <c r="N11" s="265">
        <f t="shared" si="8"/>
        <v>5.241585645715998E-2</v>
      </c>
      <c r="O11" s="259">
        <v>20059</v>
      </c>
      <c r="P11" s="267">
        <f t="shared" si="9"/>
        <v>-0.20378676616520464</v>
      </c>
      <c r="Q11" s="266">
        <f t="shared" si="10"/>
        <v>-5134</v>
      </c>
      <c r="R11" s="267">
        <f t="shared" si="1"/>
        <v>2.0035596236969155E-2</v>
      </c>
      <c r="S11" s="266">
        <f t="shared" si="2"/>
        <v>394</v>
      </c>
      <c r="T11" s="265">
        <f t="shared" si="11"/>
        <v>3.9590183671294306E-2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38654</v>
      </c>
      <c r="D12" s="259">
        <v>62976</v>
      </c>
      <c r="E12" s="259">
        <v>76465</v>
      </c>
      <c r="F12" s="265">
        <f t="shared" si="0"/>
        <v>0.15684999507696348</v>
      </c>
      <c r="G12" s="259">
        <v>75359</v>
      </c>
      <c r="H12" s="267">
        <f t="shared" si="3"/>
        <v>-1.4464133917478583E-2</v>
      </c>
      <c r="I12" s="266">
        <f t="shared" si="4"/>
        <v>-1106</v>
      </c>
      <c r="J12" s="265">
        <f t="shared" si="5"/>
        <v>0.15641429582536825</v>
      </c>
      <c r="K12" s="259">
        <v>87725</v>
      </c>
      <c r="L12" s="267">
        <f t="shared" si="6"/>
        <v>0.16409453416313902</v>
      </c>
      <c r="M12" s="266">
        <f t="shared" si="7"/>
        <v>12366</v>
      </c>
      <c r="N12" s="265">
        <f t="shared" si="8"/>
        <v>0.18251819980567455</v>
      </c>
      <c r="O12" s="259">
        <v>89212</v>
      </c>
      <c r="P12" s="267">
        <f t="shared" si="9"/>
        <v>1.695069820461681E-2</v>
      </c>
      <c r="Q12" s="266">
        <f t="shared" si="10"/>
        <v>1487</v>
      </c>
      <c r="R12" s="267">
        <f t="shared" si="1"/>
        <v>1.30796295338128</v>
      </c>
      <c r="S12" s="266">
        <f t="shared" si="2"/>
        <v>50558</v>
      </c>
      <c r="T12" s="265">
        <f t="shared" si="11"/>
        <v>0.17607654746914142</v>
      </c>
      <c r="V12" s="29"/>
      <c r="W12" s="81"/>
      <c r="AE12" s="1"/>
    </row>
    <row r="13" spans="1:31" s="4" customFormat="1" x14ac:dyDescent="0.25">
      <c r="B13" s="242" t="s">
        <v>51</v>
      </c>
      <c r="C13" s="259">
        <v>7418</v>
      </c>
      <c r="D13" s="259">
        <v>15383</v>
      </c>
      <c r="E13" s="259">
        <v>19920</v>
      </c>
      <c r="F13" s="260">
        <f t="shared" si="0"/>
        <v>4.0861203190127669E-2</v>
      </c>
      <c r="G13" s="259">
        <v>16896</v>
      </c>
      <c r="H13" s="271">
        <f t="shared" si="3"/>
        <v>-0.15180722891566267</v>
      </c>
      <c r="I13" s="262">
        <f t="shared" si="4"/>
        <v>-3024</v>
      </c>
      <c r="J13" s="260">
        <f t="shared" si="5"/>
        <v>3.5069148240627158E-2</v>
      </c>
      <c r="K13" s="259">
        <v>16644</v>
      </c>
      <c r="L13" s="267">
        <f t="shared" si="6"/>
        <v>-1.4914772727272707E-2</v>
      </c>
      <c r="M13" s="266">
        <f t="shared" si="7"/>
        <v>-252</v>
      </c>
      <c r="N13" s="265">
        <f t="shared" si="8"/>
        <v>3.4629044372364172E-2</v>
      </c>
      <c r="O13" s="259">
        <v>17318</v>
      </c>
      <c r="P13" s="267">
        <f t="shared" si="9"/>
        <v>4.0495073299687601E-2</v>
      </c>
      <c r="Q13" s="266">
        <f t="shared" si="10"/>
        <v>674</v>
      </c>
      <c r="R13" s="267">
        <f t="shared" si="1"/>
        <v>1.3345915341062282</v>
      </c>
      <c r="S13" s="266">
        <f t="shared" si="2"/>
        <v>9900</v>
      </c>
      <c r="T13" s="265">
        <f t="shared" si="11"/>
        <v>3.4180308131984381E-2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19690</v>
      </c>
      <c r="D14" s="259">
        <v>11499</v>
      </c>
      <c r="E14" s="259">
        <v>14533</v>
      </c>
      <c r="F14" s="265">
        <f t="shared" si="0"/>
        <v>2.9811037447897863E-2</v>
      </c>
      <c r="G14" s="259">
        <v>11059</v>
      </c>
      <c r="H14" s="267">
        <f t="shared" si="3"/>
        <v>-0.23904217986651066</v>
      </c>
      <c r="I14" s="266">
        <f t="shared" si="4"/>
        <v>-3474</v>
      </c>
      <c r="J14" s="265">
        <f t="shared" si="5"/>
        <v>2.2953936457924703E-2</v>
      </c>
      <c r="K14" s="259">
        <v>9469</v>
      </c>
      <c r="L14" s="267">
        <f t="shared" si="6"/>
        <v>-0.14377430147391268</v>
      </c>
      <c r="M14" s="266">
        <f t="shared" si="7"/>
        <v>-1590</v>
      </c>
      <c r="N14" s="265">
        <f t="shared" si="8"/>
        <v>1.970093854613773E-2</v>
      </c>
      <c r="O14" s="259">
        <v>17750</v>
      </c>
      <c r="P14" s="267">
        <f t="shared" si="9"/>
        <v>0.87453796599429712</v>
      </c>
      <c r="Q14" s="266">
        <f t="shared" si="10"/>
        <v>8281</v>
      </c>
      <c r="R14" s="267">
        <f t="shared" si="1"/>
        <v>-9.8527171152869464E-2</v>
      </c>
      <c r="S14" s="266">
        <f t="shared" si="2"/>
        <v>-1940</v>
      </c>
      <c r="T14" s="265">
        <f t="shared" si="11"/>
        <v>3.5032940832816883E-2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8975</v>
      </c>
      <c r="D15" s="259">
        <v>15319</v>
      </c>
      <c r="E15" s="259">
        <v>15555</v>
      </c>
      <c r="F15" s="260">
        <f t="shared" si="0"/>
        <v>3.1907430503134333E-2</v>
      </c>
      <c r="G15" s="259">
        <v>28730</v>
      </c>
      <c r="H15" s="271">
        <f t="shared" si="3"/>
        <v>0.84699453551912574</v>
      </c>
      <c r="I15" s="262">
        <f t="shared" si="4"/>
        <v>13175</v>
      </c>
      <c r="J15" s="260">
        <f t="shared" si="5"/>
        <v>5.9631666012856195E-2</v>
      </c>
      <c r="K15" s="259">
        <v>19172</v>
      </c>
      <c r="L15" s="267">
        <f t="shared" si="6"/>
        <v>-0.33268360598677338</v>
      </c>
      <c r="M15" s="266">
        <f t="shared" si="7"/>
        <v>-9558</v>
      </c>
      <c r="N15" s="265">
        <f t="shared" si="8"/>
        <v>3.98887309965733E-2</v>
      </c>
      <c r="O15" s="259">
        <v>21916</v>
      </c>
      <c r="P15" s="267">
        <f t="shared" si="9"/>
        <v>0.1431253911954935</v>
      </c>
      <c r="Q15" s="266">
        <f t="shared" si="10"/>
        <v>2744</v>
      </c>
      <c r="R15" s="267">
        <f t="shared" si="1"/>
        <v>1.4418941504178271</v>
      </c>
      <c r="S15" s="266">
        <f t="shared" si="2"/>
        <v>12941</v>
      </c>
      <c r="T15" s="265">
        <f t="shared" si="11"/>
        <v>4.3255320072789573E-2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15529</v>
      </c>
      <c r="D16" s="259">
        <f>D6-SUM(D7:D15)</f>
        <v>27902</v>
      </c>
      <c r="E16" s="259">
        <f>E6-SUM(E7:E15)</f>
        <v>29120</v>
      </c>
      <c r="F16" s="265">
        <f t="shared" si="0"/>
        <v>5.9732843217696674E-2</v>
      </c>
      <c r="G16" s="259">
        <f>G6-SUM(G7:G15)</f>
        <v>26496</v>
      </c>
      <c r="H16" s="267">
        <f t="shared" si="3"/>
        <v>-9.0109890109890123E-2</v>
      </c>
      <c r="I16" s="266">
        <f t="shared" si="4"/>
        <v>-2624</v>
      </c>
      <c r="J16" s="265">
        <f t="shared" si="5"/>
        <v>5.4994800650074407E-2</v>
      </c>
      <c r="K16" s="259">
        <f>K6-SUM(K7:K15)</f>
        <v>24222</v>
      </c>
      <c r="L16" s="267">
        <f t="shared" si="6"/>
        <v>-8.5824275362318847E-2</v>
      </c>
      <c r="M16" s="266">
        <f t="shared" si="7"/>
        <v>-2274</v>
      </c>
      <c r="N16" s="265">
        <f t="shared" si="8"/>
        <v>5.0395620811548011E-2</v>
      </c>
      <c r="O16" s="259">
        <f>O6-SUM(O7:O15)</f>
        <v>17220</v>
      </c>
      <c r="P16" s="267">
        <f t="shared" si="9"/>
        <v>-0.28907604656923458</v>
      </c>
      <c r="Q16" s="266">
        <f t="shared" si="10"/>
        <v>-7002</v>
      </c>
      <c r="R16" s="267">
        <f t="shared" si="1"/>
        <v>0.10889303883057511</v>
      </c>
      <c r="S16" s="266">
        <f t="shared" si="2"/>
        <v>1691</v>
      </c>
      <c r="T16" s="265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211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800301</v>
      </c>
      <c r="D136" s="235">
        <v>1017559</v>
      </c>
      <c r="E136" s="235">
        <v>1042721</v>
      </c>
      <c r="F136" s="235">
        <v>1059034</v>
      </c>
      <c r="G136" s="236">
        <f>F136/E136-1</f>
        <v>1.56446451159995E-2</v>
      </c>
      <c r="H136" s="235">
        <f>F136-E136</f>
        <v>16313</v>
      </c>
      <c r="I136" s="236">
        <f>F136/F$136</f>
        <v>1</v>
      </c>
      <c r="J136" s="235">
        <v>1068407</v>
      </c>
      <c r="K136" s="236">
        <f>H136/H$136</f>
        <v>1</v>
      </c>
      <c r="L136" s="236">
        <f>J136/F136-1</f>
        <v>8.8505184913798551E-3</v>
      </c>
      <c r="M136" s="235">
        <f>J136-F136</f>
        <v>9373</v>
      </c>
      <c r="N136" s="236">
        <f>J136/C136-1</f>
        <v>0.33500645382174965</v>
      </c>
      <c r="O136" s="235">
        <f>J136-C136</f>
        <v>268106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247584</v>
      </c>
      <c r="D137" s="259">
        <v>207257</v>
      </c>
      <c r="E137" s="259">
        <v>181700</v>
      </c>
      <c r="F137" s="259">
        <v>161848</v>
      </c>
      <c r="G137" s="265">
        <f t="shared" ref="G137:G146" si="12">F137/E137-1</f>
        <v>-0.1092570170610897</v>
      </c>
      <c r="H137" s="272">
        <f t="shared" ref="H137:H146" si="13">F137-E137</f>
        <v>-19852</v>
      </c>
      <c r="I137" s="267">
        <f t="shared" ref="I137:K146" si="14">F137/F$136</f>
        <v>0.15282606601865473</v>
      </c>
      <c r="J137" s="259">
        <v>147955</v>
      </c>
      <c r="K137" s="267">
        <f t="shared" si="14"/>
        <v>-1.2169435419603998</v>
      </c>
      <c r="L137" s="267">
        <f t="shared" ref="L137:L146" si="15">J137/F137-1</f>
        <v>-8.5839800306460434E-2</v>
      </c>
      <c r="M137" s="266">
        <f t="shared" ref="M137:M146" si="16">J137-F137</f>
        <v>-13893</v>
      </c>
      <c r="N137" s="265">
        <f t="shared" ref="N137:N146" si="17">J137/C137-1</f>
        <v>-0.40240484037740731</v>
      </c>
      <c r="O137" s="259">
        <f t="shared" ref="O137:O146" si="18">J137-C137</f>
        <v>-99629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83468</v>
      </c>
      <c r="D138" s="259">
        <v>124091</v>
      </c>
      <c r="E138" s="259">
        <v>119487</v>
      </c>
      <c r="F138" s="259">
        <v>114632</v>
      </c>
      <c r="G138" s="265">
        <f t="shared" si="12"/>
        <v>-4.063203528417314E-2</v>
      </c>
      <c r="H138" s="272">
        <f t="shared" si="13"/>
        <v>-4855</v>
      </c>
      <c r="I138" s="267">
        <f t="shared" si="14"/>
        <v>0.10824203944349284</v>
      </c>
      <c r="J138" s="259">
        <v>118257</v>
      </c>
      <c r="K138" s="267">
        <f t="shared" si="14"/>
        <v>-0.29761539876172377</v>
      </c>
      <c r="L138" s="267">
        <f t="shared" si="15"/>
        <v>3.1622932514481228E-2</v>
      </c>
      <c r="M138" s="266">
        <f t="shared" si="16"/>
        <v>3625</v>
      </c>
      <c r="N138" s="265">
        <f t="shared" si="17"/>
        <v>0.41679446015239363</v>
      </c>
      <c r="O138" s="259">
        <f t="shared" si="18"/>
        <v>34789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4950</v>
      </c>
      <c r="D139" s="259">
        <v>6762</v>
      </c>
      <c r="E139" s="259">
        <v>20295</v>
      </c>
      <c r="F139" s="259">
        <v>11990</v>
      </c>
      <c r="G139" s="265">
        <f t="shared" si="12"/>
        <v>-0.40921409214092141</v>
      </c>
      <c r="H139" s="272">
        <f t="shared" si="13"/>
        <v>-8305</v>
      </c>
      <c r="I139" s="267">
        <f t="shared" si="14"/>
        <v>1.1321638398767179E-2</v>
      </c>
      <c r="J139" s="259">
        <v>10059</v>
      </c>
      <c r="K139" s="271">
        <f t="shared" si="14"/>
        <v>-0.50910316925151722</v>
      </c>
      <c r="L139" s="267">
        <f t="shared" si="15"/>
        <v>-0.16105087572977483</v>
      </c>
      <c r="M139" s="266">
        <f t="shared" si="16"/>
        <v>-1931</v>
      </c>
      <c r="N139" s="265">
        <f t="shared" si="17"/>
        <v>1.0321212121212122</v>
      </c>
      <c r="O139" s="259">
        <f t="shared" si="18"/>
        <v>5109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181693</v>
      </c>
      <c r="D140" s="259">
        <v>342907</v>
      </c>
      <c r="E140" s="259">
        <v>343297</v>
      </c>
      <c r="F140" s="259">
        <v>382439</v>
      </c>
      <c r="G140" s="265">
        <f t="shared" si="12"/>
        <v>0.1140178912137304</v>
      </c>
      <c r="H140" s="272">
        <f t="shared" si="13"/>
        <v>39142</v>
      </c>
      <c r="I140" s="267">
        <f t="shared" si="14"/>
        <v>0.36112060613729113</v>
      </c>
      <c r="J140" s="259">
        <v>398420</v>
      </c>
      <c r="K140" s="267">
        <f t="shared" si="14"/>
        <v>2.3994360326120274</v>
      </c>
      <c r="L140" s="267">
        <f t="shared" si="15"/>
        <v>4.1787056236419318E-2</v>
      </c>
      <c r="M140" s="266">
        <f t="shared" si="16"/>
        <v>15981</v>
      </c>
      <c r="N140" s="265">
        <f t="shared" si="17"/>
        <v>1.1928197564022831</v>
      </c>
      <c r="O140" s="259">
        <f t="shared" si="18"/>
        <v>216727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44398</v>
      </c>
      <c r="D141" s="259">
        <v>48630</v>
      </c>
      <c r="E141" s="259">
        <v>55684</v>
      </c>
      <c r="F141" s="259">
        <v>49807</v>
      </c>
      <c r="G141" s="265">
        <f t="shared" si="12"/>
        <v>-0.10554198692622652</v>
      </c>
      <c r="H141" s="272">
        <f t="shared" si="13"/>
        <v>-5877</v>
      </c>
      <c r="I141" s="267">
        <f t="shared" si="14"/>
        <v>4.7030595807122343E-2</v>
      </c>
      <c r="J141" s="259">
        <v>52122</v>
      </c>
      <c r="K141" s="271">
        <f t="shared" si="14"/>
        <v>-0.36026481946913502</v>
      </c>
      <c r="L141" s="267">
        <f t="shared" si="15"/>
        <v>4.647941052462512E-2</v>
      </c>
      <c r="M141" s="266">
        <f t="shared" si="16"/>
        <v>2315</v>
      </c>
      <c r="N141" s="265">
        <f t="shared" si="17"/>
        <v>0.17397180053155537</v>
      </c>
      <c r="O141" s="259">
        <f t="shared" si="18"/>
        <v>7724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104557</v>
      </c>
      <c r="D142" s="259">
        <v>134886</v>
      </c>
      <c r="E142" s="259">
        <v>147214</v>
      </c>
      <c r="F142" s="259">
        <v>155988</v>
      </c>
      <c r="G142" s="265">
        <f t="shared" si="12"/>
        <v>5.9600309753148561E-2</v>
      </c>
      <c r="H142" s="272">
        <f t="shared" si="13"/>
        <v>8774</v>
      </c>
      <c r="I142" s="267">
        <f t="shared" si="14"/>
        <v>0.14729272148014133</v>
      </c>
      <c r="J142" s="259">
        <v>178403</v>
      </c>
      <c r="K142" s="267">
        <f t="shared" si="14"/>
        <v>0.53785324587752104</v>
      </c>
      <c r="L142" s="267">
        <f t="shared" si="15"/>
        <v>0.14369695104751656</v>
      </c>
      <c r="M142" s="266">
        <f t="shared" si="16"/>
        <v>22415</v>
      </c>
      <c r="N142" s="265">
        <f t="shared" si="17"/>
        <v>0.7062750461470777</v>
      </c>
      <c r="O142" s="259">
        <f t="shared" si="18"/>
        <v>73846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21732</v>
      </c>
      <c r="D143" s="259">
        <v>33809</v>
      </c>
      <c r="E143" s="259">
        <v>37722</v>
      </c>
      <c r="F143" s="259">
        <v>35821</v>
      </c>
      <c r="G143" s="265">
        <f t="shared" si="12"/>
        <v>-5.0394994963151474E-2</v>
      </c>
      <c r="H143" s="272">
        <f t="shared" si="13"/>
        <v>-1901</v>
      </c>
      <c r="I143" s="267">
        <f t="shared" si="14"/>
        <v>3.3824220940970734E-2</v>
      </c>
      <c r="J143" s="259">
        <v>35565</v>
      </c>
      <c r="K143" s="271">
        <f t="shared" si="14"/>
        <v>-0.1165328265800282</v>
      </c>
      <c r="L143" s="267">
        <f t="shared" si="15"/>
        <v>-7.146645822282971E-3</v>
      </c>
      <c r="M143" s="266">
        <f t="shared" si="16"/>
        <v>-256</v>
      </c>
      <c r="N143" s="265">
        <f t="shared" si="17"/>
        <v>0.63652678078409708</v>
      </c>
      <c r="O143" s="259">
        <f t="shared" si="18"/>
        <v>13833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45216</v>
      </c>
      <c r="D144" s="259">
        <v>29086</v>
      </c>
      <c r="E144" s="259">
        <v>33671</v>
      </c>
      <c r="F144" s="259">
        <v>29209</v>
      </c>
      <c r="G144" s="265">
        <f t="shared" si="12"/>
        <v>-0.13251759674497343</v>
      </c>
      <c r="H144" s="272">
        <f t="shared" si="13"/>
        <v>-4462</v>
      </c>
      <c r="I144" s="267">
        <f t="shared" si="14"/>
        <v>2.7580795328573021E-2</v>
      </c>
      <c r="J144" s="259">
        <v>32990</v>
      </c>
      <c r="K144" s="267">
        <f t="shared" si="14"/>
        <v>-0.27352418316679949</v>
      </c>
      <c r="L144" s="267">
        <f t="shared" si="15"/>
        <v>0.12944640350576875</v>
      </c>
      <c r="M144" s="266">
        <f t="shared" si="16"/>
        <v>3781</v>
      </c>
      <c r="N144" s="265">
        <f t="shared" si="17"/>
        <v>-0.27039101203113947</v>
      </c>
      <c r="O144" s="259">
        <f t="shared" si="18"/>
        <v>-12226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26311</v>
      </c>
      <c r="D145" s="259">
        <v>32375</v>
      </c>
      <c r="E145" s="259">
        <v>43847</v>
      </c>
      <c r="F145" s="259">
        <v>61312</v>
      </c>
      <c r="G145" s="265">
        <f t="shared" si="12"/>
        <v>0.39831687458663079</v>
      </c>
      <c r="H145" s="272">
        <f t="shared" si="13"/>
        <v>17465</v>
      </c>
      <c r="I145" s="267">
        <f t="shared" si="14"/>
        <v>5.7894269683504022E-2</v>
      </c>
      <c r="J145" s="259">
        <v>42953</v>
      </c>
      <c r="K145" s="271">
        <f t="shared" si="14"/>
        <v>1.0706185251026787</v>
      </c>
      <c r="L145" s="267">
        <f t="shared" si="15"/>
        <v>-0.29943567327766174</v>
      </c>
      <c r="M145" s="266">
        <f t="shared" si="16"/>
        <v>-18359</v>
      </c>
      <c r="N145" s="265">
        <f t="shared" si="17"/>
        <v>0.63251111702329821</v>
      </c>
      <c r="O145" s="259">
        <f t="shared" si="18"/>
        <v>16642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40392</v>
      </c>
      <c r="D146" s="259">
        <f>D136-SUM(D137:D145)</f>
        <v>57756</v>
      </c>
      <c r="E146" s="259">
        <f>E136-SUM(E137:E145)</f>
        <v>59804</v>
      </c>
      <c r="F146" s="259">
        <f>F136-SUM(F137:F145)</f>
        <v>55988</v>
      </c>
      <c r="G146" s="265">
        <f t="shared" si="12"/>
        <v>-6.3808440906962693E-2</v>
      </c>
      <c r="H146" s="272">
        <f t="shared" si="13"/>
        <v>-3816</v>
      </c>
      <c r="I146" s="267">
        <f t="shared" si="14"/>
        <v>5.2867046761482635E-2</v>
      </c>
      <c r="J146" s="259">
        <f>J136-SUM(J137:J145)</f>
        <v>51683</v>
      </c>
      <c r="K146" s="267">
        <f t="shared" si="14"/>
        <v>-0.23392386440262367</v>
      </c>
      <c r="L146" s="267">
        <f t="shared" si="15"/>
        <v>-7.689147674501684E-2</v>
      </c>
      <c r="M146" s="266">
        <f t="shared" si="16"/>
        <v>-4305</v>
      </c>
      <c r="N146" s="265">
        <f t="shared" si="17"/>
        <v>0.27953555159437515</v>
      </c>
      <c r="O146" s="259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9CCF-10D1-4946-B944-1C128763CC7A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94831</v>
      </c>
      <c r="D6" s="250">
        <v>258592</v>
      </c>
      <c r="E6" s="250">
        <v>288981</v>
      </c>
      <c r="F6" s="251">
        <f>E6/$E$6</f>
        <v>1</v>
      </c>
      <c r="G6" s="250">
        <v>292952</v>
      </c>
      <c r="H6" s="251">
        <f>G6/E6-1</f>
        <v>1.3741387842107322E-2</v>
      </c>
      <c r="I6" s="250">
        <f>G6-E6</f>
        <v>3971</v>
      </c>
      <c r="J6" s="251">
        <f>G6/$G$6</f>
        <v>1</v>
      </c>
      <c r="K6" s="250">
        <v>303843</v>
      </c>
      <c r="L6" s="251">
        <f>K6/G6-1</f>
        <v>3.7176738851415925E-2</v>
      </c>
      <c r="M6" s="250">
        <f>K6-G6</f>
        <v>10891</v>
      </c>
      <c r="N6" s="251">
        <f>K6/$K$6</f>
        <v>1</v>
      </c>
      <c r="O6" s="250">
        <v>296421</v>
      </c>
      <c r="P6" s="251">
        <f>O6/K6-1</f>
        <v>-2.4427088990037649E-2</v>
      </c>
      <c r="Q6" s="250">
        <f>O6-K6</f>
        <v>-7422</v>
      </c>
      <c r="R6" s="251">
        <f>IFERROR(O6/C6-1,"-")</f>
        <v>2.1257816536786494</v>
      </c>
      <c r="S6" s="250">
        <f>O6-C6</f>
        <v>201590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35361</v>
      </c>
      <c r="D7" s="259">
        <v>48509</v>
      </c>
      <c r="E7" s="259">
        <v>46203</v>
      </c>
      <c r="F7" s="265">
        <f t="shared" ref="F7:F16" si="0">E7/$E$6</f>
        <v>0.15988248362349081</v>
      </c>
      <c r="G7" s="259">
        <v>42959</v>
      </c>
      <c r="H7" s="267">
        <f>G7/E7-1</f>
        <v>-7.0211891002748716E-2</v>
      </c>
      <c r="I7" s="266">
        <f>G7-E7</f>
        <v>-3244</v>
      </c>
      <c r="J7" s="265">
        <f>G7/$G$6</f>
        <v>0.14664177066550152</v>
      </c>
      <c r="K7" s="259">
        <v>35884</v>
      </c>
      <c r="L7" s="267">
        <f>K7/G7-1</f>
        <v>-0.16469191554738238</v>
      </c>
      <c r="M7" s="266">
        <f>K7-G7</f>
        <v>-7075</v>
      </c>
      <c r="N7" s="265">
        <f>K7/$K$6</f>
        <v>0.11810046635927107</v>
      </c>
      <c r="O7" s="259">
        <v>34925</v>
      </c>
      <c r="P7" s="267">
        <f>O7/K7-1</f>
        <v>-2.6725002786757379E-2</v>
      </c>
      <c r="Q7" s="266">
        <f>O7-K7</f>
        <v>-959</v>
      </c>
      <c r="R7" s="267">
        <f t="shared" ref="R7:R16" si="1">IFERROR(O7/C7-1,"-")</f>
        <v>-1.2329968043890194E-2</v>
      </c>
      <c r="S7" s="266">
        <f t="shared" ref="S7:S16" si="2">O7-C7</f>
        <v>-436</v>
      </c>
      <c r="T7" s="265">
        <f>O7/$O$6</f>
        <v>0.11782228654515031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5932</v>
      </c>
      <c r="D8" s="259">
        <v>30310</v>
      </c>
      <c r="E8" s="259">
        <v>29159</v>
      </c>
      <c r="F8" s="265">
        <f t="shared" si="0"/>
        <v>0.10090282752153255</v>
      </c>
      <c r="G8" s="259">
        <v>26525</v>
      </c>
      <c r="H8" s="267">
        <f t="shared" ref="H8:H16" si="3">G8/E8-1</f>
        <v>-9.0332315923042583E-2</v>
      </c>
      <c r="I8" s="266">
        <f t="shared" ref="I8:I16" si="4">G8-E8</f>
        <v>-2634</v>
      </c>
      <c r="J8" s="265">
        <f t="shared" ref="J8:J16" si="5">G8/$G$6</f>
        <v>9.0543843360004372E-2</v>
      </c>
      <c r="K8" s="259">
        <v>29316</v>
      </c>
      <c r="L8" s="267">
        <f t="shared" ref="L8:L16" si="6">K8/G8-1</f>
        <v>0.10522148916116869</v>
      </c>
      <c r="M8" s="266">
        <f t="shared" ref="M8:M16" si="7">K8-G8</f>
        <v>2791</v>
      </c>
      <c r="N8" s="265">
        <f t="shared" ref="N8:N16" si="8">K8/$K$6</f>
        <v>9.6484039454586737E-2</v>
      </c>
      <c r="O8" s="259">
        <v>30994</v>
      </c>
      <c r="P8" s="267">
        <f t="shared" ref="P8:P16" si="9">O8/K8-1</f>
        <v>5.7238368126620198E-2</v>
      </c>
      <c r="Q8" s="266">
        <f t="shared" ref="Q8:Q16" si="10">O8-K8</f>
        <v>1678</v>
      </c>
      <c r="R8" s="267">
        <f t="shared" si="1"/>
        <v>4.2248819959541466</v>
      </c>
      <c r="S8" s="266">
        <f t="shared" si="2"/>
        <v>25062</v>
      </c>
      <c r="T8" s="265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2" t="s">
        <v>48</v>
      </c>
      <c r="C9" s="259">
        <v>817</v>
      </c>
      <c r="D9" s="259">
        <v>1241</v>
      </c>
      <c r="E9" s="259">
        <v>3098</v>
      </c>
      <c r="F9" s="260">
        <f t="shared" si="0"/>
        <v>1.0720427986615037E-2</v>
      </c>
      <c r="G9" s="259">
        <v>2499</v>
      </c>
      <c r="H9" s="271">
        <f t="shared" si="3"/>
        <v>-0.19335054874112334</v>
      </c>
      <c r="I9" s="262">
        <f t="shared" si="4"/>
        <v>-599</v>
      </c>
      <c r="J9" s="260">
        <f t="shared" si="5"/>
        <v>8.5304077118435791E-3</v>
      </c>
      <c r="K9" s="259">
        <v>1545</v>
      </c>
      <c r="L9" s="267">
        <f t="shared" si="6"/>
        <v>-0.38175270108043213</v>
      </c>
      <c r="M9" s="266">
        <f t="shared" si="7"/>
        <v>-954</v>
      </c>
      <c r="N9" s="265">
        <f t="shared" si="8"/>
        <v>5.0848629061719377E-3</v>
      </c>
      <c r="O9" s="259">
        <v>4539</v>
      </c>
      <c r="P9" s="267">
        <f t="shared" si="9"/>
        <v>1.9378640776699028</v>
      </c>
      <c r="Q9" s="266">
        <f t="shared" si="10"/>
        <v>2994</v>
      </c>
      <c r="R9" s="267">
        <f t="shared" si="1"/>
        <v>4.5556915544675647</v>
      </c>
      <c r="S9" s="266">
        <f t="shared" si="2"/>
        <v>3722</v>
      </c>
      <c r="T9" s="265">
        <f t="shared" si="11"/>
        <v>1.5312680275688969E-2</v>
      </c>
      <c r="V9" s="29"/>
      <c r="W9" s="81"/>
      <c r="AE9" s="1"/>
    </row>
    <row r="10" spans="1:31" s="4" customFormat="1" x14ac:dyDescent="0.25">
      <c r="B10" s="242" t="s">
        <v>50</v>
      </c>
      <c r="C10" s="259">
        <v>21291</v>
      </c>
      <c r="D10" s="259">
        <v>111300</v>
      </c>
      <c r="E10" s="259">
        <v>122647</v>
      </c>
      <c r="F10" s="265">
        <f t="shared" si="0"/>
        <v>0.4244119855630647</v>
      </c>
      <c r="G10" s="259">
        <v>127086</v>
      </c>
      <c r="H10" s="267">
        <f t="shared" si="3"/>
        <v>3.6193302730600729E-2</v>
      </c>
      <c r="I10" s="266">
        <f t="shared" si="4"/>
        <v>4439</v>
      </c>
      <c r="J10" s="265">
        <f t="shared" si="5"/>
        <v>0.43381168245992519</v>
      </c>
      <c r="K10" s="259">
        <v>140084</v>
      </c>
      <c r="L10" s="267">
        <f t="shared" si="6"/>
        <v>0.10227719811780989</v>
      </c>
      <c r="M10" s="266">
        <f t="shared" si="7"/>
        <v>12998</v>
      </c>
      <c r="N10" s="265">
        <f t="shared" si="8"/>
        <v>0.46104073485319719</v>
      </c>
      <c r="O10" s="259">
        <v>134312</v>
      </c>
      <c r="P10" s="267">
        <f t="shared" si="9"/>
        <v>-4.1203849119100022E-2</v>
      </c>
      <c r="Q10" s="266">
        <f t="shared" si="10"/>
        <v>-5772</v>
      </c>
      <c r="R10" s="267">
        <f t="shared" si="1"/>
        <v>5.3083932177915552</v>
      </c>
      <c r="S10" s="266">
        <f t="shared" si="2"/>
        <v>113021</v>
      </c>
      <c r="T10" s="265">
        <f>O10/$O$6</f>
        <v>0.45311229636226852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5105</v>
      </c>
      <c r="D11" s="259">
        <v>11645</v>
      </c>
      <c r="E11" s="259">
        <v>14610</v>
      </c>
      <c r="F11" s="260">
        <f t="shared" si="0"/>
        <v>5.0556957031777178E-2</v>
      </c>
      <c r="G11" s="259">
        <v>16063</v>
      </c>
      <c r="H11" s="271">
        <f t="shared" si="3"/>
        <v>9.9452429842573631E-2</v>
      </c>
      <c r="I11" s="262">
        <f t="shared" si="4"/>
        <v>1453</v>
      </c>
      <c r="J11" s="260">
        <f t="shared" si="5"/>
        <v>5.4831508233430734E-2</v>
      </c>
      <c r="K11" s="259">
        <v>16553</v>
      </c>
      <c r="L11" s="267">
        <f t="shared" si="6"/>
        <v>3.0504887007408277E-2</v>
      </c>
      <c r="M11" s="266">
        <f t="shared" si="7"/>
        <v>490</v>
      </c>
      <c r="N11" s="265">
        <f t="shared" si="8"/>
        <v>5.4478793324183872E-2</v>
      </c>
      <c r="O11" s="259">
        <v>8665</v>
      </c>
      <c r="P11" s="267">
        <f t="shared" si="9"/>
        <v>-0.47652993415090916</v>
      </c>
      <c r="Q11" s="266">
        <f t="shared" si="10"/>
        <v>-7888</v>
      </c>
      <c r="R11" s="267">
        <f t="shared" si="1"/>
        <v>0.6973555337904016</v>
      </c>
      <c r="S11" s="266">
        <f t="shared" si="2"/>
        <v>3560</v>
      </c>
      <c r="T11" s="265">
        <f t="shared" si="11"/>
        <v>2.9232071951717321E-2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17793</v>
      </c>
      <c r="D12" s="259">
        <v>31462</v>
      </c>
      <c r="E12" s="259">
        <v>40904</v>
      </c>
      <c r="F12" s="265">
        <f t="shared" si="0"/>
        <v>0.14154563794851566</v>
      </c>
      <c r="G12" s="259">
        <v>41855</v>
      </c>
      <c r="H12" s="267">
        <f t="shared" si="3"/>
        <v>2.3249559945237586E-2</v>
      </c>
      <c r="I12" s="266">
        <f t="shared" si="4"/>
        <v>951</v>
      </c>
      <c r="J12" s="265">
        <f t="shared" si="5"/>
        <v>0.1428732352057675</v>
      </c>
      <c r="K12" s="259">
        <v>43681</v>
      </c>
      <c r="L12" s="267">
        <f t="shared" si="6"/>
        <v>4.3626806833114262E-2</v>
      </c>
      <c r="M12" s="266">
        <f t="shared" si="7"/>
        <v>1826</v>
      </c>
      <c r="N12" s="265">
        <f t="shared" si="8"/>
        <v>0.14376174537507858</v>
      </c>
      <c r="O12" s="259">
        <v>45322</v>
      </c>
      <c r="P12" s="267">
        <f t="shared" si="9"/>
        <v>3.7567821249513411E-2</v>
      </c>
      <c r="Q12" s="266">
        <f t="shared" si="10"/>
        <v>1641</v>
      </c>
      <c r="R12" s="267">
        <f t="shared" si="1"/>
        <v>1.5471814758612936</v>
      </c>
      <c r="S12" s="266">
        <f t="shared" si="2"/>
        <v>27529</v>
      </c>
      <c r="T12" s="265">
        <f t="shared" si="11"/>
        <v>0.15289739930706664</v>
      </c>
      <c r="V12" s="29"/>
      <c r="W12" s="81"/>
      <c r="AE12" s="1"/>
    </row>
    <row r="13" spans="1:31" s="4" customFormat="1" x14ac:dyDescent="0.25">
      <c r="B13" s="242" t="s">
        <v>51</v>
      </c>
      <c r="C13" s="259">
        <v>3165</v>
      </c>
      <c r="D13" s="259">
        <v>7883</v>
      </c>
      <c r="E13" s="259">
        <v>13965</v>
      </c>
      <c r="F13" s="260">
        <f t="shared" si="0"/>
        <v>4.8324976382530339E-2</v>
      </c>
      <c r="G13" s="259">
        <v>12232</v>
      </c>
      <c r="H13" s="271">
        <f t="shared" si="3"/>
        <v>-0.12409595417114216</v>
      </c>
      <c r="I13" s="262">
        <f t="shared" si="4"/>
        <v>-1733</v>
      </c>
      <c r="J13" s="260">
        <f t="shared" si="5"/>
        <v>4.1754280564734153E-2</v>
      </c>
      <c r="K13" s="259">
        <v>11250</v>
      </c>
      <c r="L13" s="267">
        <f t="shared" si="6"/>
        <v>-8.0281229561805056E-2</v>
      </c>
      <c r="M13" s="266">
        <f t="shared" si="7"/>
        <v>-982</v>
      </c>
      <c r="N13" s="265">
        <f t="shared" si="8"/>
        <v>3.702570077309663E-2</v>
      </c>
      <c r="O13" s="259">
        <v>10298</v>
      </c>
      <c r="P13" s="267">
        <f t="shared" si="9"/>
        <v>-8.4622222222222265E-2</v>
      </c>
      <c r="Q13" s="266">
        <f t="shared" si="10"/>
        <v>-952</v>
      </c>
      <c r="R13" s="267">
        <f t="shared" si="1"/>
        <v>2.2537124802527648</v>
      </c>
      <c r="S13" s="266">
        <f t="shared" si="2"/>
        <v>7133</v>
      </c>
      <c r="T13" s="265">
        <f t="shared" si="11"/>
        <v>3.4741128327615112E-2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3058</v>
      </c>
      <c r="D14" s="259">
        <v>3624</v>
      </c>
      <c r="E14" s="259">
        <v>4946</v>
      </c>
      <c r="F14" s="265">
        <f t="shared" si="0"/>
        <v>1.7115312079340857E-2</v>
      </c>
      <c r="G14" s="259">
        <v>3931</v>
      </c>
      <c r="H14" s="267">
        <f t="shared" si="3"/>
        <v>-0.20521633643348158</v>
      </c>
      <c r="I14" s="266">
        <f t="shared" si="4"/>
        <v>-1015</v>
      </c>
      <c r="J14" s="265">
        <f t="shared" si="5"/>
        <v>1.3418580518310167E-2</v>
      </c>
      <c r="K14" s="259">
        <v>4788</v>
      </c>
      <c r="L14" s="267">
        <f t="shared" si="6"/>
        <v>0.21801068430424819</v>
      </c>
      <c r="M14" s="266">
        <f t="shared" si="7"/>
        <v>857</v>
      </c>
      <c r="N14" s="265">
        <f t="shared" si="8"/>
        <v>1.5758138249029927E-2</v>
      </c>
      <c r="O14" s="259">
        <v>6649</v>
      </c>
      <c r="P14" s="267">
        <f t="shared" si="9"/>
        <v>0.38868003341687563</v>
      </c>
      <c r="Q14" s="266">
        <f t="shared" si="10"/>
        <v>1861</v>
      </c>
      <c r="R14" s="267">
        <f t="shared" si="1"/>
        <v>1.1742969260954874</v>
      </c>
      <c r="S14" s="266">
        <f t="shared" si="2"/>
        <v>3591</v>
      </c>
      <c r="T14" s="265">
        <f t="shared" si="11"/>
        <v>2.2430934380492609E-2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365</v>
      </c>
      <c r="D15" s="259">
        <v>4062</v>
      </c>
      <c r="E15" s="259">
        <v>4261</v>
      </c>
      <c r="F15" s="260">
        <f t="shared" si="0"/>
        <v>1.4744914025489565E-2</v>
      </c>
      <c r="G15" s="259">
        <v>10922</v>
      </c>
      <c r="H15" s="271">
        <f t="shared" si="3"/>
        <v>1.5632480638347808</v>
      </c>
      <c r="I15" s="262">
        <f t="shared" si="4"/>
        <v>6661</v>
      </c>
      <c r="J15" s="260">
        <f t="shared" si="5"/>
        <v>3.7282558234796141E-2</v>
      </c>
      <c r="K15" s="259">
        <v>11731</v>
      </c>
      <c r="L15" s="267">
        <f t="shared" si="6"/>
        <v>7.4070683025087014E-2</v>
      </c>
      <c r="M15" s="266">
        <f t="shared" si="7"/>
        <v>809</v>
      </c>
      <c r="N15" s="265">
        <f t="shared" si="8"/>
        <v>3.8608755179484144E-2</v>
      </c>
      <c r="O15" s="259">
        <v>10492</v>
      </c>
      <c r="P15" s="267">
        <f t="shared" si="9"/>
        <v>-0.10561759440797891</v>
      </c>
      <c r="Q15" s="266">
        <f t="shared" si="10"/>
        <v>-1239</v>
      </c>
      <c r="R15" s="267">
        <f t="shared" si="1"/>
        <v>27.745205479452054</v>
      </c>
      <c r="S15" s="266">
        <f t="shared" si="2"/>
        <v>10127</v>
      </c>
      <c r="T15" s="265">
        <f t="shared" si="11"/>
        <v>3.5395602875639712E-2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1944</v>
      </c>
      <c r="D16" s="259">
        <f>D6-SUM(D7:D15)</f>
        <v>8556</v>
      </c>
      <c r="E16" s="259">
        <f>E6-SUM(E7:E15)</f>
        <v>9188</v>
      </c>
      <c r="F16" s="265">
        <f t="shared" si="0"/>
        <v>3.1794477837643303E-2</v>
      </c>
      <c r="G16" s="259">
        <f>G6-SUM(G7:G15)</f>
        <v>8880</v>
      </c>
      <c r="H16" s="267">
        <f t="shared" si="3"/>
        <v>-3.352198519808447E-2</v>
      </c>
      <c r="I16" s="266">
        <f t="shared" si="4"/>
        <v>-308</v>
      </c>
      <c r="J16" s="265">
        <f t="shared" si="5"/>
        <v>3.0312133045686664E-2</v>
      </c>
      <c r="K16" s="259">
        <f>K6-SUM(K7:K15)</f>
        <v>9011</v>
      </c>
      <c r="L16" s="267">
        <f t="shared" si="6"/>
        <v>1.4752252252252296E-2</v>
      </c>
      <c r="M16" s="266">
        <f t="shared" si="7"/>
        <v>131</v>
      </c>
      <c r="N16" s="265">
        <f t="shared" si="8"/>
        <v>2.9656763525899889E-2</v>
      </c>
      <c r="O16" s="259">
        <f>O6-SUM(O7:O15)</f>
        <v>10225</v>
      </c>
      <c r="P16" s="267">
        <f t="shared" si="9"/>
        <v>0.13472422594606592</v>
      </c>
      <c r="Q16" s="266">
        <f t="shared" si="10"/>
        <v>1214</v>
      </c>
      <c r="R16" s="267">
        <f t="shared" si="1"/>
        <v>4.2597736625514404</v>
      </c>
      <c r="S16" s="266">
        <f t="shared" si="2"/>
        <v>8281</v>
      </c>
      <c r="T16" s="265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215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384253</v>
      </c>
      <c r="D136" s="235">
        <v>593573</v>
      </c>
      <c r="E136" s="235">
        <v>612402</v>
      </c>
      <c r="F136" s="235">
        <v>637010</v>
      </c>
      <c r="G136" s="236">
        <f>F136/E136-1</f>
        <v>4.0182755771535739E-2</v>
      </c>
      <c r="H136" s="235">
        <f>F136-E136</f>
        <v>24608</v>
      </c>
      <c r="I136" s="236">
        <f>F136/F$136</f>
        <v>1</v>
      </c>
      <c r="J136" s="235">
        <v>644247</v>
      </c>
      <c r="K136" s="236">
        <f>H136/H$136</f>
        <v>1</v>
      </c>
      <c r="L136" s="236">
        <f>J136/F136-1</f>
        <v>1.1360889154016451E-2</v>
      </c>
      <c r="M136" s="235">
        <f>J136-F136</f>
        <v>7237</v>
      </c>
      <c r="N136" s="236">
        <f>J136/C136-1</f>
        <v>0.6766219131665856</v>
      </c>
      <c r="O136" s="235">
        <f>J136-C136</f>
        <v>259994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120918</v>
      </c>
      <c r="D137" s="259">
        <v>120397</v>
      </c>
      <c r="E137" s="259">
        <v>106339</v>
      </c>
      <c r="F137" s="259">
        <v>101169</v>
      </c>
      <c r="G137" s="265">
        <f t="shared" ref="G137:G146" si="12">F137/E137-1</f>
        <v>-4.8618098722011727E-2</v>
      </c>
      <c r="H137" s="272">
        <f t="shared" ref="H137:H146" si="13">F137-E137</f>
        <v>-5170</v>
      </c>
      <c r="I137" s="267">
        <f t="shared" ref="I137:K146" si="14">F137/F$136</f>
        <v>0.15881854288001759</v>
      </c>
      <c r="J137" s="259">
        <v>80536</v>
      </c>
      <c r="K137" s="267">
        <f t="shared" si="14"/>
        <v>-0.21009427828348504</v>
      </c>
      <c r="L137" s="267">
        <f t="shared" ref="L137:L146" si="15">J137/F137-1</f>
        <v>-0.2039458727475808</v>
      </c>
      <c r="M137" s="266">
        <f t="shared" ref="M137:M146" si="16">J137-F137</f>
        <v>-20633</v>
      </c>
      <c r="N137" s="265">
        <f t="shared" ref="N137:N145" si="17">J137/C137-1</f>
        <v>-0.33396185844952775</v>
      </c>
      <c r="O137" s="259">
        <f t="shared" ref="O137:O146" si="18">J137-C137</f>
        <v>-40382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39986</v>
      </c>
      <c r="D138" s="259">
        <v>75857</v>
      </c>
      <c r="E138" s="259">
        <v>66877</v>
      </c>
      <c r="F138" s="259">
        <v>64410</v>
      </c>
      <c r="G138" s="265">
        <f t="shared" si="12"/>
        <v>-3.6888616415210018E-2</v>
      </c>
      <c r="H138" s="272">
        <f t="shared" si="13"/>
        <v>-2467</v>
      </c>
      <c r="I138" s="267">
        <f t="shared" si="14"/>
        <v>0.10111301235459412</v>
      </c>
      <c r="J138" s="259">
        <v>66849</v>
      </c>
      <c r="K138" s="267">
        <f t="shared" si="14"/>
        <v>-0.10025195058517555</v>
      </c>
      <c r="L138" s="267">
        <f t="shared" si="15"/>
        <v>3.7866790870982658E-2</v>
      </c>
      <c r="M138" s="266">
        <f t="shared" si="16"/>
        <v>2439</v>
      </c>
      <c r="N138" s="265">
        <f t="shared" si="17"/>
        <v>0.67181013354674146</v>
      </c>
      <c r="O138" s="259">
        <f t="shared" si="18"/>
        <v>26863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2535</v>
      </c>
      <c r="D139" s="259">
        <v>3247</v>
      </c>
      <c r="E139" s="259">
        <v>5439</v>
      </c>
      <c r="F139" s="259">
        <v>4225</v>
      </c>
      <c r="G139" s="265">
        <f t="shared" si="12"/>
        <v>-0.22320279463136605</v>
      </c>
      <c r="H139" s="273">
        <f t="shared" si="13"/>
        <v>-1214</v>
      </c>
      <c r="I139" s="271">
        <f t="shared" si="14"/>
        <v>6.6325489395770865E-3</v>
      </c>
      <c r="J139" s="259">
        <v>4151</v>
      </c>
      <c r="K139" s="271">
        <f t="shared" si="14"/>
        <v>-4.9333550065019507E-2</v>
      </c>
      <c r="L139" s="267">
        <f t="shared" si="15"/>
        <v>-1.7514792899408271E-2</v>
      </c>
      <c r="M139" s="266">
        <f t="shared" si="16"/>
        <v>-74</v>
      </c>
      <c r="N139" s="265">
        <f t="shared" si="17"/>
        <v>0.63747534516765292</v>
      </c>
      <c r="O139" s="259">
        <f t="shared" si="18"/>
        <v>1616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114704</v>
      </c>
      <c r="D140" s="259">
        <v>244952</v>
      </c>
      <c r="E140" s="259">
        <v>250432</v>
      </c>
      <c r="F140" s="259">
        <v>276037</v>
      </c>
      <c r="G140" s="265">
        <f t="shared" si="12"/>
        <v>0.10224332353692822</v>
      </c>
      <c r="H140" s="272">
        <f t="shared" si="13"/>
        <v>25605</v>
      </c>
      <c r="I140" s="267">
        <f t="shared" si="14"/>
        <v>0.43333228677728763</v>
      </c>
      <c r="J140" s="259">
        <v>294370</v>
      </c>
      <c r="K140" s="267">
        <f t="shared" si="14"/>
        <v>1.0405152795838752</v>
      </c>
      <c r="L140" s="267">
        <f t="shared" si="15"/>
        <v>6.6415009582048823E-2</v>
      </c>
      <c r="M140" s="266">
        <f t="shared" si="16"/>
        <v>18333</v>
      </c>
      <c r="N140" s="265">
        <f t="shared" si="17"/>
        <v>1.5663446784767752</v>
      </c>
      <c r="O140" s="259">
        <f t="shared" si="18"/>
        <v>179666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20278</v>
      </c>
      <c r="D141" s="259">
        <v>32271</v>
      </c>
      <c r="E141" s="259">
        <v>36164</v>
      </c>
      <c r="F141" s="259">
        <v>33708</v>
      </c>
      <c r="G141" s="265">
        <f t="shared" si="12"/>
        <v>-6.791284149983412E-2</v>
      </c>
      <c r="H141" s="273">
        <f t="shared" si="13"/>
        <v>-2456</v>
      </c>
      <c r="I141" s="271">
        <f t="shared" si="14"/>
        <v>5.2915966782311107E-2</v>
      </c>
      <c r="J141" s="259">
        <v>31636</v>
      </c>
      <c r="K141" s="271">
        <f t="shared" si="14"/>
        <v>-9.9804941482444731E-2</v>
      </c>
      <c r="L141" s="267">
        <f t="shared" si="15"/>
        <v>-6.146908745698354E-2</v>
      </c>
      <c r="M141" s="266">
        <f t="shared" si="16"/>
        <v>-2072</v>
      </c>
      <c r="N141" s="265">
        <f t="shared" si="17"/>
        <v>0.56011440970509918</v>
      </c>
      <c r="O141" s="259">
        <f t="shared" si="18"/>
        <v>11358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51310</v>
      </c>
      <c r="D142" s="259">
        <v>65021</v>
      </c>
      <c r="E142" s="259">
        <v>80189</v>
      </c>
      <c r="F142" s="259">
        <v>80800</v>
      </c>
      <c r="G142" s="265">
        <f t="shared" si="12"/>
        <v>7.6194989337690089E-3</v>
      </c>
      <c r="H142" s="272">
        <f t="shared" si="13"/>
        <v>611</v>
      </c>
      <c r="I142" s="267">
        <f t="shared" si="14"/>
        <v>0.1268425927379476</v>
      </c>
      <c r="J142" s="259">
        <v>84941</v>
      </c>
      <c r="K142" s="267">
        <f t="shared" si="14"/>
        <v>2.4829323797139143E-2</v>
      </c>
      <c r="L142" s="267">
        <f t="shared" si="15"/>
        <v>5.1250000000000018E-2</v>
      </c>
      <c r="M142" s="266">
        <f t="shared" si="16"/>
        <v>4141</v>
      </c>
      <c r="N142" s="265">
        <f t="shared" si="17"/>
        <v>0.65544728123172868</v>
      </c>
      <c r="O142" s="259">
        <f t="shared" si="18"/>
        <v>33631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10731</v>
      </c>
      <c r="D143" s="259">
        <v>17520</v>
      </c>
      <c r="E143" s="259">
        <v>25698</v>
      </c>
      <c r="F143" s="259">
        <v>23944</v>
      </c>
      <c r="G143" s="265">
        <f t="shared" si="12"/>
        <v>-6.8254338859055186E-2</v>
      </c>
      <c r="H143" s="273">
        <f t="shared" si="13"/>
        <v>-1754</v>
      </c>
      <c r="I143" s="271">
        <f t="shared" si="14"/>
        <v>3.758810693709675E-2</v>
      </c>
      <c r="J143" s="259">
        <v>21878</v>
      </c>
      <c r="K143" s="271">
        <f t="shared" si="14"/>
        <v>-7.1277633289987E-2</v>
      </c>
      <c r="L143" s="267">
        <f t="shared" si="15"/>
        <v>-8.6284664216505158E-2</v>
      </c>
      <c r="M143" s="266">
        <f t="shared" si="16"/>
        <v>-2066</v>
      </c>
      <c r="N143" s="265">
        <f t="shared" si="17"/>
        <v>1.0387661914080701</v>
      </c>
      <c r="O143" s="259">
        <f t="shared" si="18"/>
        <v>11147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11021</v>
      </c>
      <c r="D144" s="259">
        <v>9118</v>
      </c>
      <c r="E144" s="259">
        <v>11319</v>
      </c>
      <c r="F144" s="259">
        <v>10833</v>
      </c>
      <c r="G144" s="265">
        <f t="shared" si="12"/>
        <v>-4.2936655181553096E-2</v>
      </c>
      <c r="H144" s="272">
        <f t="shared" si="13"/>
        <v>-486</v>
      </c>
      <c r="I144" s="267">
        <f t="shared" si="14"/>
        <v>1.7006012464482505E-2</v>
      </c>
      <c r="J144" s="259">
        <v>13384</v>
      </c>
      <c r="K144" s="267">
        <f t="shared" si="14"/>
        <v>-1.9749674902470742E-2</v>
      </c>
      <c r="L144" s="267">
        <f t="shared" si="15"/>
        <v>0.23548416874365374</v>
      </c>
      <c r="M144" s="266">
        <f t="shared" si="16"/>
        <v>2551</v>
      </c>
      <c r="N144" s="265">
        <f t="shared" si="17"/>
        <v>0.21440885582070601</v>
      </c>
      <c r="O144" s="259">
        <f t="shared" si="18"/>
        <v>2363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4744</v>
      </c>
      <c r="D145" s="259">
        <v>9037</v>
      </c>
      <c r="E145" s="259">
        <v>14448</v>
      </c>
      <c r="F145" s="259">
        <v>23750</v>
      </c>
      <c r="G145" s="265">
        <f t="shared" si="12"/>
        <v>0.64382613510520481</v>
      </c>
      <c r="H145" s="273">
        <f t="shared" si="13"/>
        <v>9302</v>
      </c>
      <c r="I145" s="271">
        <f t="shared" si="14"/>
        <v>3.7283559127800195E-2</v>
      </c>
      <c r="J145" s="259">
        <v>26454</v>
      </c>
      <c r="K145" s="271">
        <f t="shared" si="14"/>
        <v>0.37800715214564368</v>
      </c>
      <c r="L145" s="267">
        <f t="shared" si="15"/>
        <v>0.11385263157894743</v>
      </c>
      <c r="M145" s="266">
        <f t="shared" si="16"/>
        <v>2704</v>
      </c>
      <c r="N145" s="265">
        <f t="shared" si="17"/>
        <v>4.5763069139966275</v>
      </c>
      <c r="O145" s="259">
        <f t="shared" si="18"/>
        <v>21710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8026</v>
      </c>
      <c r="D146" s="259">
        <f>D136-SUM(D137:D145)</f>
        <v>16153</v>
      </c>
      <c r="E146" s="259">
        <f>E136-SUM(E137:E145)</f>
        <v>15497</v>
      </c>
      <c r="F146" s="259">
        <f>F136-SUM(F137:F145)</f>
        <v>18134</v>
      </c>
      <c r="G146" s="265">
        <f t="shared" si="12"/>
        <v>0.17016196683229001</v>
      </c>
      <c r="H146" s="272">
        <f t="shared" si="13"/>
        <v>2637</v>
      </c>
      <c r="I146" s="267">
        <f t="shared" si="14"/>
        <v>2.8467370998885418E-2</v>
      </c>
      <c r="J146" s="259">
        <f>J136-SUM(J137:J145)</f>
        <v>20048</v>
      </c>
      <c r="K146" s="267">
        <f t="shared" si="14"/>
        <v>0.10716027308192458</v>
      </c>
      <c r="L146" s="267">
        <f t="shared" si="15"/>
        <v>0.10554759016212634</v>
      </c>
      <c r="M146" s="266">
        <f t="shared" si="16"/>
        <v>1914</v>
      </c>
      <c r="N146" s="265">
        <f>J146/C146-1</f>
        <v>1.4978818838773984</v>
      </c>
      <c r="O146" s="259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4C95-F521-4CD4-A38D-DCE32AD1EB8A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216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178327</v>
      </c>
      <c r="D6" s="250">
        <v>188636</v>
      </c>
      <c r="E6" s="250">
        <v>198523</v>
      </c>
      <c r="F6" s="251">
        <f>E6/$E$6</f>
        <v>1</v>
      </c>
      <c r="G6" s="250">
        <v>188839</v>
      </c>
      <c r="H6" s="251">
        <f>G6/E6-1</f>
        <v>-4.8780242087818504E-2</v>
      </c>
      <c r="I6" s="250">
        <f>G6-E6</f>
        <v>-9684</v>
      </c>
      <c r="J6" s="251">
        <f>G6/$G$6</f>
        <v>1</v>
      </c>
      <c r="K6" s="250">
        <v>176794</v>
      </c>
      <c r="L6" s="251">
        <f>K6/G6-1</f>
        <v>-6.378449366921024E-2</v>
      </c>
      <c r="M6" s="250">
        <f>K6-G6</f>
        <v>-12045</v>
      </c>
      <c r="N6" s="251">
        <f>K6/$K$6</f>
        <v>1</v>
      </c>
      <c r="O6" s="250">
        <v>210245</v>
      </c>
      <c r="P6" s="251">
        <f>O6/K6-1</f>
        <v>0.18920890980463145</v>
      </c>
      <c r="Q6" s="250">
        <f>O6-K6</f>
        <v>33451</v>
      </c>
      <c r="R6" s="251">
        <f>IFERROR(O6/C6-1,"-")</f>
        <v>0.1789857957572325</v>
      </c>
      <c r="S6" s="250">
        <f>O6-C6</f>
        <v>31918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60456</v>
      </c>
      <c r="D7" s="259">
        <v>40042</v>
      </c>
      <c r="E7" s="259">
        <v>34459</v>
      </c>
      <c r="F7" s="265">
        <f t="shared" ref="F7:F16" si="0">E7/$E$6</f>
        <v>0.17357686514912629</v>
      </c>
      <c r="G7" s="259">
        <v>26280</v>
      </c>
      <c r="H7" s="267">
        <f>G7/E7-1</f>
        <v>-0.23735453727618328</v>
      </c>
      <c r="I7" s="266">
        <f>G7-E7</f>
        <v>-8179</v>
      </c>
      <c r="J7" s="265">
        <f>G7/$G$6</f>
        <v>0.13916616800554971</v>
      </c>
      <c r="K7" s="259">
        <v>27157</v>
      </c>
      <c r="L7" s="267">
        <f>K7/G7-1</f>
        <v>3.3371385083713845E-2</v>
      </c>
      <c r="M7" s="266">
        <f>K7-G7</f>
        <v>877</v>
      </c>
      <c r="N7" s="265">
        <f>K7/$K$6</f>
        <v>0.15360815412287748</v>
      </c>
      <c r="O7" s="259">
        <v>29671</v>
      </c>
      <c r="P7" s="267">
        <f>O7/K7-1</f>
        <v>9.25728173215008E-2</v>
      </c>
      <c r="Q7" s="266">
        <f>O7-K7</f>
        <v>2514</v>
      </c>
      <c r="R7" s="267">
        <f t="shared" ref="R7:R16" si="1">IFERROR(O7/C7-1,"-")</f>
        <v>-0.50921331216091037</v>
      </c>
      <c r="S7" s="266">
        <f t="shared" ref="S7:S16" si="2">O7-C7</f>
        <v>-30785</v>
      </c>
      <c r="T7" s="265">
        <f>O7/$O$6</f>
        <v>0.14112582938952176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20805</v>
      </c>
      <c r="D8" s="259">
        <v>20975</v>
      </c>
      <c r="E8" s="259">
        <v>20053</v>
      </c>
      <c r="F8" s="265">
        <f t="shared" si="0"/>
        <v>0.10101096598379029</v>
      </c>
      <c r="G8" s="259">
        <v>20016</v>
      </c>
      <c r="H8" s="267">
        <f t="shared" ref="H8:H16" si="3">G8/E8-1</f>
        <v>-1.8451104572881905E-3</v>
      </c>
      <c r="I8" s="266">
        <f t="shared" ref="I8:I16" si="4">G8-E8</f>
        <v>-37</v>
      </c>
      <c r="J8" s="265">
        <f t="shared" ref="J8:J16" si="5">G8/$G$6</f>
        <v>0.10599505398778854</v>
      </c>
      <c r="K8" s="259">
        <v>20361</v>
      </c>
      <c r="L8" s="267">
        <f t="shared" ref="L8:L16" si="6">K8/G8-1</f>
        <v>1.7236211031175008E-2</v>
      </c>
      <c r="M8" s="266">
        <f t="shared" ref="M8:M16" si="7">K8-G8</f>
        <v>345</v>
      </c>
      <c r="N8" s="265">
        <f t="shared" ref="N8:N16" si="8">K8/$K$6</f>
        <v>0.1151679355634241</v>
      </c>
      <c r="O8" s="259">
        <v>28772</v>
      </c>
      <c r="P8" s="267">
        <f t="shared" ref="P8:P16" si="9">O8/K8-1</f>
        <v>0.41309365944698206</v>
      </c>
      <c r="Q8" s="266">
        <f t="shared" ref="Q8:Q16" si="10">O8-K8</f>
        <v>8411</v>
      </c>
      <c r="R8" s="267">
        <f t="shared" si="1"/>
        <v>0.38293679403989422</v>
      </c>
      <c r="S8" s="266">
        <f t="shared" si="2"/>
        <v>7967</v>
      </c>
      <c r="T8" s="265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2" t="s">
        <v>48</v>
      </c>
      <c r="C9" s="259">
        <v>685</v>
      </c>
      <c r="D9" s="259">
        <v>774</v>
      </c>
      <c r="E9" s="259">
        <v>8967</v>
      </c>
      <c r="F9" s="260">
        <f t="shared" si="0"/>
        <v>4.5168569888627517E-2</v>
      </c>
      <c r="G9" s="259">
        <v>4756</v>
      </c>
      <c r="H9" s="271">
        <f t="shared" si="3"/>
        <v>-0.46961079513772719</v>
      </c>
      <c r="I9" s="262">
        <f t="shared" si="4"/>
        <v>-4211</v>
      </c>
      <c r="J9" s="260">
        <f t="shared" si="5"/>
        <v>2.5185475457929769E-2</v>
      </c>
      <c r="K9" s="259">
        <v>2844</v>
      </c>
      <c r="L9" s="267">
        <f t="shared" si="6"/>
        <v>-0.40201850294365016</v>
      </c>
      <c r="M9" s="266">
        <f t="shared" si="7"/>
        <v>-1912</v>
      </c>
      <c r="N9" s="265">
        <f t="shared" si="8"/>
        <v>1.6086518773261536E-2</v>
      </c>
      <c r="O9" s="259">
        <v>3732</v>
      </c>
      <c r="P9" s="267">
        <f t="shared" si="9"/>
        <v>0.31223628691983119</v>
      </c>
      <c r="Q9" s="266">
        <f t="shared" si="10"/>
        <v>888</v>
      </c>
      <c r="R9" s="267">
        <f t="shared" si="1"/>
        <v>4.4481751824817515</v>
      </c>
      <c r="S9" s="266">
        <f t="shared" si="2"/>
        <v>3047</v>
      </c>
      <c r="T9" s="265">
        <f t="shared" si="11"/>
        <v>1.7750719398796643E-2</v>
      </c>
      <c r="V9" s="29"/>
      <c r="W9" s="81"/>
      <c r="AE9" s="1"/>
    </row>
    <row r="10" spans="1:31" s="4" customFormat="1" x14ac:dyDescent="0.25">
      <c r="B10" s="242" t="s">
        <v>50</v>
      </c>
      <c r="C10" s="259">
        <v>17880</v>
      </c>
      <c r="D10" s="259">
        <v>41817</v>
      </c>
      <c r="E10" s="259">
        <v>42733</v>
      </c>
      <c r="F10" s="265">
        <f t="shared" si="0"/>
        <v>0.21525465563184115</v>
      </c>
      <c r="G10" s="259">
        <v>50291</v>
      </c>
      <c r="H10" s="267">
        <f t="shared" si="3"/>
        <v>0.17686565417826983</v>
      </c>
      <c r="I10" s="266">
        <f t="shared" si="4"/>
        <v>7558</v>
      </c>
      <c r="J10" s="265">
        <f t="shared" si="5"/>
        <v>0.26631680955734777</v>
      </c>
      <c r="K10" s="259">
        <v>41021</v>
      </c>
      <c r="L10" s="267">
        <f t="shared" si="6"/>
        <v>-0.18432721560517784</v>
      </c>
      <c r="M10" s="266">
        <f t="shared" si="7"/>
        <v>-9270</v>
      </c>
      <c r="N10" s="265">
        <f t="shared" si="8"/>
        <v>0.23202710499225088</v>
      </c>
      <c r="O10" s="259">
        <v>56246</v>
      </c>
      <c r="P10" s="267">
        <f t="shared" si="9"/>
        <v>0.37115136149776951</v>
      </c>
      <c r="Q10" s="266">
        <f t="shared" si="10"/>
        <v>15225</v>
      </c>
      <c r="R10" s="267">
        <f t="shared" si="1"/>
        <v>2.1457494407158837</v>
      </c>
      <c r="S10" s="266">
        <f t="shared" si="2"/>
        <v>38366</v>
      </c>
      <c r="T10" s="265">
        <f>O10/$O$6</f>
        <v>0.26752598159290353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14560</v>
      </c>
      <c r="D11" s="259">
        <v>7536</v>
      </c>
      <c r="E11" s="259">
        <v>9982</v>
      </c>
      <c r="F11" s="260">
        <f t="shared" si="0"/>
        <v>5.0281327604358182E-2</v>
      </c>
      <c r="G11" s="259">
        <v>6776</v>
      </c>
      <c r="H11" s="271">
        <f t="shared" si="3"/>
        <v>-0.32117812061711082</v>
      </c>
      <c r="I11" s="262">
        <f t="shared" si="4"/>
        <v>-3206</v>
      </c>
      <c r="J11" s="260">
        <f t="shared" si="5"/>
        <v>3.5882418356377656E-2</v>
      </c>
      <c r="K11" s="259">
        <v>8640</v>
      </c>
      <c r="L11" s="267">
        <f t="shared" si="6"/>
        <v>0.27508854781582048</v>
      </c>
      <c r="M11" s="266">
        <f t="shared" si="7"/>
        <v>1864</v>
      </c>
      <c r="N11" s="265">
        <f t="shared" si="8"/>
        <v>4.8870436779528716E-2</v>
      </c>
      <c r="O11" s="259">
        <v>11394</v>
      </c>
      <c r="P11" s="267">
        <f t="shared" si="9"/>
        <v>0.31875000000000009</v>
      </c>
      <c r="Q11" s="266">
        <f t="shared" si="10"/>
        <v>2754</v>
      </c>
      <c r="R11" s="267">
        <f t="shared" si="1"/>
        <v>-0.21744505494505495</v>
      </c>
      <c r="S11" s="266">
        <f t="shared" si="2"/>
        <v>-3166</v>
      </c>
      <c r="T11" s="265">
        <f t="shared" si="11"/>
        <v>5.4193916621084921E-2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20861</v>
      </c>
      <c r="D12" s="259">
        <v>31514</v>
      </c>
      <c r="E12" s="259">
        <v>35561</v>
      </c>
      <c r="F12" s="265">
        <f t="shared" si="0"/>
        <v>0.17912785924049102</v>
      </c>
      <c r="G12" s="259">
        <v>33504</v>
      </c>
      <c r="H12" s="267">
        <f t="shared" si="3"/>
        <v>-5.7844267596524279E-2</v>
      </c>
      <c r="I12" s="266">
        <f t="shared" si="4"/>
        <v>-2057</v>
      </c>
      <c r="J12" s="265">
        <f t="shared" si="5"/>
        <v>0.17742097765821679</v>
      </c>
      <c r="K12" s="259">
        <v>44044</v>
      </c>
      <c r="L12" s="267">
        <f t="shared" si="6"/>
        <v>0.31458930276981856</v>
      </c>
      <c r="M12" s="266">
        <f t="shared" si="7"/>
        <v>10540</v>
      </c>
      <c r="N12" s="265">
        <f t="shared" si="8"/>
        <v>0.24912610156453274</v>
      </c>
      <c r="O12" s="259">
        <v>43890</v>
      </c>
      <c r="P12" s="267">
        <f t="shared" si="9"/>
        <v>-3.4965034965035446E-3</v>
      </c>
      <c r="Q12" s="266">
        <f t="shared" si="10"/>
        <v>-154</v>
      </c>
      <c r="R12" s="267">
        <f t="shared" si="1"/>
        <v>1.1039259862902067</v>
      </c>
      <c r="S12" s="266">
        <f t="shared" si="2"/>
        <v>23029</v>
      </c>
      <c r="T12" s="265">
        <f t="shared" si="11"/>
        <v>0.20875645080739139</v>
      </c>
      <c r="V12" s="29"/>
      <c r="W12" s="81"/>
      <c r="AE12" s="1"/>
    </row>
    <row r="13" spans="1:31" s="4" customFormat="1" x14ac:dyDescent="0.25">
      <c r="B13" s="242" t="s">
        <v>51</v>
      </c>
      <c r="C13" s="259">
        <v>4253</v>
      </c>
      <c r="D13" s="259">
        <v>7500</v>
      </c>
      <c r="E13" s="259">
        <v>5955</v>
      </c>
      <c r="F13" s="260">
        <f t="shared" si="0"/>
        <v>2.9996524332193249E-2</v>
      </c>
      <c r="G13" s="259">
        <v>4664</v>
      </c>
      <c r="H13" s="271">
        <f t="shared" si="3"/>
        <v>-0.21679261125104954</v>
      </c>
      <c r="I13" s="262">
        <f t="shared" si="4"/>
        <v>-1291</v>
      </c>
      <c r="J13" s="260">
        <f t="shared" si="5"/>
        <v>2.4698287959584619E-2</v>
      </c>
      <c r="K13" s="259">
        <v>5394</v>
      </c>
      <c r="L13" s="267">
        <f t="shared" si="6"/>
        <v>0.15651801029159529</v>
      </c>
      <c r="M13" s="266">
        <f t="shared" si="7"/>
        <v>730</v>
      </c>
      <c r="N13" s="265">
        <f t="shared" si="8"/>
        <v>3.0510085183886333E-2</v>
      </c>
      <c r="O13" s="259">
        <v>7020</v>
      </c>
      <c r="P13" s="267">
        <f t="shared" si="9"/>
        <v>0.30144605116796441</v>
      </c>
      <c r="Q13" s="266">
        <f t="shared" si="10"/>
        <v>1626</v>
      </c>
      <c r="R13" s="267">
        <f t="shared" si="1"/>
        <v>0.65059957676933933</v>
      </c>
      <c r="S13" s="266">
        <f t="shared" si="2"/>
        <v>2767</v>
      </c>
      <c r="T13" s="265">
        <f t="shared" si="11"/>
        <v>3.3389616875549956E-2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16632</v>
      </c>
      <c r="D14" s="259">
        <v>7875</v>
      </c>
      <c r="E14" s="259">
        <v>9587</v>
      </c>
      <c r="F14" s="265">
        <f t="shared" si="0"/>
        <v>4.8291633714985169E-2</v>
      </c>
      <c r="G14" s="259">
        <v>7128</v>
      </c>
      <c r="H14" s="267">
        <f t="shared" si="3"/>
        <v>-0.25649316783143838</v>
      </c>
      <c r="I14" s="266">
        <f t="shared" si="4"/>
        <v>-2459</v>
      </c>
      <c r="J14" s="265">
        <f t="shared" si="5"/>
        <v>3.7746440089176492E-2</v>
      </c>
      <c r="K14" s="259">
        <v>4681</v>
      </c>
      <c r="L14" s="267">
        <f t="shared" si="6"/>
        <v>-0.34329405162738491</v>
      </c>
      <c r="M14" s="266">
        <f t="shared" si="7"/>
        <v>-2447</v>
      </c>
      <c r="N14" s="265">
        <f t="shared" si="8"/>
        <v>2.6477142889464574E-2</v>
      </c>
      <c r="O14" s="259">
        <v>11101</v>
      </c>
      <c r="P14" s="267">
        <f t="shared" si="9"/>
        <v>1.3715018158513139</v>
      </c>
      <c r="Q14" s="266">
        <f t="shared" si="10"/>
        <v>6420</v>
      </c>
      <c r="R14" s="267">
        <f t="shared" si="1"/>
        <v>-0.3325517075517076</v>
      </c>
      <c r="S14" s="266">
        <f t="shared" si="2"/>
        <v>-5531</v>
      </c>
      <c r="T14" s="265">
        <f t="shared" si="11"/>
        <v>5.2800304406763539E-2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8610</v>
      </c>
      <c r="D15" s="259">
        <v>11257</v>
      </c>
      <c r="E15" s="259">
        <v>11294</v>
      </c>
      <c r="F15" s="260">
        <f t="shared" si="0"/>
        <v>5.689013363690857E-2</v>
      </c>
      <c r="G15" s="259">
        <v>17808</v>
      </c>
      <c r="H15" s="271">
        <f t="shared" si="3"/>
        <v>0.57676642465025685</v>
      </c>
      <c r="I15" s="262">
        <f t="shared" si="4"/>
        <v>6514</v>
      </c>
      <c r="J15" s="260">
        <f t="shared" si="5"/>
        <v>9.4302554027504912E-2</v>
      </c>
      <c r="K15" s="259">
        <v>7441</v>
      </c>
      <c r="L15" s="267">
        <f t="shared" si="6"/>
        <v>-0.58215408805031443</v>
      </c>
      <c r="M15" s="266">
        <f t="shared" si="7"/>
        <v>-10367</v>
      </c>
      <c r="N15" s="265">
        <f t="shared" si="8"/>
        <v>4.208853241625847E-2</v>
      </c>
      <c r="O15" s="259">
        <v>11424</v>
      </c>
      <c r="P15" s="267">
        <f t="shared" si="9"/>
        <v>0.53527751646284094</v>
      </c>
      <c r="Q15" s="266">
        <f t="shared" si="10"/>
        <v>3983</v>
      </c>
      <c r="R15" s="267">
        <f t="shared" si="1"/>
        <v>0.326829268292683</v>
      </c>
      <c r="S15" s="266">
        <f t="shared" si="2"/>
        <v>2814</v>
      </c>
      <c r="T15" s="265">
        <f t="shared" si="11"/>
        <v>5.4336607291493255E-2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13585</v>
      </c>
      <c r="D16" s="259">
        <f>D6-SUM(D7:D15)</f>
        <v>19346</v>
      </c>
      <c r="E16" s="259">
        <f>E6-SUM(E7:E15)</f>
        <v>19932</v>
      </c>
      <c r="F16" s="265">
        <f t="shared" si="0"/>
        <v>0.10040146481767856</v>
      </c>
      <c r="G16" s="259">
        <f>G6-SUM(G7:G15)</f>
        <v>17616</v>
      </c>
      <c r="H16" s="267">
        <f t="shared" si="3"/>
        <v>-0.11619506321493078</v>
      </c>
      <c r="I16" s="266">
        <f t="shared" si="4"/>
        <v>-2316</v>
      </c>
      <c r="J16" s="265">
        <f t="shared" si="5"/>
        <v>9.328581490052372E-2</v>
      </c>
      <c r="K16" s="259">
        <f>K6-SUM(K7:K15)</f>
        <v>15211</v>
      </c>
      <c r="L16" s="267">
        <f t="shared" si="6"/>
        <v>-0.13652361489554954</v>
      </c>
      <c r="M16" s="266">
        <f t="shared" si="7"/>
        <v>-2405</v>
      </c>
      <c r="N16" s="265">
        <f t="shared" si="8"/>
        <v>8.6037987714515193E-2</v>
      </c>
      <c r="O16" s="259">
        <f>O6-SUM(O7:O15)</f>
        <v>6995</v>
      </c>
      <c r="P16" s="267">
        <f t="shared" si="9"/>
        <v>-0.54013542830846095</v>
      </c>
      <c r="Q16" s="266">
        <f t="shared" si="10"/>
        <v>-8216</v>
      </c>
      <c r="R16" s="267">
        <f t="shared" si="1"/>
        <v>-0.48509385351490619</v>
      </c>
      <c r="S16" s="266">
        <f t="shared" si="2"/>
        <v>-6590</v>
      </c>
      <c r="T16" s="265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416048</v>
      </c>
      <c r="D136" s="235">
        <v>423986</v>
      </c>
      <c r="E136" s="235">
        <v>430319</v>
      </c>
      <c r="F136" s="235">
        <v>422024</v>
      </c>
      <c r="G136" s="236">
        <f>F136/E136-1</f>
        <v>-1.9276397277368629E-2</v>
      </c>
      <c r="H136" s="235">
        <f>F136-E136</f>
        <v>-8295</v>
      </c>
      <c r="I136" s="236">
        <f>F136/F$136</f>
        <v>1</v>
      </c>
      <c r="J136" s="235">
        <v>424160</v>
      </c>
      <c r="K136" s="236">
        <f>H136/H$136</f>
        <v>1</v>
      </c>
      <c r="L136" s="236">
        <f>J136/F136-1</f>
        <v>5.0613235266241396E-3</v>
      </c>
      <c r="M136" s="235">
        <f>J136-F136</f>
        <v>2136</v>
      </c>
      <c r="N136" s="236">
        <f>J136/C136-1</f>
        <v>1.9497750259585445E-2</v>
      </c>
      <c r="O136" s="235">
        <f>J136-C136</f>
        <v>8112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126666</v>
      </c>
      <c r="D137" s="259">
        <v>86860</v>
      </c>
      <c r="E137" s="259">
        <v>75361</v>
      </c>
      <c r="F137" s="259">
        <v>60679</v>
      </c>
      <c r="G137" s="265">
        <f t="shared" ref="G137:G146" si="12">F137/E137-1</f>
        <v>-0.19482225554331811</v>
      </c>
      <c r="H137" s="272">
        <f t="shared" ref="H137:H146" si="13">F137-E137</f>
        <v>-14682</v>
      </c>
      <c r="I137" s="267">
        <f t="shared" ref="I137:K146" si="14">F137/F$136</f>
        <v>0.14378092241199553</v>
      </c>
      <c r="J137" s="259">
        <v>67419</v>
      </c>
      <c r="K137" s="267">
        <f t="shared" si="14"/>
        <v>1.7699819168173598</v>
      </c>
      <c r="L137" s="267">
        <f t="shared" ref="L137:L146" si="15">J137/F137-1</f>
        <v>0.11107631964930209</v>
      </c>
      <c r="M137" s="266">
        <f t="shared" ref="M137:M146" si="16">J137-F137</f>
        <v>6740</v>
      </c>
      <c r="N137" s="265">
        <f t="shared" ref="N137:N146" si="17">J137/C137-1</f>
        <v>-0.467741935483871</v>
      </c>
      <c r="O137" s="259">
        <f t="shared" ref="O137:O146" si="18">J137-C137</f>
        <v>-59247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43482</v>
      </c>
      <c r="D138" s="259">
        <v>48234</v>
      </c>
      <c r="E138" s="259">
        <v>52610</v>
      </c>
      <c r="F138" s="259">
        <v>50222</v>
      </c>
      <c r="G138" s="265">
        <f t="shared" si="12"/>
        <v>-4.5390610150161548E-2</v>
      </c>
      <c r="H138" s="272">
        <f t="shared" si="13"/>
        <v>-2388</v>
      </c>
      <c r="I138" s="267">
        <f t="shared" si="14"/>
        <v>0.11900271074630826</v>
      </c>
      <c r="J138" s="259">
        <v>51408</v>
      </c>
      <c r="K138" s="267">
        <f t="shared" si="14"/>
        <v>0.28788426763110309</v>
      </c>
      <c r="L138" s="267">
        <f t="shared" si="15"/>
        <v>2.3615148739596137E-2</v>
      </c>
      <c r="M138" s="266">
        <f t="shared" si="16"/>
        <v>1186</v>
      </c>
      <c r="N138" s="265">
        <f t="shared" si="17"/>
        <v>0.18228232372016007</v>
      </c>
      <c r="O138" s="259">
        <f t="shared" si="18"/>
        <v>7926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2415</v>
      </c>
      <c r="D139" s="259">
        <v>3515</v>
      </c>
      <c r="E139" s="259">
        <v>14856</v>
      </c>
      <c r="F139" s="259">
        <v>7765</v>
      </c>
      <c r="G139" s="265">
        <f t="shared" si="12"/>
        <v>-0.47731556273559506</v>
      </c>
      <c r="H139" s="273">
        <f t="shared" si="13"/>
        <v>-7091</v>
      </c>
      <c r="I139" s="271">
        <f t="shared" si="14"/>
        <v>1.8399427520709721E-2</v>
      </c>
      <c r="J139" s="259">
        <v>5908</v>
      </c>
      <c r="K139" s="271">
        <f t="shared" si="14"/>
        <v>0.85485232067510553</v>
      </c>
      <c r="L139" s="267">
        <f t="shared" si="15"/>
        <v>-0.23915003219575015</v>
      </c>
      <c r="M139" s="266">
        <f t="shared" si="16"/>
        <v>-1857</v>
      </c>
      <c r="N139" s="265">
        <f t="shared" si="17"/>
        <v>1.4463768115942028</v>
      </c>
      <c r="O139" s="259">
        <f t="shared" si="18"/>
        <v>3493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66989</v>
      </c>
      <c r="D140" s="259">
        <v>97955</v>
      </c>
      <c r="E140" s="259">
        <v>92865</v>
      </c>
      <c r="F140" s="259">
        <v>106402</v>
      </c>
      <c r="G140" s="265">
        <f t="shared" si="12"/>
        <v>0.14577074247563671</v>
      </c>
      <c r="H140" s="272">
        <f t="shared" si="13"/>
        <v>13537</v>
      </c>
      <c r="I140" s="267">
        <f t="shared" si="14"/>
        <v>0.25212310200367749</v>
      </c>
      <c r="J140" s="259">
        <v>104050</v>
      </c>
      <c r="K140" s="267">
        <f t="shared" si="14"/>
        <v>-1.631946955997589</v>
      </c>
      <c r="L140" s="267">
        <f t="shared" si="15"/>
        <v>-2.2104847653239612E-2</v>
      </c>
      <c r="M140" s="266">
        <f t="shared" si="16"/>
        <v>-2352</v>
      </c>
      <c r="N140" s="265">
        <f t="shared" si="17"/>
        <v>0.55324008419292725</v>
      </c>
      <c r="O140" s="259">
        <f t="shared" si="18"/>
        <v>37061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24120</v>
      </c>
      <c r="D141" s="259">
        <v>16359</v>
      </c>
      <c r="E141" s="259">
        <v>19520</v>
      </c>
      <c r="F141" s="259">
        <v>16099</v>
      </c>
      <c r="G141" s="265">
        <f t="shared" si="12"/>
        <v>-0.17525614754098362</v>
      </c>
      <c r="H141" s="273">
        <f t="shared" si="13"/>
        <v>-3421</v>
      </c>
      <c r="I141" s="271">
        <f t="shared" si="14"/>
        <v>3.814711959509412E-2</v>
      </c>
      <c r="J141" s="259">
        <v>20486</v>
      </c>
      <c r="K141" s="271">
        <f t="shared" si="14"/>
        <v>0.41241711874623266</v>
      </c>
      <c r="L141" s="267">
        <f t="shared" si="15"/>
        <v>0.2725013976023356</v>
      </c>
      <c r="M141" s="266">
        <f t="shared" si="16"/>
        <v>4387</v>
      </c>
      <c r="N141" s="265">
        <f t="shared" si="17"/>
        <v>-0.1506633499170813</v>
      </c>
      <c r="O141" s="259">
        <f t="shared" si="18"/>
        <v>-3634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53247</v>
      </c>
      <c r="D142" s="259">
        <v>69865</v>
      </c>
      <c r="E142" s="259">
        <v>67025</v>
      </c>
      <c r="F142" s="259">
        <v>75188</v>
      </c>
      <c r="G142" s="265">
        <f t="shared" si="12"/>
        <v>0.12179037672510251</v>
      </c>
      <c r="H142" s="272">
        <f t="shared" si="13"/>
        <v>8163</v>
      </c>
      <c r="I142" s="267">
        <f t="shared" si="14"/>
        <v>0.17816048376395655</v>
      </c>
      <c r="J142" s="259">
        <v>93462</v>
      </c>
      <c r="K142" s="267">
        <f t="shared" si="14"/>
        <v>-0.98408679927667264</v>
      </c>
      <c r="L142" s="267">
        <f t="shared" si="15"/>
        <v>0.24304410278235888</v>
      </c>
      <c r="M142" s="266">
        <f t="shared" si="16"/>
        <v>18274</v>
      </c>
      <c r="N142" s="265">
        <f t="shared" si="17"/>
        <v>0.75525381711645734</v>
      </c>
      <c r="O142" s="259">
        <f t="shared" si="18"/>
        <v>40215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11001</v>
      </c>
      <c r="D143" s="259">
        <v>16289</v>
      </c>
      <c r="E143" s="259">
        <v>12024</v>
      </c>
      <c r="F143" s="259">
        <v>11877</v>
      </c>
      <c r="G143" s="265">
        <f t="shared" si="12"/>
        <v>-1.2225548902195627E-2</v>
      </c>
      <c r="H143" s="273">
        <f t="shared" si="13"/>
        <v>-147</v>
      </c>
      <c r="I143" s="271">
        <f t="shared" si="14"/>
        <v>2.8142949216158324E-2</v>
      </c>
      <c r="J143" s="259">
        <v>13687</v>
      </c>
      <c r="K143" s="271">
        <f t="shared" si="14"/>
        <v>1.7721518987341773E-2</v>
      </c>
      <c r="L143" s="267">
        <f t="shared" si="15"/>
        <v>0.15239538604024583</v>
      </c>
      <c r="M143" s="266">
        <f t="shared" si="16"/>
        <v>1810</v>
      </c>
      <c r="N143" s="265">
        <f t="shared" si="17"/>
        <v>0.24415962185255879</v>
      </c>
      <c r="O143" s="259">
        <f t="shared" si="18"/>
        <v>2686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34195</v>
      </c>
      <c r="D144" s="259">
        <v>19968</v>
      </c>
      <c r="E144" s="259">
        <v>22352</v>
      </c>
      <c r="F144" s="259">
        <v>18376</v>
      </c>
      <c r="G144" s="265">
        <f t="shared" si="12"/>
        <v>-0.17788117394416603</v>
      </c>
      <c r="H144" s="272">
        <f t="shared" si="13"/>
        <v>-3976</v>
      </c>
      <c r="I144" s="267">
        <f t="shared" si="14"/>
        <v>4.3542547343279052E-2</v>
      </c>
      <c r="J144" s="259">
        <v>19606</v>
      </c>
      <c r="K144" s="267">
        <f t="shared" si="14"/>
        <v>0.47932489451476795</v>
      </c>
      <c r="L144" s="267">
        <f t="shared" si="15"/>
        <v>6.693513278188945E-2</v>
      </c>
      <c r="M144" s="266">
        <f t="shared" si="16"/>
        <v>1230</v>
      </c>
      <c r="N144" s="265">
        <f t="shared" si="17"/>
        <v>-0.42664132183067704</v>
      </c>
      <c r="O144" s="259">
        <f t="shared" si="18"/>
        <v>-14589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21567</v>
      </c>
      <c r="D145" s="259">
        <v>23338</v>
      </c>
      <c r="E145" s="259">
        <v>29399</v>
      </c>
      <c r="F145" s="259">
        <v>37562</v>
      </c>
      <c r="G145" s="265">
        <f t="shared" si="12"/>
        <v>0.27766250552739891</v>
      </c>
      <c r="H145" s="273">
        <f t="shared" si="13"/>
        <v>8163</v>
      </c>
      <c r="I145" s="271">
        <f t="shared" si="14"/>
        <v>8.900441681041836E-2</v>
      </c>
      <c r="J145" s="259">
        <v>16499</v>
      </c>
      <c r="K145" s="271">
        <f t="shared" si="14"/>
        <v>-0.98408679927667264</v>
      </c>
      <c r="L145" s="267">
        <f t="shared" si="15"/>
        <v>-0.56075288855758476</v>
      </c>
      <c r="M145" s="266">
        <f t="shared" si="16"/>
        <v>-21063</v>
      </c>
      <c r="N145" s="265">
        <f t="shared" si="17"/>
        <v>-0.23498864005193121</v>
      </c>
      <c r="O145" s="259">
        <f t="shared" si="18"/>
        <v>-5068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32366</v>
      </c>
      <c r="D146" s="259">
        <f>D136-SUM(D137:D145)</f>
        <v>41603</v>
      </c>
      <c r="E146" s="259">
        <f>E136-SUM(E137:E145)</f>
        <v>44307</v>
      </c>
      <c r="F146" s="259">
        <f>F136-SUM(F137:F145)</f>
        <v>37854</v>
      </c>
      <c r="G146" s="265">
        <f t="shared" si="12"/>
        <v>-0.14564290067032293</v>
      </c>
      <c r="H146" s="272">
        <f t="shared" si="13"/>
        <v>-6453</v>
      </c>
      <c r="I146" s="267">
        <f t="shared" si="14"/>
        <v>8.9696320588402559E-2</v>
      </c>
      <c r="J146" s="259">
        <f>J136-SUM(J137:J145)</f>
        <v>31635</v>
      </c>
      <c r="K146" s="267">
        <f t="shared" si="14"/>
        <v>0.77793851717902351</v>
      </c>
      <c r="L146" s="267">
        <f t="shared" si="15"/>
        <v>-0.16428911079410369</v>
      </c>
      <c r="M146" s="266">
        <f t="shared" si="16"/>
        <v>-6219</v>
      </c>
      <c r="N146" s="265">
        <f t="shared" si="17"/>
        <v>-2.2585429154050596E-2</v>
      </c>
      <c r="O146" s="259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8655-43A1-43B0-9527-9D39371C7486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327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218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147955</v>
      </c>
      <c r="D8" s="118">
        <f t="shared" ref="D8:D21" si="0">C8/C9-1</f>
        <v>-8.5839800306460434E-2</v>
      </c>
    </row>
    <row r="9" spans="1:5" x14ac:dyDescent="0.25">
      <c r="A9" s="1"/>
      <c r="B9" s="116">
        <f>B8-1</f>
        <v>2024</v>
      </c>
      <c r="C9" s="117">
        <v>161848</v>
      </c>
      <c r="D9" s="118">
        <f t="shared" si="0"/>
        <v>-0.1092570170610897</v>
      </c>
    </row>
    <row r="10" spans="1:5" x14ac:dyDescent="0.25">
      <c r="A10" s="1"/>
      <c r="B10" s="116">
        <f t="shared" ref="B10:B22" si="1">B9-1</f>
        <v>2023</v>
      </c>
      <c r="C10" s="117">
        <v>181700</v>
      </c>
      <c r="D10" s="118">
        <f t="shared" si="0"/>
        <v>-0.12331067225714931</v>
      </c>
    </row>
    <row r="11" spans="1:5" x14ac:dyDescent="0.25">
      <c r="A11" s="1"/>
      <c r="B11" s="116">
        <f t="shared" si="1"/>
        <v>2022</v>
      </c>
      <c r="C11" s="117">
        <v>207257</v>
      </c>
      <c r="D11" s="118">
        <f t="shared" si="0"/>
        <v>-0.1628820925423291</v>
      </c>
    </row>
    <row r="12" spans="1:5" x14ac:dyDescent="0.25">
      <c r="A12" s="1" t="s">
        <v>77</v>
      </c>
      <c r="B12" s="116">
        <f t="shared" si="1"/>
        <v>2021</v>
      </c>
      <c r="C12" s="117">
        <v>247584</v>
      </c>
      <c r="D12" s="118">
        <f t="shared" si="0"/>
        <v>1.0982228361738011</v>
      </c>
    </row>
    <row r="13" spans="1:5" x14ac:dyDescent="0.25">
      <c r="A13" s="1" t="s">
        <v>79</v>
      </c>
      <c r="B13" s="116">
        <f t="shared" si="1"/>
        <v>2020</v>
      </c>
      <c r="C13" s="117">
        <v>117997</v>
      </c>
      <c r="D13" s="118">
        <f t="shared" si="0"/>
        <v>-0.47083462264616327</v>
      </c>
    </row>
    <row r="14" spans="1:5" x14ac:dyDescent="0.25">
      <c r="A14" s="1" t="s">
        <v>81</v>
      </c>
      <c r="B14" s="116">
        <f t="shared" si="1"/>
        <v>2019</v>
      </c>
      <c r="C14" s="117">
        <v>222987</v>
      </c>
      <c r="D14" s="118">
        <f t="shared" si="0"/>
        <v>0.17474725656816825</v>
      </c>
    </row>
    <row r="15" spans="1:5" x14ac:dyDescent="0.25">
      <c r="A15" s="1" t="s">
        <v>83</v>
      </c>
      <c r="B15" s="116">
        <f t="shared" si="1"/>
        <v>2018</v>
      </c>
      <c r="C15" s="117">
        <v>189817</v>
      </c>
      <c r="D15" s="118">
        <f t="shared" si="0"/>
        <v>0.16022224395491547</v>
      </c>
    </row>
    <row r="16" spans="1:5" x14ac:dyDescent="0.25">
      <c r="A16" s="1" t="s">
        <v>85</v>
      </c>
      <c r="B16" s="116">
        <f t="shared" si="1"/>
        <v>2017</v>
      </c>
      <c r="C16" s="117">
        <v>163604</v>
      </c>
      <c r="D16" s="118">
        <f>C16/C17-1</f>
        <v>-6.8113109041680886E-3</v>
      </c>
    </row>
    <row r="17" spans="1:4" x14ac:dyDescent="0.25">
      <c r="A17" s="1" t="s">
        <v>87</v>
      </c>
      <c r="B17" s="116">
        <f t="shared" si="1"/>
        <v>2016</v>
      </c>
      <c r="C17" s="117">
        <v>164726</v>
      </c>
      <c r="D17" s="118">
        <f t="shared" si="0"/>
        <v>-8.9755704015604842E-2</v>
      </c>
    </row>
    <row r="18" spans="1:4" x14ac:dyDescent="0.25">
      <c r="A18" s="1" t="s">
        <v>89</v>
      </c>
      <c r="B18" s="116">
        <f t="shared" si="1"/>
        <v>2015</v>
      </c>
      <c r="C18" s="117">
        <v>180969</v>
      </c>
      <c r="D18" s="118">
        <f t="shared" si="0"/>
        <v>-0.13321965868868635</v>
      </c>
    </row>
    <row r="19" spans="1:4" x14ac:dyDescent="0.25">
      <c r="A19" s="1" t="s">
        <v>91</v>
      </c>
      <c r="B19" s="116">
        <f t="shared" si="1"/>
        <v>2014</v>
      </c>
      <c r="C19" s="117">
        <v>208783</v>
      </c>
      <c r="D19" s="118">
        <f t="shared" si="0"/>
        <v>-1.6978280419419067E-2</v>
      </c>
    </row>
    <row r="20" spans="1:4" x14ac:dyDescent="0.25">
      <c r="A20" s="1" t="s">
        <v>93</v>
      </c>
      <c r="B20" s="116">
        <f t="shared" si="1"/>
        <v>2013</v>
      </c>
      <c r="C20" s="117">
        <v>212389</v>
      </c>
      <c r="D20" s="118">
        <f>C20/C21-1</f>
        <v>-0.11806279352714255</v>
      </c>
    </row>
    <row r="21" spans="1:4" x14ac:dyDescent="0.25">
      <c r="A21" s="1" t="s">
        <v>95</v>
      </c>
      <c r="B21" s="116">
        <f t="shared" si="1"/>
        <v>2012</v>
      </c>
      <c r="C21" s="117">
        <v>240821</v>
      </c>
      <c r="D21" s="118">
        <f t="shared" si="0"/>
        <v>-8.0309337406912373E-2</v>
      </c>
    </row>
    <row r="22" spans="1:4" x14ac:dyDescent="0.25">
      <c r="A22" s="1" t="s">
        <v>97</v>
      </c>
      <c r="B22" s="116">
        <f t="shared" si="1"/>
        <v>2011</v>
      </c>
      <c r="C22" s="117">
        <v>261850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84E8-31F8-4D4D-BEEC-A26CD1FE2AFD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328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219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80536</v>
      </c>
      <c r="D8" s="118">
        <f t="shared" ref="D8:D21" si="0">C8/C9-1</f>
        <v>-0.2039458727475808</v>
      </c>
    </row>
    <row r="9" spans="1:5" x14ac:dyDescent="0.25">
      <c r="A9" s="1"/>
      <c r="B9" s="116">
        <f>B8-1</f>
        <v>2024</v>
      </c>
      <c r="C9" s="117">
        <v>101169</v>
      </c>
      <c r="D9" s="118">
        <f t="shared" si="0"/>
        <v>-4.8618098722011727E-2</v>
      </c>
    </row>
    <row r="10" spans="1:5" x14ac:dyDescent="0.25">
      <c r="A10" s="1"/>
      <c r="B10" s="116">
        <f t="shared" ref="B10:B22" si="1">B9-1</f>
        <v>2023</v>
      </c>
      <c r="C10" s="117">
        <v>106339</v>
      </c>
      <c r="D10" s="118">
        <f t="shared" si="0"/>
        <v>-0.11676370673687886</v>
      </c>
    </row>
    <row r="11" spans="1:5" x14ac:dyDescent="0.25">
      <c r="A11" s="1"/>
      <c r="B11" s="116">
        <f t="shared" si="1"/>
        <v>2022</v>
      </c>
      <c r="C11" s="117">
        <v>120397</v>
      </c>
      <c r="D11" s="118">
        <f t="shared" si="0"/>
        <v>-4.3087050728592979E-3</v>
      </c>
    </row>
    <row r="12" spans="1:5" x14ac:dyDescent="0.25">
      <c r="A12" s="1" t="s">
        <v>77</v>
      </c>
      <c r="B12" s="116">
        <f t="shared" si="1"/>
        <v>2021</v>
      </c>
      <c r="C12" s="117">
        <v>120918</v>
      </c>
      <c r="D12" s="118">
        <f t="shared" si="0"/>
        <v>1.4417519840067849</v>
      </c>
    </row>
    <row r="13" spans="1:5" x14ac:dyDescent="0.25">
      <c r="A13" s="1" t="s">
        <v>79</v>
      </c>
      <c r="B13" s="116">
        <f t="shared" si="1"/>
        <v>2020</v>
      </c>
      <c r="C13" s="117">
        <v>49521</v>
      </c>
      <c r="D13" s="118">
        <f t="shared" si="0"/>
        <v>-0.54948144104803487</v>
      </c>
    </row>
    <row r="14" spans="1:5" x14ac:dyDescent="0.25">
      <c r="A14" s="1" t="s">
        <v>81</v>
      </c>
      <c r="B14" s="116">
        <f t="shared" si="1"/>
        <v>2019</v>
      </c>
      <c r="C14" s="117">
        <v>109920</v>
      </c>
      <c r="D14" s="118">
        <f t="shared" si="0"/>
        <v>9.7761931869251306E-2</v>
      </c>
    </row>
    <row r="15" spans="1:5" x14ac:dyDescent="0.25">
      <c r="A15" s="1" t="s">
        <v>83</v>
      </c>
      <c r="B15" s="116">
        <f t="shared" si="1"/>
        <v>2018</v>
      </c>
      <c r="C15" s="117">
        <v>100131</v>
      </c>
      <c r="D15" s="118">
        <f>C15/C16-1</f>
        <v>6.5946217642622873E-3</v>
      </c>
    </row>
    <row r="16" spans="1:5" x14ac:dyDescent="0.25">
      <c r="A16" s="1" t="s">
        <v>85</v>
      </c>
      <c r="B16" s="116">
        <f t="shared" si="1"/>
        <v>2017</v>
      </c>
      <c r="C16" s="117">
        <v>99475</v>
      </c>
      <c r="D16" s="118">
        <f>C16/C17-1</f>
        <v>0.13697408876341566</v>
      </c>
    </row>
    <row r="17" spans="1:4" x14ac:dyDescent="0.25">
      <c r="A17" s="1" t="s">
        <v>87</v>
      </c>
      <c r="B17" s="116">
        <f t="shared" si="1"/>
        <v>2016</v>
      </c>
      <c r="C17" s="117">
        <v>87491</v>
      </c>
      <c r="D17" s="118">
        <f t="shared" si="0"/>
        <v>-9.0624675189689197E-2</v>
      </c>
    </row>
    <row r="18" spans="1:4" x14ac:dyDescent="0.25">
      <c r="A18" s="1" t="s">
        <v>89</v>
      </c>
      <c r="B18" s="116">
        <f t="shared" si="1"/>
        <v>2015</v>
      </c>
      <c r="C18" s="117">
        <v>96210</v>
      </c>
      <c r="D18" s="118">
        <f t="shared" si="0"/>
        <v>-9.9106691387156554E-2</v>
      </c>
    </row>
    <row r="19" spans="1:4" x14ac:dyDescent="0.25">
      <c r="A19" s="1" t="s">
        <v>91</v>
      </c>
      <c r="B19" s="116">
        <f t="shared" si="1"/>
        <v>2014</v>
      </c>
      <c r="C19" s="117">
        <v>106794</v>
      </c>
      <c r="D19" s="118">
        <f t="shared" si="0"/>
        <v>-0.15370473096124893</v>
      </c>
    </row>
    <row r="20" spans="1:4" x14ac:dyDescent="0.25">
      <c r="A20" s="1" t="s">
        <v>93</v>
      </c>
      <c r="B20" s="116">
        <f t="shared" si="1"/>
        <v>2013</v>
      </c>
      <c r="C20" s="117">
        <v>126190</v>
      </c>
      <c r="D20" s="118">
        <f>C20/C21-1</f>
        <v>-0.15506066368481664</v>
      </c>
    </row>
    <row r="21" spans="1:4" x14ac:dyDescent="0.25">
      <c r="A21" s="1" t="s">
        <v>95</v>
      </c>
      <c r="B21" s="116">
        <f t="shared" si="1"/>
        <v>2012</v>
      </c>
      <c r="C21" s="117">
        <v>149348</v>
      </c>
      <c r="D21" s="118">
        <f t="shared" si="0"/>
        <v>-7.4264391398942586E-2</v>
      </c>
    </row>
    <row r="22" spans="1:4" x14ac:dyDescent="0.25">
      <c r="A22" s="1" t="s">
        <v>97</v>
      </c>
      <c r="B22" s="116">
        <f t="shared" si="1"/>
        <v>2011</v>
      </c>
      <c r="C22" s="117">
        <v>161329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3B13-4745-4AE1-B6A2-7AFAC6ED4A3C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329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220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67419</v>
      </c>
      <c r="D8" s="118">
        <f t="shared" ref="D8:D21" si="0">C8/C9-1</f>
        <v>0.11107631964930209</v>
      </c>
    </row>
    <row r="9" spans="1:5" x14ac:dyDescent="0.25">
      <c r="A9" s="1"/>
      <c r="B9" s="116">
        <f>B8-1</f>
        <v>2024</v>
      </c>
      <c r="C9" s="117">
        <v>60679</v>
      </c>
      <c r="D9" s="118">
        <f t="shared" si="0"/>
        <v>-0.19482225554331811</v>
      </c>
    </row>
    <row r="10" spans="1:5" x14ac:dyDescent="0.25">
      <c r="A10" s="1"/>
      <c r="B10" s="116">
        <f t="shared" ref="B10:B22" si="1">B9-1</f>
        <v>2023</v>
      </c>
      <c r="C10" s="117">
        <v>75361</v>
      </c>
      <c r="D10" s="118">
        <f t="shared" si="0"/>
        <v>-0.13238544784711026</v>
      </c>
    </row>
    <row r="11" spans="1:5" x14ac:dyDescent="0.25">
      <c r="A11" s="1"/>
      <c r="B11" s="116">
        <f t="shared" si="1"/>
        <v>2022</v>
      </c>
      <c r="C11" s="117">
        <v>86860</v>
      </c>
      <c r="D11" s="118">
        <f t="shared" si="0"/>
        <v>-0.31425954873446704</v>
      </c>
    </row>
    <row r="12" spans="1:5" x14ac:dyDescent="0.25">
      <c r="A12" s="1" t="s">
        <v>77</v>
      </c>
      <c r="B12" s="116">
        <f t="shared" si="1"/>
        <v>2021</v>
      </c>
      <c r="C12" s="117">
        <v>126666</v>
      </c>
      <c r="D12" s="118">
        <f t="shared" si="0"/>
        <v>0.84978678661136753</v>
      </c>
    </row>
    <row r="13" spans="1:5" x14ac:dyDescent="0.25">
      <c r="A13" s="1" t="s">
        <v>79</v>
      </c>
      <c r="B13" s="116">
        <f t="shared" si="1"/>
        <v>2020</v>
      </c>
      <c r="C13" s="117">
        <v>68476</v>
      </c>
      <c r="D13" s="118">
        <f t="shared" si="0"/>
        <v>-0.39437678544579757</v>
      </c>
    </row>
    <row r="14" spans="1:5" x14ac:dyDescent="0.25">
      <c r="A14" s="1" t="s">
        <v>81</v>
      </c>
      <c r="B14" s="116">
        <f t="shared" si="1"/>
        <v>2019</v>
      </c>
      <c r="C14" s="117">
        <v>113067</v>
      </c>
      <c r="D14" s="118">
        <f t="shared" si="0"/>
        <v>0.26069843676828053</v>
      </c>
    </row>
    <row r="15" spans="1:5" x14ac:dyDescent="0.25">
      <c r="A15" s="1" t="s">
        <v>83</v>
      </c>
      <c r="B15" s="116">
        <f t="shared" si="1"/>
        <v>2018</v>
      </c>
      <c r="C15" s="117">
        <v>89686</v>
      </c>
      <c r="D15" s="118">
        <f>C15/C16-1</f>
        <v>0.39852484835253943</v>
      </c>
    </row>
    <row r="16" spans="1:5" x14ac:dyDescent="0.25">
      <c r="A16" s="1" t="s">
        <v>85</v>
      </c>
      <c r="B16" s="116">
        <f t="shared" si="1"/>
        <v>2017</v>
      </c>
      <c r="C16" s="117">
        <v>64129</v>
      </c>
      <c r="D16" s="118">
        <f>C16/C17-1</f>
        <v>-0.16968990742539003</v>
      </c>
    </row>
    <row r="17" spans="1:4" x14ac:dyDescent="0.25">
      <c r="A17" s="1" t="s">
        <v>87</v>
      </c>
      <c r="B17" s="116">
        <f t="shared" si="1"/>
        <v>2016</v>
      </c>
      <c r="C17" s="117">
        <v>77235</v>
      </c>
      <c r="D17" s="118">
        <f t="shared" si="0"/>
        <v>-8.8769334229993224E-2</v>
      </c>
    </row>
    <row r="18" spans="1:4" x14ac:dyDescent="0.25">
      <c r="A18" s="1" t="s">
        <v>89</v>
      </c>
      <c r="B18" s="116">
        <f t="shared" si="1"/>
        <v>2015</v>
      </c>
      <c r="C18" s="117">
        <v>84759</v>
      </c>
      <c r="D18" s="118">
        <f t="shared" si="0"/>
        <v>-0.16893978762415551</v>
      </c>
    </row>
    <row r="19" spans="1:4" x14ac:dyDescent="0.25">
      <c r="A19" s="1" t="s">
        <v>91</v>
      </c>
      <c r="B19" s="116">
        <f t="shared" si="1"/>
        <v>2014</v>
      </c>
      <c r="C19" s="117">
        <v>101989</v>
      </c>
      <c r="D19" s="118">
        <f t="shared" si="0"/>
        <v>0.18318077935938937</v>
      </c>
    </row>
    <row r="20" spans="1:4" x14ac:dyDescent="0.25">
      <c r="A20" s="1" t="s">
        <v>93</v>
      </c>
      <c r="B20" s="116">
        <f t="shared" si="1"/>
        <v>2013</v>
      </c>
      <c r="C20" s="117">
        <v>86199</v>
      </c>
      <c r="D20" s="118">
        <f>C20/C21-1</f>
        <v>-5.765635761372212E-2</v>
      </c>
    </row>
    <row r="21" spans="1:4" x14ac:dyDescent="0.25">
      <c r="A21" s="1" t="s">
        <v>95</v>
      </c>
      <c r="B21" s="116">
        <f t="shared" si="1"/>
        <v>2012</v>
      </c>
      <c r="C21" s="117">
        <v>91473</v>
      </c>
      <c r="D21" s="118">
        <f t="shared" si="0"/>
        <v>-9.0011042468737923E-2</v>
      </c>
    </row>
    <row r="22" spans="1:4" x14ac:dyDescent="0.25">
      <c r="A22" s="1" t="s">
        <v>97</v>
      </c>
      <c r="B22" s="116">
        <f t="shared" si="1"/>
        <v>2011</v>
      </c>
      <c r="C22" s="117">
        <v>100521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5E3D-0C45-4FC8-AD13-A98185393590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7" t="s">
        <v>60</v>
      </c>
      <c r="D5" s="297"/>
      <c r="E5" s="297"/>
      <c r="F5" s="297"/>
      <c r="G5" s="297"/>
      <c r="H5" s="297"/>
      <c r="I5" s="88"/>
      <c r="J5" s="88"/>
      <c r="K5" s="88"/>
      <c r="L5" s="88"/>
      <c r="M5" s="89"/>
      <c r="N5" s="298" t="s">
        <v>61</v>
      </c>
      <c r="O5" s="298"/>
      <c r="P5" s="298"/>
      <c r="Q5" s="298"/>
      <c r="R5" s="298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236</v>
      </c>
      <c r="O6" s="92" t="s">
        <v>237</v>
      </c>
      <c r="P6" s="92" t="s">
        <v>238</v>
      </c>
      <c r="Q6" s="92" t="s">
        <v>239</v>
      </c>
      <c r="R6" s="92" t="s">
        <v>240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46</v>
      </c>
      <c r="C17" s="101">
        <v>23742</v>
      </c>
      <c r="D17" s="101">
        <v>29697</v>
      </c>
      <c r="E17" s="101">
        <v>44233</v>
      </c>
      <c r="F17" s="101">
        <v>45902</v>
      </c>
      <c r="G17" s="101">
        <v>49468</v>
      </c>
      <c r="H17" s="101">
        <v>45191</v>
      </c>
      <c r="I17" s="102">
        <f t="shared" si="0"/>
        <v>-8.645993369450955E-2</v>
      </c>
      <c r="J17" s="102">
        <f t="shared" si="1"/>
        <v>0.52173620230999762</v>
      </c>
      <c r="K17" s="101">
        <f t="shared" si="2"/>
        <v>-4277</v>
      </c>
      <c r="L17" s="101">
        <f t="shared" si="3"/>
        <v>15494</v>
      </c>
      <c r="M17" s="95">
        <f>H17/H17</f>
        <v>1</v>
      </c>
      <c r="N17" s="101">
        <v>44921</v>
      </c>
      <c r="O17" s="101">
        <v>45920</v>
      </c>
      <c r="P17" s="101">
        <v>46039</v>
      </c>
      <c r="Q17" s="101">
        <v>43954</v>
      </c>
      <c r="R17" s="101">
        <v>47275</v>
      </c>
      <c r="S17" s="102">
        <f t="shared" si="4"/>
        <v>7.5556263366246545E-2</v>
      </c>
      <c r="T17" s="102">
        <f t="shared" si="5"/>
        <v>5.2403107677923444E-2</v>
      </c>
      <c r="U17" s="101">
        <f t="shared" si="6"/>
        <v>3321</v>
      </c>
      <c r="V17" s="101">
        <f t="shared" si="7"/>
        <v>2354</v>
      </c>
      <c r="W17" s="95">
        <f>R17/R17</f>
        <v>1</v>
      </c>
    </row>
    <row r="18" spans="2:23" x14ac:dyDescent="0.25">
      <c r="B18" s="96" t="s">
        <v>62</v>
      </c>
      <c r="C18" s="97">
        <v>17566</v>
      </c>
      <c r="D18" s="97">
        <v>23340</v>
      </c>
      <c r="E18" s="97">
        <v>34827</v>
      </c>
      <c r="F18" s="97">
        <v>34946</v>
      </c>
      <c r="G18" s="97">
        <v>38139</v>
      </c>
      <c r="H18" s="97">
        <v>33613</v>
      </c>
      <c r="I18" s="98">
        <f t="shared" si="0"/>
        <v>-0.11867117648601166</v>
      </c>
      <c r="J18" s="98">
        <f t="shared" si="1"/>
        <v>0.44014567266495286</v>
      </c>
      <c r="K18" s="97">
        <f t="shared" si="2"/>
        <v>-4526</v>
      </c>
      <c r="L18" s="97">
        <f t="shared" si="3"/>
        <v>10273</v>
      </c>
      <c r="M18" s="98">
        <f>H18/H17</f>
        <v>0.74379854395786771</v>
      </c>
      <c r="N18" s="97">
        <v>35166</v>
      </c>
      <c r="O18" s="97">
        <v>34910</v>
      </c>
      <c r="P18" s="97">
        <v>34652</v>
      </c>
      <c r="Q18" s="97">
        <v>32335</v>
      </c>
      <c r="R18" s="97">
        <v>35054</v>
      </c>
      <c r="S18" s="98">
        <f t="shared" si="4"/>
        <v>8.4088449049018132E-2</v>
      </c>
      <c r="T18" s="98">
        <f t="shared" si="5"/>
        <v>-3.1848945003696283E-3</v>
      </c>
      <c r="U18" s="97">
        <f t="shared" si="6"/>
        <v>2719</v>
      </c>
      <c r="V18" s="97">
        <f t="shared" si="7"/>
        <v>-112</v>
      </c>
      <c r="W18" s="98">
        <f>R18/R17</f>
        <v>0.7414912744579587</v>
      </c>
    </row>
    <row r="19" spans="2:23" x14ac:dyDescent="0.25">
      <c r="B19" s="99" t="s">
        <v>63</v>
      </c>
      <c r="C19" s="53">
        <v>14847</v>
      </c>
      <c r="D19" s="53">
        <v>20181</v>
      </c>
      <c r="E19" s="53">
        <v>29820</v>
      </c>
      <c r="F19" s="53">
        <v>30493</v>
      </c>
      <c r="G19" s="53">
        <v>33752</v>
      </c>
      <c r="H19" s="53">
        <v>29550</v>
      </c>
      <c r="I19" s="100">
        <f t="shared" si="0"/>
        <v>-0.12449632614363593</v>
      </c>
      <c r="J19" s="100">
        <f t="shared" si="1"/>
        <v>0.46424855061691694</v>
      </c>
      <c r="K19" s="53">
        <f t="shared" si="2"/>
        <v>-4202</v>
      </c>
      <c r="L19" s="53">
        <f t="shared" si="3"/>
        <v>9369</v>
      </c>
      <c r="M19" s="100">
        <f>H19/H17</f>
        <v>0.65389126153437627</v>
      </c>
      <c r="N19" s="53">
        <v>30154</v>
      </c>
      <c r="O19" s="53">
        <v>30585</v>
      </c>
      <c r="P19" s="53">
        <v>30875</v>
      </c>
      <c r="Q19" s="53">
        <v>28330</v>
      </c>
      <c r="R19" s="53">
        <v>30861</v>
      </c>
      <c r="S19" s="100">
        <f t="shared" si="4"/>
        <v>8.9339922343805167E-2</v>
      </c>
      <c r="T19" s="100">
        <f t="shared" si="5"/>
        <v>2.3446308947403294E-2</v>
      </c>
      <c r="U19" s="53">
        <f t="shared" si="6"/>
        <v>2531</v>
      </c>
      <c r="V19" s="53">
        <f t="shared" si="7"/>
        <v>707</v>
      </c>
      <c r="W19" s="100">
        <f>R19/R17</f>
        <v>0.65279746166049712</v>
      </c>
    </row>
    <row r="20" spans="2:23" x14ac:dyDescent="0.25">
      <c r="B20" s="99" t="s">
        <v>64</v>
      </c>
      <c r="C20" s="53">
        <v>2720</v>
      </c>
      <c r="D20" s="53">
        <v>3159</v>
      </c>
      <c r="E20" s="53">
        <v>5006</v>
      </c>
      <c r="F20" s="53">
        <v>4453</v>
      </c>
      <c r="G20" s="53">
        <v>4387</v>
      </c>
      <c r="H20" s="53">
        <v>4063</v>
      </c>
      <c r="I20" s="100">
        <f t="shared" si="0"/>
        <v>-7.3854570321404189E-2</v>
      </c>
      <c r="J20" s="100">
        <f t="shared" si="1"/>
        <v>0.28616650838873059</v>
      </c>
      <c r="K20" s="53">
        <f t="shared" si="2"/>
        <v>-324</v>
      </c>
      <c r="L20" s="53">
        <f t="shared" si="3"/>
        <v>904</v>
      </c>
      <c r="M20" s="100">
        <f>H20/H17</f>
        <v>8.99072824234914E-2</v>
      </c>
      <c r="N20" s="53">
        <v>5012</v>
      </c>
      <c r="O20" s="53">
        <v>4325</v>
      </c>
      <c r="P20" s="53">
        <v>3777</v>
      </c>
      <c r="Q20" s="53">
        <v>4005</v>
      </c>
      <c r="R20" s="53">
        <v>4193</v>
      </c>
      <c r="S20" s="100">
        <f t="shared" si="4"/>
        <v>4.6941323345817798E-2</v>
      </c>
      <c r="T20" s="100">
        <f t="shared" si="5"/>
        <v>-0.16340782122905029</v>
      </c>
      <c r="U20" s="53">
        <f t="shared" si="6"/>
        <v>188</v>
      </c>
      <c r="V20" s="53">
        <f t="shared" si="7"/>
        <v>-819</v>
      </c>
      <c r="W20" s="100">
        <f>R20/R17</f>
        <v>8.8693812797461663E-2</v>
      </c>
    </row>
    <row r="21" spans="2:23" x14ac:dyDescent="0.25">
      <c r="B21" s="96" t="s">
        <v>65</v>
      </c>
      <c r="C21" s="97">
        <v>6176</v>
      </c>
      <c r="D21" s="97">
        <v>6357</v>
      </c>
      <c r="E21" s="97">
        <v>9406</v>
      </c>
      <c r="F21" s="97">
        <v>10956</v>
      </c>
      <c r="G21" s="97">
        <v>11330</v>
      </c>
      <c r="H21" s="97">
        <v>11579</v>
      </c>
      <c r="I21" s="98">
        <f t="shared" si="0"/>
        <v>2.1977052074139358E-2</v>
      </c>
      <c r="J21" s="98">
        <f t="shared" si="1"/>
        <v>0.82145666194745948</v>
      </c>
      <c r="K21" s="97">
        <f t="shared" si="2"/>
        <v>249</v>
      </c>
      <c r="L21" s="97">
        <f t="shared" si="3"/>
        <v>5222</v>
      </c>
      <c r="M21" s="98">
        <f>H21/H17</f>
        <v>0.25622358434201498</v>
      </c>
      <c r="N21" s="97">
        <v>9755</v>
      </c>
      <c r="O21" s="97">
        <v>11010</v>
      </c>
      <c r="P21" s="97">
        <v>11387</v>
      </c>
      <c r="Q21" s="97">
        <v>11619</v>
      </c>
      <c r="R21" s="97">
        <v>12221</v>
      </c>
      <c r="S21" s="98">
        <f t="shared" si="4"/>
        <v>5.1811687752818747E-2</v>
      </c>
      <c r="T21" s="98">
        <f t="shared" si="5"/>
        <v>0.25279343926191689</v>
      </c>
      <c r="U21" s="97">
        <f t="shared" si="6"/>
        <v>602</v>
      </c>
      <c r="V21" s="97">
        <f t="shared" si="7"/>
        <v>2466</v>
      </c>
      <c r="W21" s="98">
        <f>R21/R17</f>
        <v>0.25850872554204124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67EB-44F7-4987-9A39-AEBF9EE0860C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7" t="s">
        <v>66</v>
      </c>
      <c r="D5" s="297"/>
      <c r="E5" s="297"/>
      <c r="F5" s="297"/>
      <c r="G5" s="297"/>
      <c r="H5" s="297"/>
      <c r="I5" s="88"/>
      <c r="J5" s="88"/>
      <c r="K5" s="89"/>
      <c r="L5" s="298" t="s">
        <v>67</v>
      </c>
      <c r="M5" s="298"/>
      <c r="N5" s="298"/>
      <c r="O5" s="298"/>
      <c r="P5" s="298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236</v>
      </c>
      <c r="M6" s="92" t="s">
        <v>237</v>
      </c>
      <c r="N6" s="92" t="s">
        <v>238</v>
      </c>
      <c r="O6" s="92" t="s">
        <v>239</v>
      </c>
      <c r="P6" s="92" t="s">
        <v>240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46</v>
      </c>
      <c r="C17" s="101">
        <v>49</v>
      </c>
      <c r="D17" s="101">
        <v>57</v>
      </c>
      <c r="E17" s="101">
        <v>84</v>
      </c>
      <c r="F17" s="101">
        <v>90</v>
      </c>
      <c r="G17" s="101">
        <v>99</v>
      </c>
      <c r="H17" s="101">
        <v>93</v>
      </c>
      <c r="I17" s="102">
        <f t="shared" si="2"/>
        <v>-6.0606060606060552E-2</v>
      </c>
      <c r="J17" s="101">
        <f t="shared" si="3"/>
        <v>-6</v>
      </c>
      <c r="K17" s="95">
        <f>H17/H17</f>
        <v>1</v>
      </c>
      <c r="L17" s="101">
        <v>85</v>
      </c>
      <c r="M17" s="101">
        <v>90</v>
      </c>
      <c r="N17" s="101">
        <v>93</v>
      </c>
      <c r="O17" s="101">
        <v>90</v>
      </c>
      <c r="P17" s="101">
        <v>95</v>
      </c>
      <c r="Q17" s="102">
        <f t="shared" si="0"/>
        <v>5.555555555555558E-2</v>
      </c>
      <c r="R17" s="101">
        <f t="shared" si="1"/>
        <v>5</v>
      </c>
      <c r="S17" s="95">
        <f>P17/P17</f>
        <v>1</v>
      </c>
    </row>
    <row r="18" spans="1:19" x14ac:dyDescent="0.25">
      <c r="A18" s="1"/>
      <c r="B18" s="96" t="s">
        <v>62</v>
      </c>
      <c r="C18" s="97">
        <v>31</v>
      </c>
      <c r="D18" s="97">
        <v>40</v>
      </c>
      <c r="E18" s="97">
        <v>60</v>
      </c>
      <c r="F18" s="97">
        <v>62</v>
      </c>
      <c r="G18" s="97">
        <v>68</v>
      </c>
      <c r="H18" s="97">
        <v>61</v>
      </c>
      <c r="I18" s="98">
        <f t="shared" si="2"/>
        <v>-0.1029411764705882</v>
      </c>
      <c r="J18" s="97">
        <f t="shared" si="3"/>
        <v>-7</v>
      </c>
      <c r="K18" s="98">
        <f>H18/H17</f>
        <v>0.65591397849462363</v>
      </c>
      <c r="L18" s="97">
        <v>61</v>
      </c>
      <c r="M18" s="97">
        <v>61</v>
      </c>
      <c r="N18" s="97">
        <v>61</v>
      </c>
      <c r="O18" s="97">
        <v>58</v>
      </c>
      <c r="P18" s="97">
        <v>63</v>
      </c>
      <c r="Q18" s="98">
        <f t="shared" si="0"/>
        <v>8.6206896551724199E-2</v>
      </c>
      <c r="R18" s="97">
        <f t="shared" si="1"/>
        <v>5</v>
      </c>
      <c r="S18" s="98">
        <f>P18/P17</f>
        <v>0.66315789473684206</v>
      </c>
    </row>
    <row r="19" spans="1:19" x14ac:dyDescent="0.25">
      <c r="A19" s="108" t="s">
        <v>68</v>
      </c>
      <c r="B19" s="99" t="s">
        <v>63</v>
      </c>
      <c r="C19" s="53">
        <v>25</v>
      </c>
      <c r="D19" s="53">
        <v>33</v>
      </c>
      <c r="E19" s="53">
        <v>48</v>
      </c>
      <c r="F19" s="53">
        <v>50</v>
      </c>
      <c r="G19" s="53">
        <v>56</v>
      </c>
      <c r="H19" s="53">
        <v>50</v>
      </c>
      <c r="I19" s="100">
        <f t="shared" si="2"/>
        <v>-0.1071428571428571</v>
      </c>
      <c r="J19" s="53">
        <f t="shared" si="3"/>
        <v>-6</v>
      </c>
      <c r="K19" s="100">
        <f>H19/H17</f>
        <v>0.5376344086021505</v>
      </c>
      <c r="L19" s="53">
        <v>49</v>
      </c>
      <c r="M19" s="53">
        <v>50</v>
      </c>
      <c r="N19" s="53">
        <v>51</v>
      </c>
      <c r="O19" s="53">
        <v>47</v>
      </c>
      <c r="P19" s="53">
        <v>52</v>
      </c>
      <c r="Q19" s="100">
        <f t="shared" si="0"/>
        <v>0.1063829787234043</v>
      </c>
      <c r="R19" s="53">
        <f t="shared" si="1"/>
        <v>5</v>
      </c>
      <c r="S19" s="100">
        <f>P19/P17</f>
        <v>0.54736842105263162</v>
      </c>
    </row>
    <row r="20" spans="1:19" x14ac:dyDescent="0.25">
      <c r="A20" s="108" t="s">
        <v>69</v>
      </c>
      <c r="B20" s="99" t="s">
        <v>70</v>
      </c>
      <c r="C20" s="53">
        <v>6</v>
      </c>
      <c r="D20" s="53">
        <v>7</v>
      </c>
      <c r="E20" s="53">
        <v>12</v>
      </c>
      <c r="F20" s="53">
        <v>11</v>
      </c>
      <c r="G20" s="53">
        <v>12</v>
      </c>
      <c r="H20" s="53">
        <v>11</v>
      </c>
      <c r="I20" s="100">
        <f t="shared" si="2"/>
        <v>-8.333333333333337E-2</v>
      </c>
      <c r="J20" s="53">
        <f t="shared" si="3"/>
        <v>-1</v>
      </c>
      <c r="K20" s="100">
        <f>H20/H17</f>
        <v>0.11827956989247312</v>
      </c>
      <c r="L20" s="53">
        <v>12</v>
      </c>
      <c r="M20" s="53">
        <v>11</v>
      </c>
      <c r="N20" s="53">
        <v>10</v>
      </c>
      <c r="O20" s="53">
        <v>11</v>
      </c>
      <c r="P20" s="53">
        <v>11</v>
      </c>
      <c r="Q20" s="100">
        <f t="shared" si="0"/>
        <v>0</v>
      </c>
      <c r="R20" s="53">
        <f t="shared" si="1"/>
        <v>0</v>
      </c>
      <c r="S20" s="100">
        <f>P20/P17</f>
        <v>0.11578947368421053</v>
      </c>
    </row>
    <row r="21" spans="1:19" x14ac:dyDescent="0.25">
      <c r="A21" s="1"/>
      <c r="B21" s="96" t="s">
        <v>65</v>
      </c>
      <c r="C21" s="97">
        <v>18</v>
      </c>
      <c r="D21" s="97">
        <v>17</v>
      </c>
      <c r="E21" s="97">
        <v>24</v>
      </c>
      <c r="F21" s="97">
        <v>29</v>
      </c>
      <c r="G21" s="97">
        <v>31</v>
      </c>
      <c r="H21" s="97">
        <v>32</v>
      </c>
      <c r="I21" s="98">
        <f t="shared" si="2"/>
        <v>3.2258064516129004E-2</v>
      </c>
      <c r="J21" s="97">
        <f t="shared" si="3"/>
        <v>1</v>
      </c>
      <c r="K21" s="98">
        <f>H21/H17</f>
        <v>0.34408602150537637</v>
      </c>
      <c r="L21" s="97">
        <v>24</v>
      </c>
      <c r="M21" s="97">
        <v>29</v>
      </c>
      <c r="N21" s="97">
        <v>32</v>
      </c>
      <c r="O21" s="97">
        <v>32</v>
      </c>
      <c r="P21" s="97">
        <v>32</v>
      </c>
      <c r="Q21" s="98">
        <f t="shared" si="0"/>
        <v>0</v>
      </c>
      <c r="R21" s="97">
        <f t="shared" si="1"/>
        <v>0</v>
      </c>
      <c r="S21" s="98">
        <f>P21/P17</f>
        <v>0.33684210526315789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2487-6C7E-43DA-B2A8-02A3A0F33A73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81FD-33FD-4DA3-A080-0175517B0879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99949</v>
      </c>
      <c r="D9" s="118">
        <v>5.5833882228955343</v>
      </c>
      <c r="E9" s="117">
        <v>139602</v>
      </c>
      <c r="F9" s="118">
        <f t="shared" ref="F9:J21" si="0">IFERROR(E9/C9-1,"-")</f>
        <v>0.39673233349007986</v>
      </c>
      <c r="G9" s="117">
        <v>150956</v>
      </c>
      <c r="H9" s="118">
        <f t="shared" si="0"/>
        <v>8.1331213019870674E-2</v>
      </c>
      <c r="I9" s="117">
        <v>146051</v>
      </c>
      <c r="J9" s="118">
        <f t="shared" si="0"/>
        <v>-3.2492911841861205E-2</v>
      </c>
      <c r="K9" s="117">
        <v>151134</v>
      </c>
      <c r="L9" s="118">
        <f t="shared" ref="L9:L14" si="1">IFERROR(K9/I9-1,"-")</f>
        <v>3.4802911311802021E-2</v>
      </c>
    </row>
    <row r="10" spans="1:13" x14ac:dyDescent="0.25">
      <c r="A10" s="1" t="s">
        <v>77</v>
      </c>
      <c r="B10" s="116" t="s">
        <v>78</v>
      </c>
      <c r="C10" s="117">
        <v>130897</v>
      </c>
      <c r="D10" s="118">
        <v>5.7657517961441052</v>
      </c>
      <c r="E10" s="117">
        <v>147030</v>
      </c>
      <c r="F10" s="118">
        <f t="shared" si="0"/>
        <v>0.12324957791240432</v>
      </c>
      <c r="G10" s="117">
        <v>154587</v>
      </c>
      <c r="H10" s="118">
        <f t="shared" si="0"/>
        <v>5.1397673944093114E-2</v>
      </c>
      <c r="I10" s="117">
        <v>147890</v>
      </c>
      <c r="J10" s="118">
        <f t="shared" si="0"/>
        <v>-4.3321883470149536E-2</v>
      </c>
      <c r="K10" s="117">
        <v>147509</v>
      </c>
      <c r="L10" s="118">
        <f t="shared" si="1"/>
        <v>-2.5762390966258542E-3</v>
      </c>
    </row>
    <row r="11" spans="1:13" x14ac:dyDescent="0.25">
      <c r="A11" s="1" t="s">
        <v>79</v>
      </c>
      <c r="B11" s="116" t="s">
        <v>80</v>
      </c>
      <c r="C11" s="117">
        <v>140303</v>
      </c>
      <c r="D11" s="118">
        <v>4.6175128122998075</v>
      </c>
      <c r="E11" s="117">
        <v>154113</v>
      </c>
      <c r="F11" s="118">
        <f t="shared" si="0"/>
        <v>9.8429826874692594E-2</v>
      </c>
      <c r="G11" s="117">
        <v>175927</v>
      </c>
      <c r="H11" s="118">
        <f t="shared" si="0"/>
        <v>0.14154548934872468</v>
      </c>
      <c r="I11" s="117">
        <v>158958</v>
      </c>
      <c r="J11" s="118">
        <f t="shared" si="0"/>
        <v>-9.6454779539240754E-2</v>
      </c>
      <c r="K11" s="117">
        <v>163110</v>
      </c>
      <c r="L11" s="118">
        <f t="shared" si="1"/>
        <v>2.6120107198127851E-2</v>
      </c>
    </row>
    <row r="12" spans="1:13" x14ac:dyDescent="0.25">
      <c r="A12" s="1" t="s">
        <v>81</v>
      </c>
      <c r="B12" s="116" t="s">
        <v>82</v>
      </c>
      <c r="C12" s="117">
        <v>166226</v>
      </c>
      <c r="D12" s="118">
        <v>4.0686385119682882</v>
      </c>
      <c r="E12" s="117">
        <v>167625</v>
      </c>
      <c r="F12" s="118">
        <f t="shared" si="0"/>
        <v>8.4162525717998982E-3</v>
      </c>
      <c r="G12" s="117">
        <v>158852</v>
      </c>
      <c r="H12" s="118">
        <f t="shared" si="0"/>
        <v>-5.2337061894108916E-2</v>
      </c>
      <c r="I12" s="117">
        <v>165261</v>
      </c>
      <c r="J12" s="118">
        <f t="shared" si="0"/>
        <v>4.0345730617178166E-2</v>
      </c>
      <c r="K12" s="117">
        <v>152086</v>
      </c>
      <c r="L12" s="118">
        <f t="shared" si="1"/>
        <v>-7.9722378540611483E-2</v>
      </c>
    </row>
    <row r="13" spans="1:13" x14ac:dyDescent="0.25">
      <c r="A13" s="1" t="s">
        <v>83</v>
      </c>
      <c r="B13" s="116" t="s">
        <v>84</v>
      </c>
      <c r="C13" s="117">
        <v>145846</v>
      </c>
      <c r="D13" s="118">
        <v>2.4713666872947111</v>
      </c>
      <c r="E13" s="117">
        <v>150325</v>
      </c>
      <c r="F13" s="118">
        <f t="shared" si="0"/>
        <v>3.0710475432990991E-2</v>
      </c>
      <c r="G13" s="117">
        <v>161561</v>
      </c>
      <c r="H13" s="118">
        <f t="shared" si="0"/>
        <v>7.4744719773823354E-2</v>
      </c>
      <c r="I13" s="117">
        <v>153212</v>
      </c>
      <c r="J13" s="118">
        <f t="shared" si="0"/>
        <v>-5.167707553184242E-2</v>
      </c>
      <c r="K13" s="117">
        <v>152475</v>
      </c>
      <c r="L13" s="118">
        <f t="shared" si="1"/>
        <v>-4.8103281727279734E-3</v>
      </c>
    </row>
    <row r="14" spans="1:13" x14ac:dyDescent="0.25">
      <c r="A14" s="1" t="s">
        <v>85</v>
      </c>
      <c r="B14" s="116" t="s">
        <v>86</v>
      </c>
      <c r="C14" s="117">
        <v>144989</v>
      </c>
      <c r="D14" s="118">
        <v>1.7081006369188816</v>
      </c>
      <c r="E14" s="117">
        <v>157350</v>
      </c>
      <c r="F14" s="118">
        <f t="shared" si="0"/>
        <v>8.5254743463297311E-2</v>
      </c>
      <c r="G14" s="117">
        <v>157065</v>
      </c>
      <c r="H14" s="118">
        <f t="shared" si="0"/>
        <v>-1.8112488083888989E-3</v>
      </c>
      <c r="I14" s="117">
        <v>145993</v>
      </c>
      <c r="J14" s="118">
        <f t="shared" si="0"/>
        <v>-7.0493107948938372E-2</v>
      </c>
      <c r="K14" s="117">
        <v>147913</v>
      </c>
      <c r="L14" s="118">
        <f t="shared" si="1"/>
        <v>1.3151315474029479E-2</v>
      </c>
    </row>
    <row r="15" spans="1:13" x14ac:dyDescent="0.25">
      <c r="A15" s="1" t="s">
        <v>87</v>
      </c>
      <c r="B15" s="116" t="s">
        <v>88</v>
      </c>
      <c r="C15" s="117">
        <v>164843</v>
      </c>
      <c r="D15" s="118">
        <v>0.75096660435078189</v>
      </c>
      <c r="E15" s="117">
        <v>164390</v>
      </c>
      <c r="F15" s="118">
        <f t="shared" si="0"/>
        <v>-2.7480693751024132E-3</v>
      </c>
      <c r="G15" s="117">
        <v>166795</v>
      </c>
      <c r="H15" s="118">
        <f t="shared" si="0"/>
        <v>1.4629843664456521E-2</v>
      </c>
      <c r="I15" s="117">
        <v>155966</v>
      </c>
      <c r="J15" s="118">
        <f t="shared" si="0"/>
        <v>-6.4924008513444598E-2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164674</v>
      </c>
      <c r="D16" s="118">
        <v>0.39336966086779945</v>
      </c>
      <c r="E16" s="117">
        <v>166974</v>
      </c>
      <c r="F16" s="118">
        <f t="shared" si="0"/>
        <v>1.3966989324362133E-2</v>
      </c>
      <c r="G16" s="117">
        <v>175399</v>
      </c>
      <c r="H16" s="118">
        <f t="shared" si="0"/>
        <v>5.0456957370608624E-2</v>
      </c>
      <c r="I16" s="117">
        <v>164094</v>
      </c>
      <c r="J16" s="118">
        <f t="shared" si="0"/>
        <v>-6.4453047052719814E-2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140395</v>
      </c>
      <c r="D17" s="118">
        <v>0.33222310787216269</v>
      </c>
      <c r="E17" s="117">
        <v>153067</v>
      </c>
      <c r="F17" s="118">
        <f t="shared" si="0"/>
        <v>9.0259624630506741E-2</v>
      </c>
      <c r="G17" s="117">
        <v>148572</v>
      </c>
      <c r="H17" s="118">
        <f t="shared" si="0"/>
        <v>-2.936622524776733E-2</v>
      </c>
      <c r="I17" s="117">
        <v>143018</v>
      </c>
      <c r="J17" s="118">
        <f t="shared" si="0"/>
        <v>-3.738254852865952E-2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159273</v>
      </c>
      <c r="D18" s="118">
        <v>0.14495931218909042</v>
      </c>
      <c r="E18" s="117">
        <v>172251</v>
      </c>
      <c r="F18" s="118">
        <f t="shared" si="0"/>
        <v>8.1482737187093868E-2</v>
      </c>
      <c r="G18" s="117">
        <v>172855</v>
      </c>
      <c r="H18" s="118">
        <f t="shared" si="0"/>
        <v>3.5065108475422768E-3</v>
      </c>
      <c r="I18" s="117">
        <v>169755</v>
      </c>
      <c r="J18" s="118">
        <f t="shared" si="0"/>
        <v>-1.7934106621156465E-2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145679</v>
      </c>
      <c r="D19" s="118">
        <v>0.19164826175869121</v>
      </c>
      <c r="E19" s="117">
        <v>154254</v>
      </c>
      <c r="F19" s="118">
        <f t="shared" si="0"/>
        <v>5.8862293123923104E-2</v>
      </c>
      <c r="G19" s="117">
        <v>156906</v>
      </c>
      <c r="H19" s="118">
        <f t="shared" si="0"/>
        <v>1.7192422886926684E-2</v>
      </c>
      <c r="I19" s="117">
        <v>152818</v>
      </c>
      <c r="J19" s="118">
        <f t="shared" si="0"/>
        <v>-2.6053815660331714E-2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154024</v>
      </c>
      <c r="D20" s="118">
        <v>0.34964336411910057</v>
      </c>
      <c r="E20" s="117">
        <v>161770</v>
      </c>
      <c r="F20" s="118">
        <f t="shared" si="0"/>
        <v>5.0290863761491611E-2</v>
      </c>
      <c r="G20" s="117">
        <v>159454</v>
      </c>
      <c r="H20" s="118">
        <f t="shared" si="0"/>
        <v>-1.431662236508624E-2</v>
      </c>
      <c r="I20" s="117">
        <v>155221</v>
      </c>
      <c r="J20" s="118">
        <f t="shared" si="0"/>
        <v>-2.6546841095237528E-2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1757098</v>
      </c>
      <c r="D21" s="121">
        <v>0.99433400110096537</v>
      </c>
      <c r="E21" s="120">
        <v>1888751</v>
      </c>
      <c r="F21" s="121">
        <f t="shared" si="0"/>
        <v>7.4926384299566662E-2</v>
      </c>
      <c r="G21" s="120">
        <v>1938929</v>
      </c>
      <c r="H21" s="121">
        <f t="shared" si="0"/>
        <v>2.6566762903103669E-2</v>
      </c>
      <c r="I21" s="120">
        <v>1858237</v>
      </c>
      <c r="J21" s="121">
        <f t="shared" si="0"/>
        <v>-4.1616789475014349E-2</v>
      </c>
      <c r="K21" s="120">
        <v>914227</v>
      </c>
      <c r="L21" s="121">
        <v>-3.4206668011097507E-3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48.75" customHeight="1" thickBot="1" x14ac:dyDescent="0.3">
      <c r="B26" s="277" t="s">
        <v>247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1">
        <f>K$7</f>
        <v>2026</v>
      </c>
      <c r="L29" s="302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8963</v>
      </c>
      <c r="D31" s="118">
        <v>0.50765349032800677</v>
      </c>
      <c r="E31" s="117">
        <v>8728</v>
      </c>
      <c r="F31" s="118">
        <f t="shared" ref="F31:J43" si="2">IFERROR(E31/C31-1,"-")</f>
        <v>-2.6218899921901184E-2</v>
      </c>
      <c r="G31" s="117">
        <v>7129</v>
      </c>
      <c r="H31" s="118">
        <f t="shared" si="2"/>
        <v>-0.18320348304307976</v>
      </c>
      <c r="I31" s="117">
        <v>6983</v>
      </c>
      <c r="J31" s="118">
        <f t="shared" si="2"/>
        <v>-2.0479730677514407E-2</v>
      </c>
      <c r="K31" s="117">
        <v>6407</v>
      </c>
      <c r="L31" s="118">
        <f t="shared" ref="L31" si="3">IFERROR(K31/I31-1,"-")</f>
        <v>-8.2486037519690636E-2</v>
      </c>
    </row>
    <row r="32" spans="1:13" x14ac:dyDescent="0.25">
      <c r="B32" s="116" t="s">
        <v>78</v>
      </c>
      <c r="C32" s="117">
        <v>9611</v>
      </c>
      <c r="D32" s="118">
        <v>0.1525362753327737</v>
      </c>
      <c r="E32" s="117">
        <v>6455</v>
      </c>
      <c r="F32" s="118">
        <f t="shared" si="2"/>
        <v>-0.32837373842472173</v>
      </c>
      <c r="G32" s="117">
        <v>7633</v>
      </c>
      <c r="H32" s="118">
        <f t="shared" si="2"/>
        <v>0.1824941905499613</v>
      </c>
      <c r="I32" s="117">
        <v>5525</v>
      </c>
      <c r="J32" s="118">
        <f t="shared" si="2"/>
        <v>-0.27616926503340755</v>
      </c>
      <c r="K32" s="117">
        <v>4900</v>
      </c>
      <c r="L32" s="118">
        <f>IFERROR(K32/I32-1,"-")</f>
        <v>-0.1131221719457014</v>
      </c>
    </row>
    <row r="33" spans="2:13" x14ac:dyDescent="0.25">
      <c r="B33" s="116" t="s">
        <v>80</v>
      </c>
      <c r="C33" s="117">
        <v>8161</v>
      </c>
      <c r="D33" s="118">
        <v>-0.38859754270302671</v>
      </c>
      <c r="E33" s="117">
        <v>8632</v>
      </c>
      <c r="F33" s="118">
        <f t="shared" si="2"/>
        <v>5.7713515500551482E-2</v>
      </c>
      <c r="G33" s="117">
        <v>10880</v>
      </c>
      <c r="H33" s="118">
        <f t="shared" si="2"/>
        <v>0.26042632066728455</v>
      </c>
      <c r="I33" s="117">
        <v>6791</v>
      </c>
      <c r="J33" s="118">
        <f t="shared" si="2"/>
        <v>-0.37582720588235297</v>
      </c>
      <c r="K33" s="117">
        <v>7812</v>
      </c>
      <c r="L33" s="118">
        <f>IFERROR(K33/I33-1,"-")</f>
        <v>0.15034604623766756</v>
      </c>
    </row>
    <row r="34" spans="2:13" x14ac:dyDescent="0.25">
      <c r="B34" s="116" t="s">
        <v>82</v>
      </c>
      <c r="C34" s="117">
        <v>17904</v>
      </c>
      <c r="D34" s="118">
        <v>4.0376850605652326E-3</v>
      </c>
      <c r="E34" s="117">
        <v>18211</v>
      </c>
      <c r="F34" s="118">
        <f t="shared" si="2"/>
        <v>1.7147006255585406E-2</v>
      </c>
      <c r="G34" s="117">
        <v>9038</v>
      </c>
      <c r="H34" s="118">
        <f t="shared" si="2"/>
        <v>-0.50370655098566797</v>
      </c>
      <c r="I34" s="117">
        <v>13044</v>
      </c>
      <c r="J34" s="118">
        <f t="shared" si="2"/>
        <v>0.44323965479088301</v>
      </c>
      <c r="K34" s="117">
        <v>10400</v>
      </c>
      <c r="L34" s="118">
        <f>IFERROR(K34/I34-1,"-")</f>
        <v>-0.20269855872431775</v>
      </c>
    </row>
    <row r="35" spans="2:13" x14ac:dyDescent="0.25">
      <c r="B35" s="116" t="s">
        <v>84</v>
      </c>
      <c r="C35" s="117">
        <v>21254</v>
      </c>
      <c r="D35" s="118">
        <v>-5.0948872516186627E-2</v>
      </c>
      <c r="E35" s="117">
        <v>15078</v>
      </c>
      <c r="F35" s="118">
        <f t="shared" si="2"/>
        <v>-0.29058059659358237</v>
      </c>
      <c r="G35" s="117">
        <v>15159</v>
      </c>
      <c r="H35" s="118">
        <f t="shared" si="2"/>
        <v>5.3720652606445984E-3</v>
      </c>
      <c r="I35" s="117">
        <v>15412</v>
      </c>
      <c r="J35" s="118">
        <f t="shared" si="2"/>
        <v>1.6689755260901107E-2</v>
      </c>
      <c r="K35" s="117">
        <v>15515</v>
      </c>
      <c r="L35" s="118">
        <f>IFERROR(K35/I35-1,"-")</f>
        <v>6.6831040747470372E-3</v>
      </c>
    </row>
    <row r="36" spans="2:13" x14ac:dyDescent="0.25">
      <c r="B36" s="116" t="s">
        <v>86</v>
      </c>
      <c r="C36" s="117">
        <v>22658</v>
      </c>
      <c r="D36" s="118">
        <v>-0.18957006938979903</v>
      </c>
      <c r="E36" s="117">
        <v>23558</v>
      </c>
      <c r="F36" s="118">
        <f t="shared" si="2"/>
        <v>3.9721069820813915E-2</v>
      </c>
      <c r="G36" s="117">
        <v>19400</v>
      </c>
      <c r="H36" s="118">
        <f t="shared" si="2"/>
        <v>-0.17650055182952717</v>
      </c>
      <c r="I36" s="117">
        <v>15286</v>
      </c>
      <c r="J36" s="118">
        <f t="shared" si="2"/>
        <v>-0.21206185567010305</v>
      </c>
      <c r="K36" s="117">
        <v>19562</v>
      </c>
      <c r="L36" s="118">
        <f>IFERROR(K36/I36-1,"-")</f>
        <v>0.27973308910113825</v>
      </c>
    </row>
    <row r="37" spans="2:13" x14ac:dyDescent="0.25">
      <c r="B37" s="116" t="s">
        <v>88</v>
      </c>
      <c r="C37" s="117">
        <v>30318</v>
      </c>
      <c r="D37" s="118">
        <v>-0.27118440347123729</v>
      </c>
      <c r="E37" s="117">
        <v>23399</v>
      </c>
      <c r="F37" s="118">
        <f t="shared" si="2"/>
        <v>-0.2282142621544957</v>
      </c>
      <c r="G37" s="117">
        <v>19632</v>
      </c>
      <c r="H37" s="118">
        <f t="shared" si="2"/>
        <v>-0.16098978588828583</v>
      </c>
      <c r="I37" s="117">
        <v>17123</v>
      </c>
      <c r="J37" s="118">
        <f t="shared" si="2"/>
        <v>-0.12780154849225756</v>
      </c>
      <c r="K37" s="117"/>
      <c r="L37" s="118"/>
    </row>
    <row r="38" spans="2:13" x14ac:dyDescent="0.25">
      <c r="B38" s="116" t="s">
        <v>90</v>
      </c>
      <c r="C38" s="117">
        <v>33443</v>
      </c>
      <c r="D38" s="118">
        <v>-0.23925752371420117</v>
      </c>
      <c r="E38" s="117">
        <v>27029</v>
      </c>
      <c r="F38" s="118">
        <f t="shared" si="2"/>
        <v>-0.19178901414346794</v>
      </c>
      <c r="G38" s="117">
        <v>27274</v>
      </c>
      <c r="H38" s="118">
        <f t="shared" si="2"/>
        <v>9.0643383033037761E-3</v>
      </c>
      <c r="I38" s="117">
        <v>25566</v>
      </c>
      <c r="J38" s="118">
        <f t="shared" si="2"/>
        <v>-6.2623744225269506E-2</v>
      </c>
      <c r="K38" s="117"/>
      <c r="L38" s="118"/>
    </row>
    <row r="39" spans="2:13" x14ac:dyDescent="0.25">
      <c r="B39" s="116" t="s">
        <v>92</v>
      </c>
      <c r="C39" s="117">
        <v>19659</v>
      </c>
      <c r="D39" s="118">
        <v>-0.2614396273198587</v>
      </c>
      <c r="E39" s="117">
        <v>17879</v>
      </c>
      <c r="F39" s="118">
        <f t="shared" si="2"/>
        <v>-9.054377130067659E-2</v>
      </c>
      <c r="G39" s="117">
        <v>15893</v>
      </c>
      <c r="H39" s="118">
        <f t="shared" si="2"/>
        <v>-0.11108003803344701</v>
      </c>
      <c r="I39" s="117">
        <v>14504</v>
      </c>
      <c r="J39" s="118">
        <f t="shared" si="2"/>
        <v>-8.739696721827217E-2</v>
      </c>
      <c r="K39" s="117"/>
      <c r="L39" s="118"/>
    </row>
    <row r="40" spans="2:13" x14ac:dyDescent="0.25">
      <c r="B40" s="116" t="s">
        <v>94</v>
      </c>
      <c r="C40" s="117">
        <v>12335</v>
      </c>
      <c r="D40" s="118">
        <v>-0.27717550542045122</v>
      </c>
      <c r="E40" s="117">
        <v>12720</v>
      </c>
      <c r="F40" s="118">
        <f t="shared" si="2"/>
        <v>3.121199837859745E-2</v>
      </c>
      <c r="G40" s="117">
        <v>10936</v>
      </c>
      <c r="H40" s="118">
        <f t="shared" si="2"/>
        <v>-0.14025157232704399</v>
      </c>
      <c r="I40" s="117">
        <v>10814</v>
      </c>
      <c r="J40" s="118">
        <f t="shared" si="2"/>
        <v>-1.1155815654718348E-2</v>
      </c>
      <c r="K40" s="117"/>
      <c r="L40" s="118"/>
    </row>
    <row r="41" spans="2:13" x14ac:dyDescent="0.25">
      <c r="B41" s="116" t="s">
        <v>96</v>
      </c>
      <c r="C41" s="117">
        <v>10001</v>
      </c>
      <c r="D41" s="118">
        <v>0.17825164938737048</v>
      </c>
      <c r="E41" s="117">
        <v>8177</v>
      </c>
      <c r="F41" s="118">
        <f t="shared" si="2"/>
        <v>-0.1823817618238176</v>
      </c>
      <c r="G41" s="117">
        <v>8061</v>
      </c>
      <c r="H41" s="118">
        <f t="shared" si="2"/>
        <v>-1.4186131833190618E-2</v>
      </c>
      <c r="I41" s="117">
        <v>7035</v>
      </c>
      <c r="J41" s="118">
        <f t="shared" si="2"/>
        <v>-0.12727949385932269</v>
      </c>
      <c r="K41" s="117"/>
      <c r="L41" s="118"/>
    </row>
    <row r="42" spans="2:13" x14ac:dyDescent="0.25">
      <c r="B42" s="116" t="s">
        <v>98</v>
      </c>
      <c r="C42" s="117">
        <v>12950</v>
      </c>
      <c r="D42" s="118">
        <v>-7.7372470789398684E-2</v>
      </c>
      <c r="E42" s="117">
        <v>11834</v>
      </c>
      <c r="F42" s="118">
        <f t="shared" si="2"/>
        <v>-8.617760617760617E-2</v>
      </c>
      <c r="G42" s="117">
        <v>10813</v>
      </c>
      <c r="H42" s="118">
        <f t="shared" si="2"/>
        <v>-8.6276829474395855E-2</v>
      </c>
      <c r="I42" s="117">
        <v>9872</v>
      </c>
      <c r="J42" s="118">
        <f t="shared" si="2"/>
        <v>-8.702487746231391E-2</v>
      </c>
      <c r="K42" s="117"/>
      <c r="L42" s="118"/>
    </row>
    <row r="43" spans="2:13" ht="15.75" x14ac:dyDescent="0.25">
      <c r="B43" s="119" t="s">
        <v>32</v>
      </c>
      <c r="C43" s="120">
        <v>207257</v>
      </c>
      <c r="D43" s="121">
        <v>-0.1628820925423291</v>
      </c>
      <c r="E43" s="120">
        <v>181700</v>
      </c>
      <c r="F43" s="121">
        <f t="shared" si="2"/>
        <v>-0.12331067225714931</v>
      </c>
      <c r="G43" s="120">
        <v>161848</v>
      </c>
      <c r="H43" s="121">
        <f t="shared" si="2"/>
        <v>-0.1092570170610897</v>
      </c>
      <c r="I43" s="120">
        <v>147955</v>
      </c>
      <c r="J43" s="121">
        <f t="shared" si="2"/>
        <v>-8.5839800306460434E-2</v>
      </c>
      <c r="K43" s="120">
        <v>64596</v>
      </c>
      <c r="L43" s="121">
        <v>2.4666486889484585E-2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248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1">
        <f>K$7</f>
        <v>2026</v>
      </c>
      <c r="L51" s="302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4732</v>
      </c>
      <c r="D53" s="118">
        <v>1.8471720818291217</v>
      </c>
      <c r="E53" s="117">
        <v>4914</v>
      </c>
      <c r="F53" s="118">
        <f>IFERROR(E53/C53-1,"-")</f>
        <v>3.8461538461538547E-2</v>
      </c>
      <c r="G53" s="117">
        <v>4997</v>
      </c>
      <c r="H53" s="118">
        <f>IFERROR(G53/E53-1,"-")</f>
        <v>1.6890516890516905E-2</v>
      </c>
      <c r="I53" s="117">
        <v>4289</v>
      </c>
      <c r="J53" s="118">
        <f>IFERROR(I53/G53-1,"-")</f>
        <v>-0.14168501100660391</v>
      </c>
      <c r="K53" s="117">
        <v>4307</v>
      </c>
      <c r="L53" s="118">
        <f t="shared" ref="L53:L58" si="4">IFERROR(K53/I53-1,"-")</f>
        <v>4.1967824667754616E-3</v>
      </c>
    </row>
    <row r="54" spans="1:13" x14ac:dyDescent="0.25">
      <c r="A54" s="1">
        <v>2</v>
      </c>
      <c r="B54" s="116" t="s">
        <v>78</v>
      </c>
      <c r="C54" s="117">
        <v>5268</v>
      </c>
      <c r="D54" s="118">
        <v>1.4231830726770931</v>
      </c>
      <c r="E54" s="117">
        <v>4052</v>
      </c>
      <c r="F54" s="118">
        <f t="shared" ref="F54:J65" si="5">IFERROR(E54/C54-1,"-")</f>
        <v>-0.23082763857251332</v>
      </c>
      <c r="G54" s="117">
        <v>4752</v>
      </c>
      <c r="H54" s="118">
        <f t="shared" si="5"/>
        <v>0.17275419545903259</v>
      </c>
      <c r="I54" s="117">
        <v>3553</v>
      </c>
      <c r="J54" s="118">
        <f t="shared" si="5"/>
        <v>-0.25231481481481477</v>
      </c>
      <c r="K54" s="117">
        <v>3360</v>
      </c>
      <c r="L54" s="118">
        <f t="shared" si="4"/>
        <v>-5.4320292710385631E-2</v>
      </c>
    </row>
    <row r="55" spans="1:13" x14ac:dyDescent="0.25">
      <c r="A55" s="1">
        <v>3</v>
      </c>
      <c r="B55" s="116" t="s">
        <v>80</v>
      </c>
      <c r="C55" s="117">
        <v>4697</v>
      </c>
      <c r="D55" s="118">
        <v>0.19152714358193812</v>
      </c>
      <c r="E55" s="117">
        <v>5191</v>
      </c>
      <c r="F55" s="118">
        <f t="shared" si="5"/>
        <v>0.1051735150095805</v>
      </c>
      <c r="G55" s="117">
        <v>6935</v>
      </c>
      <c r="H55" s="118">
        <f t="shared" si="5"/>
        <v>0.3359660951647081</v>
      </c>
      <c r="I55" s="117">
        <v>4675</v>
      </c>
      <c r="J55" s="118">
        <f t="shared" si="5"/>
        <v>-0.32588320115356884</v>
      </c>
      <c r="K55" s="117">
        <v>5174</v>
      </c>
      <c r="L55" s="118">
        <f t="shared" si="4"/>
        <v>0.10673796791443846</v>
      </c>
    </row>
    <row r="56" spans="1:13" x14ac:dyDescent="0.25">
      <c r="A56" s="1">
        <v>4</v>
      </c>
      <c r="B56" s="116" t="s">
        <v>82</v>
      </c>
      <c r="C56" s="117">
        <v>9381</v>
      </c>
      <c r="D56" s="118">
        <v>0.48222468004424091</v>
      </c>
      <c r="E56" s="117">
        <v>10202</v>
      </c>
      <c r="F56" s="118">
        <f t="shared" si="5"/>
        <v>8.7517322247095297E-2</v>
      </c>
      <c r="G56" s="117">
        <v>5363</v>
      </c>
      <c r="H56" s="118">
        <f t="shared" si="5"/>
        <v>-0.47431876102724957</v>
      </c>
      <c r="I56" s="117">
        <v>7338</v>
      </c>
      <c r="J56" s="118">
        <f t="shared" si="5"/>
        <v>0.36826403132575058</v>
      </c>
      <c r="K56" s="117">
        <v>5395</v>
      </c>
      <c r="L56" s="118">
        <f t="shared" si="4"/>
        <v>-0.26478604524393567</v>
      </c>
    </row>
    <row r="57" spans="1:13" x14ac:dyDescent="0.25">
      <c r="A57" s="1">
        <v>5</v>
      </c>
      <c r="B57" s="116" t="s">
        <v>84</v>
      </c>
      <c r="C57" s="117">
        <v>11407</v>
      </c>
      <c r="D57" s="118">
        <v>0.24775760227521326</v>
      </c>
      <c r="E57" s="117">
        <v>8318</v>
      </c>
      <c r="F57" s="118">
        <f t="shared" si="5"/>
        <v>-0.27079863241869029</v>
      </c>
      <c r="G57" s="117">
        <v>9196</v>
      </c>
      <c r="H57" s="118">
        <f t="shared" si="5"/>
        <v>0.10555421976436641</v>
      </c>
      <c r="I57" s="117">
        <v>7657</v>
      </c>
      <c r="J57" s="118">
        <f t="shared" si="5"/>
        <v>-0.1673553719008265</v>
      </c>
      <c r="K57" s="117">
        <v>7258</v>
      </c>
      <c r="L57" s="118">
        <f t="shared" si="4"/>
        <v>-5.2109181141439254E-2</v>
      </c>
    </row>
    <row r="58" spans="1:13" x14ac:dyDescent="0.25">
      <c r="A58" s="1">
        <v>6</v>
      </c>
      <c r="B58" s="116" t="s">
        <v>86</v>
      </c>
      <c r="C58" s="117">
        <v>13024</v>
      </c>
      <c r="D58" s="118">
        <v>7.5297225891677755E-2</v>
      </c>
      <c r="E58" s="117">
        <v>13526</v>
      </c>
      <c r="F58" s="118">
        <f t="shared" si="5"/>
        <v>3.8544226044226138E-2</v>
      </c>
      <c r="G58" s="117">
        <v>11716</v>
      </c>
      <c r="H58" s="118">
        <f t="shared" si="5"/>
        <v>-0.1338163536891912</v>
      </c>
      <c r="I58" s="117">
        <v>8372</v>
      </c>
      <c r="J58" s="118">
        <f t="shared" si="5"/>
        <v>-0.28542164561283712</v>
      </c>
      <c r="K58" s="117">
        <v>9431</v>
      </c>
      <c r="L58" s="118">
        <f t="shared" si="4"/>
        <v>0.12649307214524597</v>
      </c>
    </row>
    <row r="59" spans="1:13" x14ac:dyDescent="0.25">
      <c r="A59" s="1">
        <v>7</v>
      </c>
      <c r="B59" s="116" t="s">
        <v>88</v>
      </c>
      <c r="C59" s="117">
        <v>17927</v>
      </c>
      <c r="D59" s="118">
        <v>-0.1902524955960071</v>
      </c>
      <c r="E59" s="117">
        <v>13641</v>
      </c>
      <c r="F59" s="118">
        <f t="shared" si="5"/>
        <v>-0.2390807162380767</v>
      </c>
      <c r="G59" s="117">
        <v>11578</v>
      </c>
      <c r="H59" s="118">
        <f t="shared" si="5"/>
        <v>-0.15123524668279453</v>
      </c>
      <c r="I59" s="117">
        <v>8592</v>
      </c>
      <c r="J59" s="118">
        <f t="shared" si="5"/>
        <v>-0.25790291932976339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19833</v>
      </c>
      <c r="D60" s="118">
        <v>-0.22177751618599173</v>
      </c>
      <c r="E60" s="117">
        <v>15080</v>
      </c>
      <c r="F60" s="118">
        <f t="shared" si="5"/>
        <v>-0.23965108657288359</v>
      </c>
      <c r="G60" s="117">
        <v>16629</v>
      </c>
      <c r="H60" s="118">
        <f t="shared" si="5"/>
        <v>0.10271883289124673</v>
      </c>
      <c r="I60" s="117">
        <v>12371</v>
      </c>
      <c r="J60" s="118">
        <f t="shared" si="5"/>
        <v>-0.25605869264537851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11662</v>
      </c>
      <c r="D61" s="118">
        <v>-0.21615808576421558</v>
      </c>
      <c r="E61" s="117">
        <v>10667</v>
      </c>
      <c r="F61" s="118">
        <f t="shared" si="5"/>
        <v>-8.5319842222603359E-2</v>
      </c>
      <c r="G61" s="117">
        <v>10077</v>
      </c>
      <c r="H61" s="118">
        <f t="shared" si="5"/>
        <v>-5.531077153838948E-2</v>
      </c>
      <c r="I61" s="117">
        <v>7035</v>
      </c>
      <c r="J61" s="118">
        <f t="shared" si="5"/>
        <v>-0.30187555820184575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8162</v>
      </c>
      <c r="D62" s="118">
        <v>-0.14828341855368887</v>
      </c>
      <c r="E62" s="117">
        <v>7564</v>
      </c>
      <c r="F62" s="118">
        <f t="shared" si="5"/>
        <v>-7.3266356285224155E-2</v>
      </c>
      <c r="G62" s="117">
        <v>6979</v>
      </c>
      <c r="H62" s="118">
        <f t="shared" si="5"/>
        <v>-7.7340031729243752E-2</v>
      </c>
      <c r="I62" s="117">
        <v>5873</v>
      </c>
      <c r="J62" s="118">
        <f t="shared" si="5"/>
        <v>-0.15847542627883648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5890</v>
      </c>
      <c r="D63" s="118">
        <v>0.20008149959250199</v>
      </c>
      <c r="E63" s="117">
        <v>5389</v>
      </c>
      <c r="F63" s="118">
        <f t="shared" si="5"/>
        <v>-8.505942275042444E-2</v>
      </c>
      <c r="G63" s="117">
        <v>5351</v>
      </c>
      <c r="H63" s="118">
        <f t="shared" si="5"/>
        <v>-7.0514010020411577E-3</v>
      </c>
      <c r="I63" s="117">
        <v>4254</v>
      </c>
      <c r="J63" s="118">
        <f t="shared" si="5"/>
        <v>-0.20500840964305733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8414</v>
      </c>
      <c r="D64" s="118">
        <v>-1.7515179822512827E-2</v>
      </c>
      <c r="E64" s="117">
        <v>7795</v>
      </c>
      <c r="F64" s="118">
        <f t="shared" si="5"/>
        <v>-7.3567863085333918E-2</v>
      </c>
      <c r="G64" s="117">
        <v>7596</v>
      </c>
      <c r="H64" s="118">
        <f t="shared" si="5"/>
        <v>-2.5529185375240515E-2</v>
      </c>
      <c r="I64" s="117">
        <v>6527</v>
      </c>
      <c r="J64" s="118">
        <f t="shared" si="5"/>
        <v>-0.14073196419167988</v>
      </c>
      <c r="K64" s="117"/>
      <c r="L64" s="118"/>
    </row>
    <row r="65" spans="1:13" ht="15.75" x14ac:dyDescent="0.25">
      <c r="B65" s="119" t="s">
        <v>32</v>
      </c>
      <c r="C65" s="120">
        <v>120397</v>
      </c>
      <c r="D65" s="121">
        <v>-4.3087050728592979E-3</v>
      </c>
      <c r="E65" s="120">
        <v>106339</v>
      </c>
      <c r="F65" s="121">
        <f t="shared" si="5"/>
        <v>-0.11676370673687886</v>
      </c>
      <c r="G65" s="120">
        <v>101169</v>
      </c>
      <c r="H65" s="121">
        <f t="shared" si="5"/>
        <v>-4.8618098722011727E-2</v>
      </c>
      <c r="I65" s="120">
        <v>80536</v>
      </c>
      <c r="J65" s="121">
        <f t="shared" si="5"/>
        <v>-0.2039458727475808</v>
      </c>
      <c r="K65" s="120">
        <v>34925</v>
      </c>
      <c r="L65" s="121">
        <v>-2.6725002786757379E-2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7" t="s">
        <v>249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1">
        <f>K$7</f>
        <v>2026</v>
      </c>
      <c r="L73" s="302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4231</v>
      </c>
      <c r="D75" s="118">
        <v>-1.2141022647676913E-2</v>
      </c>
      <c r="E75" s="117">
        <v>3814</v>
      </c>
      <c r="F75" s="118">
        <f>IFERROR(E75/C75-1,"-")</f>
        <v>-9.8558260458520452E-2</v>
      </c>
      <c r="G75" s="117">
        <v>2132</v>
      </c>
      <c r="H75" s="118">
        <f>IFERROR(G75/E75-1,"-")</f>
        <v>-0.44100681699003674</v>
      </c>
      <c r="I75" s="117">
        <v>2694</v>
      </c>
      <c r="J75" s="118">
        <f>IFERROR(I75/G75-1,"-")</f>
        <v>0.26360225140712945</v>
      </c>
      <c r="K75" s="117">
        <v>2100</v>
      </c>
      <c r="L75" s="118">
        <f t="shared" ref="L75:L80" si="6">IFERROR(K75/I75-1,"-")</f>
        <v>-0.22048997772828505</v>
      </c>
    </row>
    <row r="76" spans="1:13" x14ac:dyDescent="0.25">
      <c r="A76" s="1">
        <v>2</v>
      </c>
      <c r="B76" s="116" t="s">
        <v>78</v>
      </c>
      <c r="C76" s="117">
        <v>4343</v>
      </c>
      <c r="D76" s="118">
        <v>-0.29553933495539331</v>
      </c>
      <c r="E76" s="117">
        <v>2403</v>
      </c>
      <c r="F76" s="118">
        <f t="shared" ref="F76:J87" si="7">IFERROR(E76/C76-1,"-")</f>
        <v>-0.44669583237393506</v>
      </c>
      <c r="G76" s="117">
        <v>2881</v>
      </c>
      <c r="H76" s="118">
        <f t="shared" si="7"/>
        <v>0.19891801914273821</v>
      </c>
      <c r="I76" s="117">
        <v>1972</v>
      </c>
      <c r="J76" s="118">
        <f t="shared" si="7"/>
        <v>-0.31551544602568549</v>
      </c>
      <c r="K76" s="117">
        <v>1540</v>
      </c>
      <c r="L76" s="118">
        <f t="shared" si="6"/>
        <v>-0.21906693711967551</v>
      </c>
    </row>
    <row r="77" spans="1:13" x14ac:dyDescent="0.25">
      <c r="A77" s="1">
        <v>3</v>
      </c>
      <c r="B77" s="116" t="s">
        <v>80</v>
      </c>
      <c r="C77" s="117">
        <v>3464</v>
      </c>
      <c r="D77" s="118">
        <v>-0.63172443121411859</v>
      </c>
      <c r="E77" s="117">
        <v>3441</v>
      </c>
      <c r="F77" s="118">
        <f t="shared" si="7"/>
        <v>-6.6397228637413708E-3</v>
      </c>
      <c r="G77" s="117">
        <v>3945</v>
      </c>
      <c r="H77" s="118">
        <f t="shared" si="7"/>
        <v>0.14646904969485619</v>
      </c>
      <c r="I77" s="117">
        <v>2116</v>
      </c>
      <c r="J77" s="118">
        <f t="shared" si="7"/>
        <v>-0.46362484157160966</v>
      </c>
      <c r="K77" s="117">
        <v>2638</v>
      </c>
      <c r="L77" s="118">
        <f t="shared" si="6"/>
        <v>0.24669187145557658</v>
      </c>
    </row>
    <row r="78" spans="1:13" x14ac:dyDescent="0.25">
      <c r="A78" s="1">
        <v>4</v>
      </c>
      <c r="B78" s="116" t="s">
        <v>82</v>
      </c>
      <c r="C78" s="117">
        <v>8523</v>
      </c>
      <c r="D78" s="118">
        <v>-0.25906285316873856</v>
      </c>
      <c r="E78" s="117">
        <v>8009</v>
      </c>
      <c r="F78" s="118">
        <f t="shared" si="7"/>
        <v>-6.0307403496421497E-2</v>
      </c>
      <c r="G78" s="117">
        <v>3675</v>
      </c>
      <c r="H78" s="118">
        <f t="shared" si="7"/>
        <v>-0.54114121613185162</v>
      </c>
      <c r="I78" s="117">
        <v>5706</v>
      </c>
      <c r="J78" s="118">
        <f t="shared" si="7"/>
        <v>0.55265306122448976</v>
      </c>
      <c r="K78" s="117">
        <v>5005</v>
      </c>
      <c r="L78" s="118">
        <f t="shared" si="6"/>
        <v>-0.1228531370487207</v>
      </c>
    </row>
    <row r="79" spans="1:13" x14ac:dyDescent="0.25">
      <c r="A79" s="1">
        <v>5</v>
      </c>
      <c r="B79" s="116" t="s">
        <v>84</v>
      </c>
      <c r="C79" s="117">
        <v>9847</v>
      </c>
      <c r="D79" s="118">
        <v>-0.25699841545310498</v>
      </c>
      <c r="E79" s="117">
        <v>6760</v>
      </c>
      <c r="F79" s="118">
        <f t="shared" si="7"/>
        <v>-0.31349649639484112</v>
      </c>
      <c r="G79" s="117">
        <v>5963</v>
      </c>
      <c r="H79" s="118">
        <f t="shared" si="7"/>
        <v>-0.11789940828402368</v>
      </c>
      <c r="I79" s="117">
        <v>7755</v>
      </c>
      <c r="J79" s="118">
        <f t="shared" si="7"/>
        <v>0.30051987254737544</v>
      </c>
      <c r="K79" s="117">
        <v>8257</v>
      </c>
      <c r="L79" s="118">
        <f t="shared" si="6"/>
        <v>6.4732430689877551E-2</v>
      </c>
    </row>
    <row r="80" spans="1:13" x14ac:dyDescent="0.25">
      <c r="A80" s="1">
        <v>6</v>
      </c>
      <c r="B80" s="116" t="s">
        <v>86</v>
      </c>
      <c r="C80" s="117">
        <v>9634</v>
      </c>
      <c r="D80" s="118">
        <v>-0.39202322352644203</v>
      </c>
      <c r="E80" s="117">
        <v>10032</v>
      </c>
      <c r="F80" s="118">
        <f t="shared" si="7"/>
        <v>4.1312019929416577E-2</v>
      </c>
      <c r="G80" s="117">
        <v>7684</v>
      </c>
      <c r="H80" s="118">
        <f t="shared" si="7"/>
        <v>-0.23405103668261562</v>
      </c>
      <c r="I80" s="117">
        <v>6914</v>
      </c>
      <c r="J80" s="118">
        <f t="shared" si="7"/>
        <v>-0.10020822488287351</v>
      </c>
      <c r="K80" s="117">
        <v>10131</v>
      </c>
      <c r="L80" s="118">
        <f t="shared" si="6"/>
        <v>0.46528782181081874</v>
      </c>
    </row>
    <row r="81" spans="1:13" x14ac:dyDescent="0.25">
      <c r="A81" s="1">
        <v>7</v>
      </c>
      <c r="B81" s="116" t="s">
        <v>88</v>
      </c>
      <c r="C81" s="117">
        <v>12391</v>
      </c>
      <c r="D81" s="118">
        <v>-0.36325796505652619</v>
      </c>
      <c r="E81" s="117">
        <v>9758</v>
      </c>
      <c r="F81" s="118">
        <f t="shared" si="7"/>
        <v>-0.21249293842304895</v>
      </c>
      <c r="G81" s="117">
        <v>8054</v>
      </c>
      <c r="H81" s="118">
        <f t="shared" si="7"/>
        <v>-0.17462594794015163</v>
      </c>
      <c r="I81" s="117">
        <v>8531</v>
      </c>
      <c r="J81" s="118">
        <f t="shared" si="7"/>
        <v>5.9225229699528148E-2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13610</v>
      </c>
      <c r="D82" s="118">
        <v>-0.2633686945226239</v>
      </c>
      <c r="E82" s="117">
        <v>11949</v>
      </c>
      <c r="F82" s="118">
        <f t="shared" si="7"/>
        <v>-0.12204261572373254</v>
      </c>
      <c r="G82" s="117">
        <v>10645</v>
      </c>
      <c r="H82" s="118">
        <f t="shared" si="7"/>
        <v>-0.10913047116913555</v>
      </c>
      <c r="I82" s="117">
        <v>13195</v>
      </c>
      <c r="J82" s="118">
        <f t="shared" si="7"/>
        <v>0.23954908407703157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7997</v>
      </c>
      <c r="D83" s="118">
        <v>-0.31882453151618395</v>
      </c>
      <c r="E83" s="117">
        <v>7212</v>
      </c>
      <c r="F83" s="118">
        <f t="shared" si="7"/>
        <v>-9.8161810679004646E-2</v>
      </c>
      <c r="G83" s="117">
        <v>5816</v>
      </c>
      <c r="H83" s="118">
        <f t="shared" si="7"/>
        <v>-0.19356627842484753</v>
      </c>
      <c r="I83" s="117">
        <v>7469</v>
      </c>
      <c r="J83" s="118">
        <f t="shared" si="7"/>
        <v>0.28421595598349381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4173</v>
      </c>
      <c r="D84" s="118">
        <v>-0.44226142742582197</v>
      </c>
      <c r="E84" s="117">
        <v>5156</v>
      </c>
      <c r="F84" s="118">
        <f t="shared" si="7"/>
        <v>0.23556194584231971</v>
      </c>
      <c r="G84" s="117">
        <v>3957</v>
      </c>
      <c r="H84" s="118">
        <f t="shared" si="7"/>
        <v>-0.23254460822342904</v>
      </c>
      <c r="I84" s="117">
        <v>4941</v>
      </c>
      <c r="J84" s="118">
        <f t="shared" si="7"/>
        <v>0.24867323730098567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4111</v>
      </c>
      <c r="D85" s="118">
        <v>0.14832402234636866</v>
      </c>
      <c r="E85" s="117">
        <v>2788</v>
      </c>
      <c r="F85" s="118">
        <f t="shared" si="7"/>
        <v>-0.32181950863536857</v>
      </c>
      <c r="G85" s="117">
        <v>2710</v>
      </c>
      <c r="H85" s="118">
        <f t="shared" si="7"/>
        <v>-2.7977044476327095E-2</v>
      </c>
      <c r="I85" s="117">
        <v>2781</v>
      </c>
      <c r="J85" s="118">
        <f t="shared" si="7"/>
        <v>2.6199261992619904E-2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4536</v>
      </c>
      <c r="D86" s="118">
        <v>-0.17105263157894735</v>
      </c>
      <c r="E86" s="117">
        <v>4039</v>
      </c>
      <c r="F86" s="118">
        <f t="shared" si="7"/>
        <v>-0.10956790123456794</v>
      </c>
      <c r="G86" s="117">
        <v>3217</v>
      </c>
      <c r="H86" s="118">
        <f t="shared" si="7"/>
        <v>-0.20351572171329535</v>
      </c>
      <c r="I86" s="117">
        <v>3345</v>
      </c>
      <c r="J86" s="118">
        <f t="shared" si="7"/>
        <v>3.9788622940627905E-2</v>
      </c>
      <c r="K86" s="117"/>
      <c r="L86" s="118"/>
    </row>
    <row r="87" spans="1:13" ht="15.75" x14ac:dyDescent="0.25">
      <c r="B87" s="119" t="s">
        <v>32</v>
      </c>
      <c r="C87" s="120">
        <v>86860</v>
      </c>
      <c r="D87" s="121">
        <v>-0.31425954873446704</v>
      </c>
      <c r="E87" s="120">
        <v>75361</v>
      </c>
      <c r="F87" s="121">
        <f t="shared" si="7"/>
        <v>-0.13238544784711026</v>
      </c>
      <c r="G87" s="120">
        <v>60679</v>
      </c>
      <c r="H87" s="121">
        <f t="shared" si="7"/>
        <v>-0.19482225554331811</v>
      </c>
      <c r="I87" s="120">
        <v>67419</v>
      </c>
      <c r="J87" s="121">
        <f t="shared" si="7"/>
        <v>0.11107631964930209</v>
      </c>
      <c r="K87" s="120">
        <v>29671</v>
      </c>
      <c r="L87" s="121">
        <v>9.25728173215008E-2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7" t="s">
        <v>250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1">
        <f>K$7</f>
        <v>2026</v>
      </c>
      <c r="L95" s="302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90986</v>
      </c>
      <c r="D97" s="118">
        <v>8.8501678033993727</v>
      </c>
      <c r="E97" s="117">
        <v>130874</v>
      </c>
      <c r="F97" s="118">
        <f t="shared" ref="F97:J109" si="8">IFERROR(E97/C97-1,"-")</f>
        <v>0.43839711603983034</v>
      </c>
      <c r="G97" s="117">
        <v>143827</v>
      </c>
      <c r="H97" s="118">
        <f t="shared" si="8"/>
        <v>9.8973058055839891E-2</v>
      </c>
      <c r="I97" s="117">
        <v>139068</v>
      </c>
      <c r="J97" s="118">
        <f t="shared" si="8"/>
        <v>-3.3088363102894425E-2</v>
      </c>
      <c r="K97" s="117">
        <v>144727</v>
      </c>
      <c r="L97" s="118">
        <f t="shared" ref="L97:L102" si="9">IFERROR(K97/I97-1,"-")</f>
        <v>4.0692323180027135E-2</v>
      </c>
    </row>
    <row r="98" spans="2:12" x14ac:dyDescent="0.25">
      <c r="B98" s="116" t="s">
        <v>78</v>
      </c>
      <c r="C98" s="117">
        <v>121286</v>
      </c>
      <c r="D98" s="118">
        <v>10.017986918604651</v>
      </c>
      <c r="E98" s="117">
        <v>140575</v>
      </c>
      <c r="F98" s="118">
        <f t="shared" si="8"/>
        <v>0.15903731675543753</v>
      </c>
      <c r="G98" s="117">
        <v>146954</v>
      </c>
      <c r="H98" s="118">
        <f t="shared" si="8"/>
        <v>4.5377912146540966E-2</v>
      </c>
      <c r="I98" s="117">
        <v>142365</v>
      </c>
      <c r="J98" s="118">
        <f t="shared" si="8"/>
        <v>-3.122745893272727E-2</v>
      </c>
      <c r="K98" s="117">
        <v>142609</v>
      </c>
      <c r="L98" s="118">
        <f t="shared" si="9"/>
        <v>1.7139044006602155E-3</v>
      </c>
    </row>
    <row r="99" spans="2:12" x14ac:dyDescent="0.25">
      <c r="B99" s="116" t="s">
        <v>80</v>
      </c>
      <c r="C99" s="117">
        <v>132142</v>
      </c>
      <c r="D99" s="118">
        <v>10.364121087031304</v>
      </c>
      <c r="E99" s="117">
        <v>145481</v>
      </c>
      <c r="F99" s="118">
        <f t="shared" si="8"/>
        <v>0.10094443855852031</v>
      </c>
      <c r="G99" s="117">
        <v>165047</v>
      </c>
      <c r="H99" s="118">
        <f t="shared" si="8"/>
        <v>0.13449178930581995</v>
      </c>
      <c r="I99" s="117">
        <v>152167</v>
      </c>
      <c r="J99" s="118">
        <f t="shared" si="8"/>
        <v>-7.8038376947172639E-2</v>
      </c>
      <c r="K99" s="117">
        <v>155298</v>
      </c>
      <c r="L99" s="118">
        <f t="shared" si="9"/>
        <v>2.0576077598953857E-2</v>
      </c>
    </row>
    <row r="100" spans="2:12" x14ac:dyDescent="0.25">
      <c r="B100" s="116" t="s">
        <v>82</v>
      </c>
      <c r="C100" s="117">
        <v>148322</v>
      </c>
      <c r="D100" s="118">
        <v>8.9125843747911517</v>
      </c>
      <c r="E100" s="117">
        <v>149414</v>
      </c>
      <c r="F100" s="118">
        <f t="shared" si="8"/>
        <v>7.3623602702228563E-3</v>
      </c>
      <c r="G100" s="117">
        <v>149814</v>
      </c>
      <c r="H100" s="118">
        <f t="shared" si="8"/>
        <v>2.6771253028496922E-3</v>
      </c>
      <c r="I100" s="117">
        <v>152217</v>
      </c>
      <c r="J100" s="118">
        <f t="shared" si="8"/>
        <v>1.6039889462934109E-2</v>
      </c>
      <c r="K100" s="117">
        <v>141686</v>
      </c>
      <c r="L100" s="118">
        <f t="shared" si="9"/>
        <v>-6.9184125294809329E-2</v>
      </c>
    </row>
    <row r="101" spans="2:12" x14ac:dyDescent="0.25">
      <c r="B101" s="116" t="s">
        <v>84</v>
      </c>
      <c r="C101" s="117">
        <v>124592</v>
      </c>
      <c r="D101" s="118">
        <v>5.3505785208216521</v>
      </c>
      <c r="E101" s="117">
        <v>135247</v>
      </c>
      <c r="F101" s="118">
        <f t="shared" si="8"/>
        <v>8.5519134454860701E-2</v>
      </c>
      <c r="G101" s="117">
        <v>146402</v>
      </c>
      <c r="H101" s="118">
        <f t="shared" si="8"/>
        <v>8.2478724112180046E-2</v>
      </c>
      <c r="I101" s="117">
        <v>137800</v>
      </c>
      <c r="J101" s="118">
        <f t="shared" si="8"/>
        <v>-5.875602792311585E-2</v>
      </c>
      <c r="K101" s="117">
        <v>136960</v>
      </c>
      <c r="L101" s="118">
        <f t="shared" si="9"/>
        <v>-6.0957910014514116E-3</v>
      </c>
    </row>
    <row r="102" spans="2:12" x14ac:dyDescent="0.25">
      <c r="B102" s="116" t="s">
        <v>86</v>
      </c>
      <c r="C102" s="117">
        <v>122331</v>
      </c>
      <c r="D102" s="118">
        <v>3.7821039052421721</v>
      </c>
      <c r="E102" s="117">
        <v>133792</v>
      </c>
      <c r="F102" s="118">
        <f t="shared" si="8"/>
        <v>9.3688435474246212E-2</v>
      </c>
      <c r="G102" s="117">
        <v>137665</v>
      </c>
      <c r="H102" s="118">
        <f t="shared" si="8"/>
        <v>2.8947919158096136E-2</v>
      </c>
      <c r="I102" s="117">
        <v>130707</v>
      </c>
      <c r="J102" s="118">
        <f t="shared" si="8"/>
        <v>-5.0542984781898115E-2</v>
      </c>
      <c r="K102" s="117">
        <v>128351</v>
      </c>
      <c r="L102" s="118">
        <f t="shared" si="9"/>
        <v>-1.8025048390675313E-2</v>
      </c>
    </row>
    <row r="103" spans="2:12" x14ac:dyDescent="0.25">
      <c r="B103" s="116" t="s">
        <v>88</v>
      </c>
      <c r="C103" s="117">
        <v>134525</v>
      </c>
      <c r="D103" s="118">
        <v>1.5601865068036922</v>
      </c>
      <c r="E103" s="117">
        <v>140991</v>
      </c>
      <c r="F103" s="118">
        <f t="shared" si="8"/>
        <v>4.8065415350306617E-2</v>
      </c>
      <c r="G103" s="117">
        <v>147163</v>
      </c>
      <c r="H103" s="118">
        <f t="shared" si="8"/>
        <v>4.3775843848189E-2</v>
      </c>
      <c r="I103" s="117">
        <v>138843</v>
      </c>
      <c r="J103" s="118">
        <f t="shared" si="8"/>
        <v>-5.6535949933067431E-2</v>
      </c>
      <c r="K103" s="117"/>
      <c r="L103" s="118"/>
    </row>
    <row r="104" spans="2:12" x14ac:dyDescent="0.25">
      <c r="B104" s="116" t="s">
        <v>90</v>
      </c>
      <c r="C104" s="117">
        <v>131231</v>
      </c>
      <c r="D104" s="118">
        <v>0.76806380771458982</v>
      </c>
      <c r="E104" s="117">
        <v>139945</v>
      </c>
      <c r="F104" s="118">
        <f t="shared" si="8"/>
        <v>6.6401993431430162E-2</v>
      </c>
      <c r="G104" s="117">
        <v>148125</v>
      </c>
      <c r="H104" s="118">
        <f t="shared" si="8"/>
        <v>5.8451534531423155E-2</v>
      </c>
      <c r="I104" s="117">
        <v>138528</v>
      </c>
      <c r="J104" s="118">
        <f t="shared" si="8"/>
        <v>-6.4789873417721466E-2</v>
      </c>
      <c r="K104" s="117"/>
      <c r="L104" s="118"/>
    </row>
    <row r="105" spans="2:12" x14ac:dyDescent="0.25">
      <c r="B105" s="116" t="s">
        <v>92</v>
      </c>
      <c r="C105" s="117">
        <v>120736</v>
      </c>
      <c r="D105" s="118">
        <v>0.53284412055963237</v>
      </c>
      <c r="E105" s="117">
        <v>135188</v>
      </c>
      <c r="F105" s="118">
        <f t="shared" si="8"/>
        <v>0.11969917837264776</v>
      </c>
      <c r="G105" s="117">
        <v>132679</v>
      </c>
      <c r="H105" s="118">
        <f t="shared" si="8"/>
        <v>-1.8559339586353807E-2</v>
      </c>
      <c r="I105" s="117">
        <v>128514</v>
      </c>
      <c r="J105" s="118">
        <f t="shared" si="8"/>
        <v>-3.1391554051507731E-2</v>
      </c>
      <c r="K105" s="117"/>
      <c r="L105" s="118"/>
    </row>
    <row r="106" spans="2:12" x14ac:dyDescent="0.25">
      <c r="B106" s="116" t="s">
        <v>94</v>
      </c>
      <c r="C106" s="117">
        <v>146938</v>
      </c>
      <c r="D106" s="118">
        <v>0.2039854805273551</v>
      </c>
      <c r="E106" s="117">
        <v>159531</v>
      </c>
      <c r="F106" s="118">
        <f t="shared" si="8"/>
        <v>8.5702813431515423E-2</v>
      </c>
      <c r="G106" s="117">
        <v>161919</v>
      </c>
      <c r="H106" s="118">
        <f t="shared" si="8"/>
        <v>1.4968877522236967E-2</v>
      </c>
      <c r="I106" s="117">
        <v>158941</v>
      </c>
      <c r="J106" s="118">
        <f t="shared" si="8"/>
        <v>-1.8391912005385369E-2</v>
      </c>
      <c r="K106" s="117"/>
      <c r="L106" s="118"/>
    </row>
    <row r="107" spans="2:12" x14ac:dyDescent="0.25">
      <c r="B107" s="116" t="s">
        <v>96</v>
      </c>
      <c r="C107" s="117">
        <v>135678</v>
      </c>
      <c r="D107" s="118">
        <v>0.19264780858283093</v>
      </c>
      <c r="E107" s="117">
        <v>146077</v>
      </c>
      <c r="F107" s="118">
        <f t="shared" si="8"/>
        <v>7.6644702899512085E-2</v>
      </c>
      <c r="G107" s="117">
        <v>148845</v>
      </c>
      <c r="H107" s="118">
        <f t="shared" si="8"/>
        <v>1.8948910506102923E-2</v>
      </c>
      <c r="I107" s="117">
        <v>145783</v>
      </c>
      <c r="J107" s="118">
        <f t="shared" si="8"/>
        <v>-2.0571735698209581E-2</v>
      </c>
      <c r="K107" s="117"/>
      <c r="L107" s="118"/>
    </row>
    <row r="108" spans="2:12" x14ac:dyDescent="0.25">
      <c r="B108" s="116" t="s">
        <v>98</v>
      </c>
      <c r="C108" s="117">
        <v>141074</v>
      </c>
      <c r="D108" s="118">
        <v>0.40952780608676531</v>
      </c>
      <c r="E108" s="117">
        <v>149936</v>
      </c>
      <c r="F108" s="118">
        <f t="shared" si="8"/>
        <v>6.2818095467626955E-2</v>
      </c>
      <c r="G108" s="117">
        <v>148641</v>
      </c>
      <c r="H108" s="118">
        <f t="shared" si="8"/>
        <v>-8.637018461210122E-3</v>
      </c>
      <c r="I108" s="117">
        <v>145349</v>
      </c>
      <c r="J108" s="118">
        <f t="shared" si="8"/>
        <v>-2.2147321398537367E-2</v>
      </c>
      <c r="K108" s="117"/>
      <c r="L108" s="118"/>
    </row>
    <row r="109" spans="2:12" ht="15.75" x14ac:dyDescent="0.25">
      <c r="B109" s="119" t="s">
        <v>32</v>
      </c>
      <c r="C109" s="120">
        <v>1549841</v>
      </c>
      <c r="D109" s="121">
        <v>1.4466241804941427</v>
      </c>
      <c r="E109" s="120">
        <v>1707051</v>
      </c>
      <c r="F109" s="121">
        <f t="shared" si="8"/>
        <v>0.10143621184366647</v>
      </c>
      <c r="G109" s="120">
        <v>1777081</v>
      </c>
      <c r="H109" s="121">
        <f t="shared" si="8"/>
        <v>4.1023964720444894E-2</v>
      </c>
      <c r="I109" s="120">
        <v>1710282</v>
      </c>
      <c r="J109" s="121">
        <f t="shared" si="8"/>
        <v>-3.7589170105358116E-2</v>
      </c>
      <c r="K109" s="120">
        <v>849631</v>
      </c>
      <c r="L109" s="121">
        <v>-5.4932320758869224E-3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7" t="s">
        <v>251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C$7</f>
        <v>2022</v>
      </c>
      <c r="D117" s="302"/>
      <c r="E117" s="301">
        <f>E$7</f>
        <v>2023</v>
      </c>
      <c r="F117" s="302"/>
      <c r="G117" s="301">
        <f>G$7</f>
        <v>2024</v>
      </c>
      <c r="H117" s="302"/>
      <c r="I117" s="301">
        <f>I$7</f>
        <v>2025</v>
      </c>
      <c r="J117" s="302"/>
      <c r="K117" s="301">
        <f>K$7</f>
        <v>2026</v>
      </c>
      <c r="L117" s="302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35085</v>
      </c>
      <c r="D119" s="118">
        <v>44.743155149934807</v>
      </c>
      <c r="E119" s="117">
        <v>57941</v>
      </c>
      <c r="F119" s="118">
        <f t="shared" ref="F119:J131" si="10">IFERROR(E119/C119-1,"-")</f>
        <v>0.65144648710275055</v>
      </c>
      <c r="G119" s="117">
        <v>66660</v>
      </c>
      <c r="H119" s="118">
        <f t="shared" si="10"/>
        <v>0.15048066136242033</v>
      </c>
      <c r="I119" s="117">
        <v>67208</v>
      </c>
      <c r="J119" s="118">
        <f t="shared" si="10"/>
        <v>8.2208220822082012E-3</v>
      </c>
      <c r="K119" s="117">
        <v>67408</v>
      </c>
      <c r="L119" s="118">
        <f t="shared" ref="L119:L124" si="11">IFERROR(K119/I119-1,"-")</f>
        <v>2.9758362099749913E-3</v>
      </c>
    </row>
    <row r="120" spans="1:13" x14ac:dyDescent="0.25">
      <c r="B120" s="116" t="s">
        <v>78</v>
      </c>
      <c r="C120" s="117">
        <v>55516</v>
      </c>
      <c r="D120" s="118">
        <v>119.42516268980478</v>
      </c>
      <c r="E120" s="117">
        <v>63956</v>
      </c>
      <c r="F120" s="118">
        <f t="shared" si="10"/>
        <v>0.1520282441098062</v>
      </c>
      <c r="G120" s="117">
        <v>66540</v>
      </c>
      <c r="H120" s="118">
        <f t="shared" si="10"/>
        <v>4.0402776909125082E-2</v>
      </c>
      <c r="I120" s="117">
        <v>66925</v>
      </c>
      <c r="J120" s="118">
        <f t="shared" si="10"/>
        <v>5.785993387436239E-3</v>
      </c>
      <c r="K120" s="117">
        <v>67372</v>
      </c>
      <c r="L120" s="118">
        <f t="shared" si="11"/>
        <v>6.6791184161374417E-3</v>
      </c>
    </row>
    <row r="121" spans="1:13" x14ac:dyDescent="0.25">
      <c r="B121" s="116" t="s">
        <v>80</v>
      </c>
      <c r="C121" s="117">
        <v>64544</v>
      </c>
      <c r="D121" s="118">
        <v>161.17085427135677</v>
      </c>
      <c r="E121" s="117">
        <v>74748</v>
      </c>
      <c r="F121" s="118">
        <f t="shared" si="10"/>
        <v>0.15809370352007934</v>
      </c>
      <c r="G121" s="117">
        <v>79823</v>
      </c>
      <c r="H121" s="118">
        <f t="shared" si="10"/>
        <v>6.7894793171723755E-2</v>
      </c>
      <c r="I121" s="117">
        <v>76002</v>
      </c>
      <c r="J121" s="118">
        <f t="shared" si="10"/>
        <v>-4.786840885459076E-2</v>
      </c>
      <c r="K121" s="117">
        <v>78378</v>
      </c>
      <c r="L121" s="118">
        <f t="shared" si="11"/>
        <v>3.1262335201705183E-2</v>
      </c>
    </row>
    <row r="122" spans="1:13" x14ac:dyDescent="0.25">
      <c r="B122" s="116" t="s">
        <v>82</v>
      </c>
      <c r="C122" s="117">
        <v>70374</v>
      </c>
      <c r="D122" s="118">
        <v>111.95987158908507</v>
      </c>
      <c r="E122" s="117">
        <v>71874</v>
      </c>
      <c r="F122" s="118">
        <f t="shared" si="10"/>
        <v>2.1314690084406118E-2</v>
      </c>
      <c r="G122" s="117">
        <v>77936</v>
      </c>
      <c r="H122" s="118">
        <f t="shared" si="10"/>
        <v>8.4342043019729029E-2</v>
      </c>
      <c r="I122" s="117">
        <v>79345</v>
      </c>
      <c r="J122" s="118">
        <f t="shared" si="10"/>
        <v>1.8078936563334036E-2</v>
      </c>
      <c r="K122" s="117">
        <v>73068</v>
      </c>
      <c r="L122" s="118">
        <f t="shared" si="11"/>
        <v>-7.9110214884365759E-2</v>
      </c>
    </row>
    <row r="123" spans="1:13" x14ac:dyDescent="0.25">
      <c r="B123" s="116" t="s">
        <v>84</v>
      </c>
      <c r="C123" s="117">
        <v>68746</v>
      </c>
      <c r="D123" s="118">
        <v>98.057636887608069</v>
      </c>
      <c r="E123" s="117">
        <v>77082</v>
      </c>
      <c r="F123" s="118">
        <f t="shared" si="10"/>
        <v>0.12125796409972933</v>
      </c>
      <c r="G123" s="117">
        <v>85670</v>
      </c>
      <c r="H123" s="118">
        <f t="shared" si="10"/>
        <v>0.11141381904984304</v>
      </c>
      <c r="I123" s="117">
        <v>81305</v>
      </c>
      <c r="J123" s="118">
        <f t="shared" si="10"/>
        <v>-5.0951324851173152E-2</v>
      </c>
      <c r="K123" s="117">
        <v>78867</v>
      </c>
      <c r="L123" s="118">
        <f t="shared" si="11"/>
        <v>-2.9985855728429933E-2</v>
      </c>
    </row>
    <row r="124" spans="1:13" x14ac:dyDescent="0.25">
      <c r="B124" s="116" t="s">
        <v>86</v>
      </c>
      <c r="C124" s="117">
        <v>67182</v>
      </c>
      <c r="D124" s="118">
        <v>26.922693266832919</v>
      </c>
      <c r="E124" s="117">
        <v>77188</v>
      </c>
      <c r="F124" s="118">
        <f t="shared" si="10"/>
        <v>0.14893870381947538</v>
      </c>
      <c r="G124" s="117">
        <v>81323</v>
      </c>
      <c r="H124" s="118">
        <f t="shared" si="10"/>
        <v>5.3570503187023943E-2</v>
      </c>
      <c r="I124" s="117">
        <v>76728</v>
      </c>
      <c r="J124" s="118">
        <f t="shared" si="10"/>
        <v>-5.6503080309383558E-2</v>
      </c>
      <c r="K124" s="117">
        <v>75366</v>
      </c>
      <c r="L124" s="118">
        <f t="shared" si="11"/>
        <v>-1.77510165780419E-2</v>
      </c>
    </row>
    <row r="125" spans="1:13" x14ac:dyDescent="0.25">
      <c r="B125" s="116" t="s">
        <v>88</v>
      </c>
      <c r="C125" s="117">
        <v>73077</v>
      </c>
      <c r="D125" s="118">
        <v>6.682611438183347</v>
      </c>
      <c r="E125" s="117">
        <v>75697</v>
      </c>
      <c r="F125" s="118">
        <f t="shared" si="10"/>
        <v>3.5852593839375002E-2</v>
      </c>
      <c r="G125" s="117">
        <v>79721</v>
      </c>
      <c r="H125" s="118">
        <f t="shared" si="10"/>
        <v>5.3159306181222554E-2</v>
      </c>
      <c r="I125" s="117">
        <v>75347</v>
      </c>
      <c r="J125" s="118">
        <f t="shared" si="10"/>
        <v>-5.48663463830108E-2</v>
      </c>
      <c r="K125" s="117"/>
      <c r="L125" s="118"/>
    </row>
    <row r="126" spans="1:13" x14ac:dyDescent="0.25">
      <c r="B126" s="116" t="s">
        <v>90</v>
      </c>
      <c r="C126" s="117">
        <v>72102</v>
      </c>
      <c r="D126" s="118">
        <v>1.8903230978914456</v>
      </c>
      <c r="E126" s="117">
        <v>77706</v>
      </c>
      <c r="F126" s="118">
        <f t="shared" si="10"/>
        <v>7.772322543063992E-2</v>
      </c>
      <c r="G126" s="117">
        <v>82885</v>
      </c>
      <c r="H126" s="118">
        <f t="shared" si="10"/>
        <v>6.6648650039893953E-2</v>
      </c>
      <c r="I126" s="117">
        <v>78156</v>
      </c>
      <c r="J126" s="118">
        <f t="shared" si="10"/>
        <v>-5.7054955661458684E-2</v>
      </c>
      <c r="K126" s="117"/>
      <c r="L126" s="118"/>
    </row>
    <row r="127" spans="1:13" x14ac:dyDescent="0.25">
      <c r="B127" s="116" t="s">
        <v>92</v>
      </c>
      <c r="C127" s="117">
        <v>68680</v>
      </c>
      <c r="D127" s="118">
        <v>1.3424283765347886</v>
      </c>
      <c r="E127" s="117">
        <v>79984</v>
      </c>
      <c r="F127" s="118">
        <f t="shared" si="10"/>
        <v>0.16458940011648227</v>
      </c>
      <c r="G127" s="117">
        <v>76583</v>
      </c>
      <c r="H127" s="118">
        <f t="shared" si="10"/>
        <v>-4.2521004200840151E-2</v>
      </c>
      <c r="I127" s="117">
        <v>76146</v>
      </c>
      <c r="J127" s="118">
        <f t="shared" si="10"/>
        <v>-5.706227230586447E-3</v>
      </c>
      <c r="K127" s="117"/>
      <c r="L127" s="118"/>
    </row>
    <row r="128" spans="1:13" x14ac:dyDescent="0.25">
      <c r="A128" s="122"/>
      <c r="B128" s="116" t="s">
        <v>94</v>
      </c>
      <c r="C128" s="117">
        <v>77127</v>
      </c>
      <c r="D128" s="118">
        <v>0.43010513433832109</v>
      </c>
      <c r="E128" s="117">
        <v>84506</v>
      </c>
      <c r="F128" s="118">
        <f t="shared" si="10"/>
        <v>9.5673369896404736E-2</v>
      </c>
      <c r="G128" s="117">
        <v>86020</v>
      </c>
      <c r="H128" s="118">
        <f t="shared" si="10"/>
        <v>1.7915887629280869E-2</v>
      </c>
      <c r="I128" s="117">
        <v>88471</v>
      </c>
      <c r="J128" s="118">
        <f t="shared" si="10"/>
        <v>2.8493373634038699E-2</v>
      </c>
      <c r="K128" s="117"/>
      <c r="L128" s="118"/>
    </row>
    <row r="129" spans="2:13" x14ac:dyDescent="0.25">
      <c r="B129" s="116" t="s">
        <v>96</v>
      </c>
      <c r="C129" s="117">
        <v>63039</v>
      </c>
      <c r="D129" s="118">
        <v>0.29573903927976808</v>
      </c>
      <c r="E129" s="117">
        <v>71273</v>
      </c>
      <c r="F129" s="118">
        <f t="shared" si="10"/>
        <v>0.13061755421247168</v>
      </c>
      <c r="G129" s="117">
        <v>73383</v>
      </c>
      <c r="H129" s="118">
        <f t="shared" si="10"/>
        <v>2.9604478554291269E-2</v>
      </c>
      <c r="I129" s="117">
        <v>68228</v>
      </c>
      <c r="J129" s="118">
        <f t="shared" si="10"/>
        <v>-7.0247877573825002E-2</v>
      </c>
      <c r="K129" s="117"/>
      <c r="L129" s="118"/>
    </row>
    <row r="130" spans="2:13" x14ac:dyDescent="0.25">
      <c r="B130" s="116" t="s">
        <v>98</v>
      </c>
      <c r="C130" s="117">
        <v>68205</v>
      </c>
      <c r="D130" s="118">
        <v>0.86372827631435123</v>
      </c>
      <c r="E130" s="117">
        <v>71849</v>
      </c>
      <c r="F130" s="118">
        <f t="shared" si="10"/>
        <v>5.3427168096180644E-2</v>
      </c>
      <c r="G130" s="117">
        <v>73815</v>
      </c>
      <c r="H130" s="118">
        <f t="shared" si="10"/>
        <v>2.7362941725006529E-2</v>
      </c>
      <c r="I130" s="117">
        <v>70997</v>
      </c>
      <c r="J130" s="118">
        <f t="shared" si="10"/>
        <v>-3.8176522387048717E-2</v>
      </c>
      <c r="K130" s="117"/>
      <c r="L130" s="118"/>
    </row>
    <row r="131" spans="2:13" ht="15.75" x14ac:dyDescent="0.25">
      <c r="B131" s="119" t="s">
        <v>32</v>
      </c>
      <c r="C131" s="120">
        <v>783677</v>
      </c>
      <c r="D131" s="121">
        <v>2.7621612539305347</v>
      </c>
      <c r="E131" s="120">
        <v>883804</v>
      </c>
      <c r="F131" s="121">
        <f t="shared" si="10"/>
        <v>0.12776564834746962</v>
      </c>
      <c r="G131" s="120">
        <v>930359</v>
      </c>
      <c r="H131" s="121">
        <f t="shared" si="10"/>
        <v>5.2675706378337184E-2</v>
      </c>
      <c r="I131" s="120">
        <v>904858</v>
      </c>
      <c r="J131" s="121">
        <f t="shared" si="10"/>
        <v>-2.7409849316231694E-2</v>
      </c>
      <c r="K131" s="120">
        <v>440459</v>
      </c>
      <c r="L131" s="121">
        <v>-1.5762670581636717E-2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252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C$7</f>
        <v>2022</v>
      </c>
      <c r="D139" s="302"/>
      <c r="E139" s="301">
        <f>E$7</f>
        <v>2023</v>
      </c>
      <c r="F139" s="302"/>
      <c r="G139" s="301">
        <f>G$7</f>
        <v>2024</v>
      </c>
      <c r="H139" s="302"/>
      <c r="I139" s="301">
        <f>I$7</f>
        <v>2025</v>
      </c>
      <c r="J139" s="302"/>
      <c r="K139" s="301">
        <f>K$7</f>
        <v>2026</v>
      </c>
      <c r="L139" s="302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9791</v>
      </c>
      <c r="D141" s="118">
        <v>6.2045621780721119</v>
      </c>
      <c r="E141" s="117">
        <v>13751</v>
      </c>
      <c r="F141" s="118">
        <f t="shared" ref="F141:J153" si="12">IFERROR(E141/C141-1,"-")</f>
        <v>0.40445306914513335</v>
      </c>
      <c r="G141" s="117">
        <v>14835</v>
      </c>
      <c r="H141" s="118">
        <f t="shared" si="12"/>
        <v>7.8830630499600041E-2</v>
      </c>
      <c r="I141" s="117">
        <v>14149</v>
      </c>
      <c r="J141" s="118">
        <f t="shared" si="12"/>
        <v>-4.6241995281429027E-2</v>
      </c>
      <c r="K141" s="117">
        <v>14148</v>
      </c>
      <c r="L141" s="118">
        <f t="shared" ref="L141:L146" si="13">IFERROR(K141/I141-1,"-")</f>
        <v>-7.0676372888489603E-5</v>
      </c>
    </row>
    <row r="142" spans="2:13" x14ac:dyDescent="0.25">
      <c r="B142" s="116" t="s">
        <v>78</v>
      </c>
      <c r="C142" s="117">
        <v>11389</v>
      </c>
      <c r="D142" s="118">
        <v>6.343004513217279</v>
      </c>
      <c r="E142" s="117">
        <v>14497</v>
      </c>
      <c r="F142" s="118">
        <f t="shared" si="12"/>
        <v>0.27289489858635529</v>
      </c>
      <c r="G142" s="117">
        <v>15333</v>
      </c>
      <c r="H142" s="118">
        <f t="shared" si="12"/>
        <v>5.7667103538663111E-2</v>
      </c>
      <c r="I142" s="117">
        <v>13413</v>
      </c>
      <c r="J142" s="118">
        <f t="shared" si="12"/>
        <v>-0.12522011348072781</v>
      </c>
      <c r="K142" s="117">
        <v>13770</v>
      </c>
      <c r="L142" s="118">
        <f t="shared" si="13"/>
        <v>2.6615969581748944E-2</v>
      </c>
    </row>
    <row r="143" spans="2:13" x14ac:dyDescent="0.25">
      <c r="B143" s="116" t="s">
        <v>80</v>
      </c>
      <c r="C143" s="117">
        <v>15206</v>
      </c>
      <c r="D143" s="118">
        <v>5.1863303498779496</v>
      </c>
      <c r="E143" s="117">
        <v>16834</v>
      </c>
      <c r="F143" s="118">
        <f t="shared" si="12"/>
        <v>0.10706300144679726</v>
      </c>
      <c r="G143" s="117">
        <v>19336</v>
      </c>
      <c r="H143" s="118">
        <f t="shared" si="12"/>
        <v>0.148627777117738</v>
      </c>
      <c r="I143" s="117">
        <v>16451</v>
      </c>
      <c r="J143" s="118">
        <f t="shared" si="12"/>
        <v>-0.14920355812991315</v>
      </c>
      <c r="K143" s="117">
        <v>16641</v>
      </c>
      <c r="L143" s="118">
        <f t="shared" si="13"/>
        <v>1.1549449881466112E-2</v>
      </c>
    </row>
    <row r="144" spans="2:13" x14ac:dyDescent="0.25">
      <c r="B144" s="116" t="s">
        <v>82</v>
      </c>
      <c r="C144" s="117">
        <v>16678</v>
      </c>
      <c r="D144" s="118">
        <v>8.9988009592326144</v>
      </c>
      <c r="E144" s="117">
        <v>16933</v>
      </c>
      <c r="F144" s="118">
        <f t="shared" si="12"/>
        <v>1.5289603069912561E-2</v>
      </c>
      <c r="G144" s="117">
        <v>15438</v>
      </c>
      <c r="H144" s="118">
        <f t="shared" si="12"/>
        <v>-8.828913954999118E-2</v>
      </c>
      <c r="I144" s="117">
        <v>15537</v>
      </c>
      <c r="J144" s="118">
        <f t="shared" si="12"/>
        <v>6.4127477652544673E-3</v>
      </c>
      <c r="K144" s="117">
        <v>13008</v>
      </c>
      <c r="L144" s="118">
        <f t="shared" si="13"/>
        <v>-0.16277273604943043</v>
      </c>
    </row>
    <row r="145" spans="1:13" x14ac:dyDescent="0.25">
      <c r="B145" s="116" t="s">
        <v>84</v>
      </c>
      <c r="C145" s="117">
        <v>12920</v>
      </c>
      <c r="D145" s="118">
        <v>3.1717791411042944</v>
      </c>
      <c r="E145" s="117">
        <v>14092</v>
      </c>
      <c r="F145" s="118">
        <f t="shared" si="12"/>
        <v>9.0712074303405554E-2</v>
      </c>
      <c r="G145" s="117">
        <v>13924</v>
      </c>
      <c r="H145" s="118">
        <f t="shared" si="12"/>
        <v>-1.1921657678115261E-2</v>
      </c>
      <c r="I145" s="117">
        <v>11947</v>
      </c>
      <c r="J145" s="118">
        <f t="shared" si="12"/>
        <v>-0.14198506176386094</v>
      </c>
      <c r="K145" s="117">
        <v>12448</v>
      </c>
      <c r="L145" s="118">
        <f t="shared" si="13"/>
        <v>4.1935213861220344E-2</v>
      </c>
    </row>
    <row r="146" spans="1:13" x14ac:dyDescent="0.25">
      <c r="B146" s="116" t="s">
        <v>86</v>
      </c>
      <c r="C146" s="117">
        <v>14646</v>
      </c>
      <c r="D146" s="118">
        <v>1.9297859571914384</v>
      </c>
      <c r="E146" s="117">
        <v>13951</v>
      </c>
      <c r="F146" s="118">
        <f t="shared" si="12"/>
        <v>-4.7453229550730613E-2</v>
      </c>
      <c r="G146" s="117">
        <v>12875</v>
      </c>
      <c r="H146" s="118">
        <f t="shared" si="12"/>
        <v>-7.7127087663966698E-2</v>
      </c>
      <c r="I146" s="117">
        <v>13066</v>
      </c>
      <c r="J146" s="118">
        <f t="shared" si="12"/>
        <v>1.4834951456310641E-2</v>
      </c>
      <c r="K146" s="117">
        <v>10573</v>
      </c>
      <c r="L146" s="118">
        <f t="shared" si="13"/>
        <v>-0.19080055104852289</v>
      </c>
    </row>
    <row r="147" spans="1:13" x14ac:dyDescent="0.25">
      <c r="B147" s="116" t="s">
        <v>88</v>
      </c>
      <c r="C147" s="117">
        <v>13069</v>
      </c>
      <c r="D147" s="118">
        <v>0.18036488439306364</v>
      </c>
      <c r="E147" s="117">
        <v>13728</v>
      </c>
      <c r="F147" s="118">
        <f t="shared" si="12"/>
        <v>5.0424669064197625E-2</v>
      </c>
      <c r="G147" s="117">
        <v>13567</v>
      </c>
      <c r="H147" s="118">
        <f t="shared" si="12"/>
        <v>-1.1727855477855487E-2</v>
      </c>
      <c r="I147" s="117">
        <v>13298</v>
      </c>
      <c r="J147" s="118">
        <f t="shared" si="12"/>
        <v>-1.9827522665290753E-2</v>
      </c>
      <c r="K147" s="117"/>
      <c r="L147" s="118"/>
    </row>
    <row r="148" spans="1:13" x14ac:dyDescent="0.25">
      <c r="B148" s="116" t="s">
        <v>90</v>
      </c>
      <c r="C148" s="117">
        <v>14298</v>
      </c>
      <c r="D148" s="118">
        <v>0.25918097754293257</v>
      </c>
      <c r="E148" s="117">
        <v>14011</v>
      </c>
      <c r="F148" s="118">
        <f t="shared" si="12"/>
        <v>-2.0072737445796629E-2</v>
      </c>
      <c r="G148" s="117">
        <v>14384</v>
      </c>
      <c r="H148" s="118">
        <f t="shared" si="12"/>
        <v>2.6621939904360792E-2</v>
      </c>
      <c r="I148" s="117">
        <v>13068</v>
      </c>
      <c r="J148" s="118">
        <f t="shared" si="12"/>
        <v>-9.1490545050055605E-2</v>
      </c>
      <c r="K148" s="117"/>
      <c r="L148" s="118"/>
    </row>
    <row r="149" spans="1:13" x14ac:dyDescent="0.25">
      <c r="B149" s="116" t="s">
        <v>92</v>
      </c>
      <c r="C149" s="117">
        <v>12907</v>
      </c>
      <c r="D149" s="118">
        <v>-0.19457098283931362</v>
      </c>
      <c r="E149" s="117">
        <v>13896</v>
      </c>
      <c r="F149" s="118">
        <f t="shared" si="12"/>
        <v>7.6625087162005112E-2</v>
      </c>
      <c r="G149" s="117">
        <v>13107</v>
      </c>
      <c r="H149" s="118">
        <f t="shared" si="12"/>
        <v>-5.6778929188255667E-2</v>
      </c>
      <c r="I149" s="117">
        <v>11892</v>
      </c>
      <c r="J149" s="118">
        <f t="shared" si="12"/>
        <v>-9.2698558022430766E-2</v>
      </c>
      <c r="K149" s="117"/>
      <c r="L149" s="118"/>
    </row>
    <row r="150" spans="1:13" x14ac:dyDescent="0.25">
      <c r="A150" s="122"/>
      <c r="B150" s="116" t="s">
        <v>94</v>
      </c>
      <c r="C150" s="117">
        <v>15170</v>
      </c>
      <c r="D150" s="118">
        <v>-0.17451161778309843</v>
      </c>
      <c r="E150" s="117">
        <v>16629</v>
      </c>
      <c r="F150" s="118">
        <f t="shared" si="12"/>
        <v>9.6176664469347362E-2</v>
      </c>
      <c r="G150" s="117">
        <v>17179</v>
      </c>
      <c r="H150" s="118">
        <f t="shared" si="12"/>
        <v>3.307474893258755E-2</v>
      </c>
      <c r="I150" s="117">
        <v>15714</v>
      </c>
      <c r="J150" s="118">
        <f t="shared" si="12"/>
        <v>-8.5278537749577943E-2</v>
      </c>
      <c r="K150" s="117"/>
      <c r="L150" s="118"/>
    </row>
    <row r="151" spans="1:13" x14ac:dyDescent="0.25">
      <c r="B151" s="116" t="s">
        <v>96</v>
      </c>
      <c r="C151" s="117">
        <v>18458</v>
      </c>
      <c r="D151" s="118">
        <v>3.0654977944050588E-2</v>
      </c>
      <c r="E151" s="117">
        <v>17821</v>
      </c>
      <c r="F151" s="118">
        <f t="shared" si="12"/>
        <v>-3.4510781233069721E-2</v>
      </c>
      <c r="G151" s="117">
        <v>18151</v>
      </c>
      <c r="H151" s="118">
        <f t="shared" si="12"/>
        <v>1.8517479378261648E-2</v>
      </c>
      <c r="I151" s="117">
        <v>18457</v>
      </c>
      <c r="J151" s="118">
        <f t="shared" si="12"/>
        <v>1.6858575285108257E-2</v>
      </c>
      <c r="K151" s="117"/>
      <c r="L151" s="118"/>
    </row>
    <row r="152" spans="1:13" x14ac:dyDescent="0.25">
      <c r="B152" s="116" t="s">
        <v>98</v>
      </c>
      <c r="C152" s="117">
        <v>14767</v>
      </c>
      <c r="D152" s="118">
        <v>5.5162558056448763E-2</v>
      </c>
      <c r="E152" s="117">
        <v>16418</v>
      </c>
      <c r="F152" s="118">
        <f t="shared" si="12"/>
        <v>0.1118033452969458</v>
      </c>
      <c r="G152" s="117">
        <v>15334</v>
      </c>
      <c r="H152" s="118">
        <f t="shared" si="12"/>
        <v>-6.6025094408575957E-2</v>
      </c>
      <c r="I152" s="117">
        <v>14619</v>
      </c>
      <c r="J152" s="118">
        <f t="shared" si="12"/>
        <v>-4.6628407460545196E-2</v>
      </c>
      <c r="K152" s="117"/>
      <c r="L152" s="118"/>
    </row>
    <row r="153" spans="1:13" ht="15.75" x14ac:dyDescent="0.25">
      <c r="B153" s="119" t="s">
        <v>32</v>
      </c>
      <c r="C153" s="120">
        <v>169299</v>
      </c>
      <c r="D153" s="121">
        <v>0.62999085351176998</v>
      </c>
      <c r="E153" s="120">
        <v>182561</v>
      </c>
      <c r="F153" s="121">
        <f t="shared" si="12"/>
        <v>7.8334780477143928E-2</v>
      </c>
      <c r="G153" s="120">
        <v>183463</v>
      </c>
      <c r="H153" s="121">
        <f t="shared" si="12"/>
        <v>4.9408143031643981E-3</v>
      </c>
      <c r="I153" s="120">
        <v>171611</v>
      </c>
      <c r="J153" s="121">
        <f t="shared" si="12"/>
        <v>-6.4601581790333706E-2</v>
      </c>
      <c r="K153" s="120">
        <v>80588</v>
      </c>
      <c r="L153" s="121">
        <v>-4.7006373946052005E-2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253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C$7</f>
        <v>2022</v>
      </c>
      <c r="D161" s="302"/>
      <c r="E161" s="301">
        <f>E$7</f>
        <v>2023</v>
      </c>
      <c r="F161" s="302"/>
      <c r="G161" s="301">
        <f>G$7</f>
        <v>2024</v>
      </c>
      <c r="H161" s="302"/>
      <c r="I161" s="301">
        <f>I$7</f>
        <v>2025</v>
      </c>
      <c r="J161" s="302"/>
      <c r="K161" s="301">
        <f>K$7</f>
        <v>2026</v>
      </c>
      <c r="L161" s="302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3814</v>
      </c>
      <c r="D163" s="118">
        <v>1.349969192852742</v>
      </c>
      <c r="E163" s="117">
        <v>4809</v>
      </c>
      <c r="F163" s="118">
        <f t="shared" ref="F163:J175" si="14">IFERROR(E163/C163-1,"-")</f>
        <v>0.26088096486628221</v>
      </c>
      <c r="G163" s="117">
        <v>5263</v>
      </c>
      <c r="H163" s="118">
        <f t="shared" si="14"/>
        <v>9.4406321480557276E-2</v>
      </c>
      <c r="I163" s="117">
        <v>4160</v>
      </c>
      <c r="J163" s="118">
        <f t="shared" si="14"/>
        <v>-0.20957628728861866</v>
      </c>
      <c r="K163" s="117">
        <v>4364</v>
      </c>
      <c r="L163" s="118">
        <f t="shared" ref="L163:L168" si="15">IFERROR(K163/I163-1,"-")</f>
        <v>4.9038461538461586E-2</v>
      </c>
    </row>
    <row r="164" spans="2:12" x14ac:dyDescent="0.25">
      <c r="B164" s="116" t="s">
        <v>78</v>
      </c>
      <c r="C164" s="117">
        <v>6284</v>
      </c>
      <c r="D164" s="118">
        <v>0.9798361688720858</v>
      </c>
      <c r="E164" s="117">
        <v>6631</v>
      </c>
      <c r="F164" s="118">
        <f t="shared" si="14"/>
        <v>5.5219605346912726E-2</v>
      </c>
      <c r="G164" s="117">
        <v>6481</v>
      </c>
      <c r="H164" s="118">
        <f t="shared" si="14"/>
        <v>-2.262102247021569E-2</v>
      </c>
      <c r="I164" s="117">
        <v>5585</v>
      </c>
      <c r="J164" s="118">
        <f t="shared" si="14"/>
        <v>-0.13825027002005863</v>
      </c>
      <c r="K164" s="117">
        <v>5459</v>
      </c>
      <c r="L164" s="118">
        <f t="shared" si="15"/>
        <v>-2.2560429722470854E-2</v>
      </c>
    </row>
    <row r="165" spans="2:12" x14ac:dyDescent="0.25">
      <c r="B165" s="116" t="s">
        <v>80</v>
      </c>
      <c r="C165" s="117">
        <v>4959</v>
      </c>
      <c r="D165" s="118">
        <v>1.2489795918367346</v>
      </c>
      <c r="E165" s="117">
        <v>4887</v>
      </c>
      <c r="F165" s="118">
        <f t="shared" si="14"/>
        <v>-1.4519056261342977E-2</v>
      </c>
      <c r="G165" s="117">
        <v>5899</v>
      </c>
      <c r="H165" s="118">
        <f t="shared" si="14"/>
        <v>0.20708000818498062</v>
      </c>
      <c r="I165" s="117">
        <v>4547</v>
      </c>
      <c r="J165" s="118">
        <f t="shared" si="14"/>
        <v>-0.22919138837091035</v>
      </c>
      <c r="K165" s="117">
        <v>4692</v>
      </c>
      <c r="L165" s="118">
        <f t="shared" si="15"/>
        <v>3.1889157686386671E-2</v>
      </c>
    </row>
    <row r="166" spans="2:12" x14ac:dyDescent="0.25">
      <c r="B166" s="116" t="s">
        <v>82</v>
      </c>
      <c r="C166" s="117">
        <v>6947</v>
      </c>
      <c r="D166" s="118">
        <v>2.712987707108498</v>
      </c>
      <c r="E166" s="117">
        <v>7486</v>
      </c>
      <c r="F166" s="118">
        <f t="shared" si="14"/>
        <v>7.758744781920246E-2</v>
      </c>
      <c r="G166" s="117">
        <v>6246</v>
      </c>
      <c r="H166" s="118">
        <f t="shared" si="14"/>
        <v>-0.16564253272775853</v>
      </c>
      <c r="I166" s="117">
        <v>4843</v>
      </c>
      <c r="J166" s="118">
        <f t="shared" si="14"/>
        <v>-0.22462375920589173</v>
      </c>
      <c r="K166" s="117">
        <v>6459</v>
      </c>
      <c r="L166" s="118">
        <f t="shared" si="15"/>
        <v>0.33367747264092507</v>
      </c>
    </row>
    <row r="167" spans="2:12" x14ac:dyDescent="0.25">
      <c r="B167" s="116" t="s">
        <v>84</v>
      </c>
      <c r="C167" s="117">
        <v>5457</v>
      </c>
      <c r="D167" s="118">
        <v>0.57807981492192018</v>
      </c>
      <c r="E167" s="117">
        <v>5008</v>
      </c>
      <c r="F167" s="118">
        <f t="shared" si="14"/>
        <v>-8.2279640828293976E-2</v>
      </c>
      <c r="G167" s="117">
        <v>4557</v>
      </c>
      <c r="H167" s="118">
        <f t="shared" si="14"/>
        <v>-9.0055910543131001E-2</v>
      </c>
      <c r="I167" s="117">
        <v>4354</v>
      </c>
      <c r="J167" s="118">
        <f t="shared" si="14"/>
        <v>-4.4546850998463894E-2</v>
      </c>
      <c r="K167" s="117">
        <v>5061</v>
      </c>
      <c r="L167" s="118">
        <f t="shared" si="15"/>
        <v>0.16237942122186499</v>
      </c>
    </row>
    <row r="168" spans="2:12" x14ac:dyDescent="0.25">
      <c r="B168" s="116" t="s">
        <v>86</v>
      </c>
      <c r="C168" s="117">
        <v>4071</v>
      </c>
      <c r="D168" s="118">
        <v>0.38563648740639889</v>
      </c>
      <c r="E168" s="117">
        <v>3979</v>
      </c>
      <c r="F168" s="118">
        <f t="shared" si="14"/>
        <v>-2.2598870056497189E-2</v>
      </c>
      <c r="G168" s="117">
        <v>3362</v>
      </c>
      <c r="H168" s="118">
        <f t="shared" si="14"/>
        <v>-0.15506408645388292</v>
      </c>
      <c r="I168" s="117">
        <v>3183</v>
      </c>
      <c r="J168" s="118">
        <f t="shared" si="14"/>
        <v>-5.3242117787031584E-2</v>
      </c>
      <c r="K168" s="117">
        <v>4061</v>
      </c>
      <c r="L168" s="118">
        <f t="shared" si="15"/>
        <v>0.27584040213634942</v>
      </c>
    </row>
    <row r="169" spans="2:12" x14ac:dyDescent="0.25">
      <c r="B169" s="116" t="s">
        <v>88</v>
      </c>
      <c r="C169" s="117">
        <v>5091</v>
      </c>
      <c r="D169" s="118">
        <v>0.11914706528907448</v>
      </c>
      <c r="E169" s="117">
        <v>5228</v>
      </c>
      <c r="F169" s="118">
        <f t="shared" si="14"/>
        <v>2.6910233745826018E-2</v>
      </c>
      <c r="G169" s="117">
        <v>4329</v>
      </c>
      <c r="H169" s="118">
        <f t="shared" si="14"/>
        <v>-0.17195868400918135</v>
      </c>
      <c r="I169" s="117">
        <v>3905</v>
      </c>
      <c r="J169" s="118">
        <f t="shared" si="14"/>
        <v>-9.7944097944097974E-2</v>
      </c>
      <c r="K169" s="117"/>
      <c r="L169" s="118"/>
    </row>
    <row r="170" spans="2:12" x14ac:dyDescent="0.25">
      <c r="B170" s="116" t="s">
        <v>90</v>
      </c>
      <c r="C170" s="117">
        <v>6066</v>
      </c>
      <c r="D170" s="118">
        <v>0.14431239388794559</v>
      </c>
      <c r="E170" s="117">
        <v>6412</v>
      </c>
      <c r="F170" s="118">
        <f t="shared" si="14"/>
        <v>5.7039235080778017E-2</v>
      </c>
      <c r="G170" s="117">
        <v>5757</v>
      </c>
      <c r="H170" s="118">
        <f t="shared" si="14"/>
        <v>-0.10215221459762946</v>
      </c>
      <c r="I170" s="117">
        <v>5485</v>
      </c>
      <c r="J170" s="118">
        <f t="shared" si="14"/>
        <v>-4.724682994615248E-2</v>
      </c>
      <c r="K170" s="117"/>
      <c r="L170" s="118"/>
    </row>
    <row r="171" spans="2:12" x14ac:dyDescent="0.25">
      <c r="B171" s="116" t="s">
        <v>92</v>
      </c>
      <c r="C171" s="117">
        <v>4266</v>
      </c>
      <c r="D171" s="118">
        <v>0.44855687606112049</v>
      </c>
      <c r="E171" s="117">
        <v>4861</v>
      </c>
      <c r="F171" s="118">
        <f t="shared" si="14"/>
        <v>0.1394749179559307</v>
      </c>
      <c r="G171" s="117">
        <v>3048</v>
      </c>
      <c r="H171" s="118">
        <f t="shared" si="14"/>
        <v>-0.372968524994857</v>
      </c>
      <c r="I171" s="117">
        <v>3323</v>
      </c>
      <c r="J171" s="118">
        <f t="shared" si="14"/>
        <v>9.0223097112860806E-2</v>
      </c>
      <c r="K171" s="117"/>
      <c r="L171" s="118"/>
    </row>
    <row r="172" spans="2:12" x14ac:dyDescent="0.25">
      <c r="B172" s="116" t="s">
        <v>94</v>
      </c>
      <c r="C172" s="117">
        <v>6721</v>
      </c>
      <c r="D172" s="118">
        <v>0.29001919385796548</v>
      </c>
      <c r="E172" s="117">
        <v>6991</v>
      </c>
      <c r="F172" s="118">
        <f t="shared" si="14"/>
        <v>4.0172593364082632E-2</v>
      </c>
      <c r="G172" s="117">
        <v>5267</v>
      </c>
      <c r="H172" s="118">
        <f t="shared" si="14"/>
        <v>-0.24660277499642402</v>
      </c>
      <c r="I172" s="117">
        <v>4829</v>
      </c>
      <c r="J172" s="118">
        <f t="shared" si="14"/>
        <v>-8.3159293715587612E-2</v>
      </c>
      <c r="K172" s="117"/>
      <c r="L172" s="118"/>
    </row>
    <row r="173" spans="2:12" x14ac:dyDescent="0.25">
      <c r="B173" s="116" t="s">
        <v>96</v>
      </c>
      <c r="C173" s="117">
        <v>3923</v>
      </c>
      <c r="D173" s="118">
        <v>-1.034308779011095E-2</v>
      </c>
      <c r="E173" s="117">
        <v>4443</v>
      </c>
      <c r="F173" s="118">
        <f t="shared" si="14"/>
        <v>0.1325516186591893</v>
      </c>
      <c r="G173" s="117">
        <v>3570</v>
      </c>
      <c r="H173" s="118">
        <f t="shared" si="14"/>
        <v>-0.1964888588791357</v>
      </c>
      <c r="I173" s="117">
        <v>3743</v>
      </c>
      <c r="J173" s="118">
        <f t="shared" si="14"/>
        <v>4.845938375350145E-2</v>
      </c>
      <c r="K173" s="117"/>
      <c r="L173" s="118"/>
    </row>
    <row r="174" spans="2:12" x14ac:dyDescent="0.25">
      <c r="B174" s="116" t="s">
        <v>98</v>
      </c>
      <c r="C174" s="117">
        <v>5577</v>
      </c>
      <c r="D174" s="118">
        <v>7.0646957189479664E-2</v>
      </c>
      <c r="E174" s="117">
        <v>4673</v>
      </c>
      <c r="F174" s="118">
        <f t="shared" si="14"/>
        <v>-0.16209431594046975</v>
      </c>
      <c r="G174" s="117">
        <v>4199</v>
      </c>
      <c r="H174" s="118">
        <f t="shared" si="14"/>
        <v>-0.10143376845709395</v>
      </c>
      <c r="I174" s="117">
        <v>4024</v>
      </c>
      <c r="J174" s="118">
        <f t="shared" si="14"/>
        <v>-4.1676589664205732E-2</v>
      </c>
      <c r="K174" s="117"/>
      <c r="L174" s="118"/>
    </row>
    <row r="175" spans="2:12" ht="15.75" x14ac:dyDescent="0.25">
      <c r="B175" s="119" t="s">
        <v>32</v>
      </c>
      <c r="C175" s="120">
        <v>63176</v>
      </c>
      <c r="D175" s="121">
        <v>0.48835017786887169</v>
      </c>
      <c r="E175" s="120">
        <v>65408</v>
      </c>
      <c r="F175" s="121">
        <f t="shared" si="14"/>
        <v>3.5329872103330384E-2</v>
      </c>
      <c r="G175" s="120">
        <v>57978</v>
      </c>
      <c r="H175" s="121">
        <f t="shared" si="14"/>
        <v>-0.11359466731898238</v>
      </c>
      <c r="I175" s="120">
        <v>51981</v>
      </c>
      <c r="J175" s="121">
        <f t="shared" si="14"/>
        <v>-0.10343578598778846</v>
      </c>
      <c r="K175" s="120">
        <v>30096</v>
      </c>
      <c r="L175" s="121">
        <v>0.12837432513497293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254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C$7</f>
        <v>2022</v>
      </c>
      <c r="D183" s="302"/>
      <c r="E183" s="301">
        <f>E$7</f>
        <v>2023</v>
      </c>
      <c r="F183" s="302"/>
      <c r="G183" s="301">
        <f>G$7</f>
        <v>2024</v>
      </c>
      <c r="H183" s="302"/>
      <c r="I183" s="301">
        <f>I$7</f>
        <v>2025</v>
      </c>
      <c r="J183" s="302"/>
      <c r="K183" s="301">
        <f>K$7</f>
        <v>2026</v>
      </c>
      <c r="L183" s="302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6894</v>
      </c>
      <c r="D185" s="118">
        <v>11.266903914590747</v>
      </c>
      <c r="E185" s="117">
        <v>6261</v>
      </c>
      <c r="F185" s="118">
        <f t="shared" ref="F185:J197" si="16">IFERROR(E185/C185-1,"-")</f>
        <v>-9.1818973020017403E-2</v>
      </c>
      <c r="G185" s="117">
        <v>6378</v>
      </c>
      <c r="H185" s="118">
        <f t="shared" si="16"/>
        <v>1.8687110685194019E-2</v>
      </c>
      <c r="I185" s="117">
        <v>6245</v>
      </c>
      <c r="J185" s="118">
        <f t="shared" si="16"/>
        <v>-2.0852931953590503E-2</v>
      </c>
      <c r="K185" s="117">
        <v>6438</v>
      </c>
      <c r="L185" s="118">
        <f t="shared" ref="L185:L190" si="17">IFERROR(K185/I185-1,"-")</f>
        <v>3.0904723779023202E-2</v>
      </c>
    </row>
    <row r="186" spans="1:13" x14ac:dyDescent="0.25">
      <c r="B186" s="116" t="s">
        <v>78</v>
      </c>
      <c r="C186" s="117">
        <v>8112</v>
      </c>
      <c r="D186" s="118">
        <v>31.578313253012048</v>
      </c>
      <c r="E186" s="117">
        <v>7362</v>
      </c>
      <c r="F186" s="118">
        <f t="shared" si="16"/>
        <v>-9.2455621301775093E-2</v>
      </c>
      <c r="G186" s="117">
        <v>6913</v>
      </c>
      <c r="H186" s="118">
        <f t="shared" si="16"/>
        <v>-6.0988861722358068E-2</v>
      </c>
      <c r="I186" s="117">
        <v>6687</v>
      </c>
      <c r="J186" s="118">
        <f t="shared" si="16"/>
        <v>-3.269202950961958E-2</v>
      </c>
      <c r="K186" s="117">
        <v>7549</v>
      </c>
      <c r="L186" s="118">
        <f t="shared" si="17"/>
        <v>0.12890683415582482</v>
      </c>
    </row>
    <row r="187" spans="1:13" x14ac:dyDescent="0.25">
      <c r="B187" s="116" t="s">
        <v>80</v>
      </c>
      <c r="C187" s="117">
        <v>7378</v>
      </c>
      <c r="D187" s="118">
        <v>23.349834983498351</v>
      </c>
      <c r="E187" s="117">
        <v>6069</v>
      </c>
      <c r="F187" s="118">
        <f t="shared" si="16"/>
        <v>-0.17741935483870963</v>
      </c>
      <c r="G187" s="117">
        <v>7454</v>
      </c>
      <c r="H187" s="118">
        <f t="shared" si="16"/>
        <v>0.22820893063107595</v>
      </c>
      <c r="I187" s="117">
        <v>7551</v>
      </c>
      <c r="J187" s="118">
        <f t="shared" si="16"/>
        <v>1.3013147303461148E-2</v>
      </c>
      <c r="K187" s="117">
        <v>6131</v>
      </c>
      <c r="L187" s="118">
        <f t="shared" si="17"/>
        <v>-0.18805456230962792</v>
      </c>
    </row>
    <row r="188" spans="1:13" x14ac:dyDescent="0.25">
      <c r="B188" s="116" t="s">
        <v>82</v>
      </c>
      <c r="C188" s="117">
        <v>8738</v>
      </c>
      <c r="D188" s="118">
        <v>9.9498746867167913</v>
      </c>
      <c r="E188" s="117">
        <v>6859</v>
      </c>
      <c r="F188" s="118">
        <f t="shared" si="16"/>
        <v>-0.21503776607919434</v>
      </c>
      <c r="G188" s="117">
        <v>7570</v>
      </c>
      <c r="H188" s="118">
        <f t="shared" si="16"/>
        <v>0.10365942557224095</v>
      </c>
      <c r="I188" s="117">
        <v>7164</v>
      </c>
      <c r="J188" s="118">
        <f t="shared" si="16"/>
        <v>-5.3632760898282728E-2</v>
      </c>
      <c r="K188" s="117">
        <v>7758</v>
      </c>
      <c r="L188" s="118">
        <f t="shared" si="17"/>
        <v>8.2914572864321689E-2</v>
      </c>
    </row>
    <row r="189" spans="1:13" x14ac:dyDescent="0.25">
      <c r="B189" s="116" t="s">
        <v>84</v>
      </c>
      <c r="C189" s="117">
        <v>5742</v>
      </c>
      <c r="D189" s="118">
        <v>1.5923250564334084</v>
      </c>
      <c r="E189" s="117">
        <v>6343</v>
      </c>
      <c r="F189" s="118">
        <f t="shared" si="16"/>
        <v>0.10466736328805304</v>
      </c>
      <c r="G189" s="117">
        <v>5806</v>
      </c>
      <c r="H189" s="118">
        <f t="shared" si="16"/>
        <v>-8.4660255399653161E-2</v>
      </c>
      <c r="I189" s="117">
        <v>5488</v>
      </c>
      <c r="J189" s="118">
        <f t="shared" si="16"/>
        <v>-5.4770926627626615E-2</v>
      </c>
      <c r="K189" s="117">
        <v>6011</v>
      </c>
      <c r="L189" s="118">
        <f t="shared" si="17"/>
        <v>9.5298833819241979E-2</v>
      </c>
    </row>
    <row r="190" spans="1:13" x14ac:dyDescent="0.25">
      <c r="B190" s="116" t="s">
        <v>125</v>
      </c>
      <c r="C190" s="117">
        <v>4830</v>
      </c>
      <c r="D190" s="118">
        <v>0.43835616438356162</v>
      </c>
      <c r="E190" s="117">
        <v>5029</v>
      </c>
      <c r="F190" s="118">
        <f t="shared" si="16"/>
        <v>4.1200828157349934E-2</v>
      </c>
      <c r="G190" s="117">
        <v>5288</v>
      </c>
      <c r="H190" s="118">
        <f t="shared" si="16"/>
        <v>5.1501292503479901E-2</v>
      </c>
      <c r="I190" s="117">
        <v>4500</v>
      </c>
      <c r="J190" s="118">
        <f t="shared" si="16"/>
        <v>-0.14901664145234494</v>
      </c>
      <c r="K190" s="117">
        <v>5178</v>
      </c>
      <c r="L190" s="118">
        <f t="shared" si="17"/>
        <v>0.15066666666666673</v>
      </c>
    </row>
    <row r="191" spans="1:13" x14ac:dyDescent="0.25">
      <c r="B191" s="116" t="s">
        <v>88</v>
      </c>
      <c r="C191" s="117">
        <v>7856</v>
      </c>
      <c r="D191" s="118">
        <v>0.51601698186028555</v>
      </c>
      <c r="E191" s="117">
        <v>8122</v>
      </c>
      <c r="F191" s="118">
        <f t="shared" si="16"/>
        <v>3.3859470468431851E-2</v>
      </c>
      <c r="G191" s="117">
        <v>8019</v>
      </c>
      <c r="H191" s="118">
        <f t="shared" si="16"/>
        <v>-1.2681605515882821E-2</v>
      </c>
      <c r="I191" s="117">
        <v>6462</v>
      </c>
      <c r="J191" s="118">
        <f t="shared" si="16"/>
        <v>-0.1941638608305275</v>
      </c>
      <c r="K191" s="117"/>
      <c r="L191" s="118"/>
    </row>
    <row r="192" spans="1:13" x14ac:dyDescent="0.25">
      <c r="B192" s="116" t="s">
        <v>90</v>
      </c>
      <c r="C192" s="117">
        <v>5565</v>
      </c>
      <c r="D192" s="118">
        <v>-8.8601375696036655E-2</v>
      </c>
      <c r="E192" s="117">
        <v>5971</v>
      </c>
      <c r="F192" s="118">
        <f t="shared" si="16"/>
        <v>7.2955974842767279E-2</v>
      </c>
      <c r="G192" s="117">
        <v>6230</v>
      </c>
      <c r="H192" s="118">
        <f t="shared" si="16"/>
        <v>4.3376318874560393E-2</v>
      </c>
      <c r="I192" s="117">
        <v>5164</v>
      </c>
      <c r="J192" s="118">
        <f t="shared" si="16"/>
        <v>-0.17110754414125195</v>
      </c>
      <c r="K192" s="117"/>
      <c r="L192" s="118"/>
    </row>
    <row r="193" spans="2:13" x14ac:dyDescent="0.25">
      <c r="B193" s="116" t="s">
        <v>92</v>
      </c>
      <c r="C193" s="117">
        <v>5560</v>
      </c>
      <c r="D193" s="118">
        <v>-0.15347137637028019</v>
      </c>
      <c r="E193" s="117">
        <v>5596</v>
      </c>
      <c r="F193" s="118">
        <f t="shared" si="16"/>
        <v>6.4748201438848962E-3</v>
      </c>
      <c r="G193" s="117">
        <v>5752</v>
      </c>
      <c r="H193" s="118">
        <f t="shared" si="16"/>
        <v>2.7877055039313703E-2</v>
      </c>
      <c r="I193" s="117">
        <v>5417</v>
      </c>
      <c r="J193" s="118">
        <f t="shared" si="16"/>
        <v>-5.8240611961057009E-2</v>
      </c>
      <c r="K193" s="117"/>
      <c r="L193" s="118"/>
    </row>
    <row r="194" spans="2:13" x14ac:dyDescent="0.25">
      <c r="B194" s="116" t="s">
        <v>94</v>
      </c>
      <c r="C194" s="117">
        <v>7815</v>
      </c>
      <c r="D194" s="118">
        <v>-0.11304051753489952</v>
      </c>
      <c r="E194" s="117">
        <v>7759</v>
      </c>
      <c r="F194" s="118">
        <f t="shared" si="16"/>
        <v>-7.1657069737683932E-3</v>
      </c>
      <c r="G194" s="117">
        <v>7467</v>
      </c>
      <c r="H194" s="118">
        <f t="shared" si="16"/>
        <v>-3.7633715685010949E-2</v>
      </c>
      <c r="I194" s="117">
        <v>7455</v>
      </c>
      <c r="J194" s="118">
        <f t="shared" si="16"/>
        <v>-1.6070711128967075E-3</v>
      </c>
      <c r="K194" s="117"/>
      <c r="L194" s="118"/>
    </row>
    <row r="195" spans="2:13" x14ac:dyDescent="0.25">
      <c r="B195" s="116" t="s">
        <v>96</v>
      </c>
      <c r="C195" s="117">
        <v>6968</v>
      </c>
      <c r="D195" s="118">
        <v>-0.24079320113314451</v>
      </c>
      <c r="E195" s="117">
        <v>7155</v>
      </c>
      <c r="F195" s="118">
        <f t="shared" si="16"/>
        <v>2.683696900114807E-2</v>
      </c>
      <c r="G195" s="117">
        <v>7260</v>
      </c>
      <c r="H195" s="118">
        <f t="shared" si="16"/>
        <v>1.467505241090139E-2</v>
      </c>
      <c r="I195" s="117">
        <v>7841</v>
      </c>
      <c r="J195" s="118">
        <f t="shared" si="16"/>
        <v>8.0027548209366417E-2</v>
      </c>
      <c r="K195" s="117"/>
      <c r="L195" s="118"/>
    </row>
    <row r="196" spans="2:13" x14ac:dyDescent="0.25">
      <c r="B196" s="116" t="s">
        <v>98</v>
      </c>
      <c r="C196" s="117">
        <v>7335</v>
      </c>
      <c r="D196" s="118">
        <v>-0.14340768422281913</v>
      </c>
      <c r="E196" s="117">
        <v>7743</v>
      </c>
      <c r="F196" s="118">
        <f t="shared" si="16"/>
        <v>5.5623721881390642E-2</v>
      </c>
      <c r="G196" s="117">
        <v>7580</v>
      </c>
      <c r="H196" s="118">
        <f t="shared" si="16"/>
        <v>-2.1051272116750619E-2</v>
      </c>
      <c r="I196" s="117">
        <v>7909</v>
      </c>
      <c r="J196" s="118">
        <f t="shared" si="16"/>
        <v>4.3403693931398424E-2</v>
      </c>
      <c r="K196" s="117"/>
      <c r="L196" s="118"/>
    </row>
    <row r="197" spans="2:13" ht="15.75" x14ac:dyDescent="0.25">
      <c r="B197" s="119" t="s">
        <v>32</v>
      </c>
      <c r="C197" s="120">
        <v>82793</v>
      </c>
      <c r="D197" s="121">
        <v>0.59545603453259588</v>
      </c>
      <c r="E197" s="120">
        <v>80269</v>
      </c>
      <c r="F197" s="121">
        <f t="shared" si="16"/>
        <v>-3.0485669078303745E-2</v>
      </c>
      <c r="G197" s="120">
        <v>81717</v>
      </c>
      <c r="H197" s="121">
        <f t="shared" si="16"/>
        <v>1.8039342710137074E-2</v>
      </c>
      <c r="I197" s="120">
        <v>77883</v>
      </c>
      <c r="J197" s="121">
        <f t="shared" si="16"/>
        <v>-4.6918021953816225E-2</v>
      </c>
      <c r="K197" s="120">
        <v>39065</v>
      </c>
      <c r="L197" s="121">
        <v>3.7996545768566481E-2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255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C$7</f>
        <v>2022</v>
      </c>
      <c r="D205" s="302"/>
      <c r="E205" s="301">
        <f>E$7</f>
        <v>2023</v>
      </c>
      <c r="F205" s="302"/>
      <c r="G205" s="301">
        <f>G$7</f>
        <v>2024</v>
      </c>
      <c r="H205" s="302"/>
      <c r="I205" s="301">
        <f>I$7</f>
        <v>2025</v>
      </c>
      <c r="J205" s="302"/>
      <c r="K205" s="301">
        <f>K$7</f>
        <v>2026</v>
      </c>
      <c r="L205" s="302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5898</v>
      </c>
      <c r="D207" s="118">
        <v>41.739130434782609</v>
      </c>
      <c r="E207" s="117">
        <v>5387</v>
      </c>
      <c r="F207" s="118">
        <f t="shared" ref="F207:J219" si="18">IFERROR(E207/C207-1,"-")</f>
        <v>-8.663953882672093E-2</v>
      </c>
      <c r="G207" s="117">
        <v>5223</v>
      </c>
      <c r="H207" s="118">
        <f t="shared" si="18"/>
        <v>-3.0443660664562833E-2</v>
      </c>
      <c r="I207" s="117">
        <v>4550</v>
      </c>
      <c r="J207" s="118">
        <f t="shared" si="18"/>
        <v>-0.12885314953092097</v>
      </c>
      <c r="K207" s="117">
        <v>5504</v>
      </c>
      <c r="L207" s="118">
        <f t="shared" ref="L207:L212" si="19">IFERROR(K207/I207-1,"-")</f>
        <v>0.20967032967032972</v>
      </c>
    </row>
    <row r="208" spans="2:13" x14ac:dyDescent="0.25">
      <c r="B208" s="116" t="s">
        <v>78</v>
      </c>
      <c r="C208" s="117">
        <v>6830</v>
      </c>
      <c r="D208" s="118">
        <v>39.176470588235297</v>
      </c>
      <c r="E208" s="117">
        <v>5327</v>
      </c>
      <c r="F208" s="118">
        <f t="shared" si="18"/>
        <v>-0.22005856515373357</v>
      </c>
      <c r="G208" s="117">
        <v>6123</v>
      </c>
      <c r="H208" s="118">
        <f t="shared" si="18"/>
        <v>0.14942744509104555</v>
      </c>
      <c r="I208" s="117">
        <v>5803</v>
      </c>
      <c r="J208" s="118">
        <f t="shared" si="18"/>
        <v>-5.2261963089988539E-2</v>
      </c>
      <c r="K208" s="117">
        <v>5811</v>
      </c>
      <c r="L208" s="118">
        <f t="shared" si="19"/>
        <v>1.3785972772704103E-3</v>
      </c>
    </row>
    <row r="209" spans="2:13" x14ac:dyDescent="0.25">
      <c r="B209" s="116" t="s">
        <v>80</v>
      </c>
      <c r="C209" s="117">
        <v>6235</v>
      </c>
      <c r="D209" s="118">
        <v>36.335329341317369</v>
      </c>
      <c r="E209" s="117">
        <v>4718</v>
      </c>
      <c r="F209" s="118">
        <f t="shared" si="18"/>
        <v>-0.2433039294306335</v>
      </c>
      <c r="G209" s="117">
        <v>5018</v>
      </c>
      <c r="H209" s="118">
        <f t="shared" si="18"/>
        <v>6.3586265366680772E-2</v>
      </c>
      <c r="I209" s="117">
        <v>5584</v>
      </c>
      <c r="J209" s="118">
        <f t="shared" si="18"/>
        <v>0.11279394180948588</v>
      </c>
      <c r="K209" s="117">
        <v>4971</v>
      </c>
      <c r="L209" s="118">
        <f t="shared" si="19"/>
        <v>-0.10977793696275073</v>
      </c>
    </row>
    <row r="210" spans="2:13" x14ac:dyDescent="0.25">
      <c r="B210" s="116" t="s">
        <v>82</v>
      </c>
      <c r="C210" s="117">
        <v>8867</v>
      </c>
      <c r="D210" s="118">
        <v>37.890350877192979</v>
      </c>
      <c r="E210" s="117">
        <v>7779</v>
      </c>
      <c r="F210" s="118">
        <f t="shared" si="18"/>
        <v>-0.12270215405435891</v>
      </c>
      <c r="G210" s="117">
        <v>7219</v>
      </c>
      <c r="H210" s="118">
        <f t="shared" si="18"/>
        <v>-7.198868749196552E-2</v>
      </c>
      <c r="I210" s="117">
        <v>6741</v>
      </c>
      <c r="J210" s="118">
        <f t="shared" si="18"/>
        <v>-6.621415708546885E-2</v>
      </c>
      <c r="K210" s="117">
        <v>7976</v>
      </c>
      <c r="L210" s="118">
        <f t="shared" si="19"/>
        <v>0.18320723928200566</v>
      </c>
    </row>
    <row r="211" spans="2:13" x14ac:dyDescent="0.25">
      <c r="B211" s="116" t="s">
        <v>84</v>
      </c>
      <c r="C211" s="117">
        <v>6899</v>
      </c>
      <c r="D211" s="118">
        <v>8.3229729729729733</v>
      </c>
      <c r="E211" s="117">
        <v>5558</v>
      </c>
      <c r="F211" s="118">
        <f t="shared" si="18"/>
        <v>-0.19437599652123494</v>
      </c>
      <c r="G211" s="117">
        <v>6458</v>
      </c>
      <c r="H211" s="118">
        <f t="shared" si="18"/>
        <v>0.16192875134940632</v>
      </c>
      <c r="I211" s="117">
        <v>5113</v>
      </c>
      <c r="J211" s="118">
        <f t="shared" si="18"/>
        <v>-0.20826881387426444</v>
      </c>
      <c r="K211" s="117">
        <v>5116</v>
      </c>
      <c r="L211" s="118">
        <f t="shared" si="19"/>
        <v>5.8673968316047542E-4</v>
      </c>
    </row>
    <row r="212" spans="2:13" x14ac:dyDescent="0.25">
      <c r="B212" s="116" t="s">
        <v>86</v>
      </c>
      <c r="C212" s="117">
        <v>5674</v>
      </c>
      <c r="D212" s="118">
        <v>1.25516693163752</v>
      </c>
      <c r="E212" s="117">
        <v>5224</v>
      </c>
      <c r="F212" s="118">
        <f t="shared" si="18"/>
        <v>-7.9309129362002073E-2</v>
      </c>
      <c r="G212" s="117">
        <v>5046</v>
      </c>
      <c r="H212" s="118">
        <f t="shared" si="18"/>
        <v>-3.4073506891271088E-2</v>
      </c>
      <c r="I212" s="117">
        <v>4073</v>
      </c>
      <c r="J212" s="118">
        <f t="shared" si="18"/>
        <v>-0.19282600079270706</v>
      </c>
      <c r="K212" s="117">
        <v>4575</v>
      </c>
      <c r="L212" s="118">
        <f t="shared" si="19"/>
        <v>0.12325067517800137</v>
      </c>
    </row>
    <row r="213" spans="2:13" x14ac:dyDescent="0.25">
      <c r="B213" s="116" t="s">
        <v>88</v>
      </c>
      <c r="C213" s="117">
        <v>6649</v>
      </c>
      <c r="D213" s="118">
        <v>0.825144111995608</v>
      </c>
      <c r="E213" s="117">
        <v>6646</v>
      </c>
      <c r="F213" s="118">
        <f t="shared" si="18"/>
        <v>-4.5119566852158677E-4</v>
      </c>
      <c r="G213" s="117">
        <v>7014</v>
      </c>
      <c r="H213" s="118">
        <f t="shared" si="18"/>
        <v>5.5371652121576798E-2</v>
      </c>
      <c r="I213" s="117">
        <v>6460</v>
      </c>
      <c r="J213" s="118">
        <f t="shared" si="18"/>
        <v>-7.8984887368120926E-2</v>
      </c>
      <c r="K213" s="117"/>
      <c r="L213" s="118"/>
    </row>
    <row r="214" spans="2:13" x14ac:dyDescent="0.25">
      <c r="B214" s="116" t="s">
        <v>90</v>
      </c>
      <c r="C214" s="117">
        <v>7358</v>
      </c>
      <c r="D214" s="118">
        <v>0.13322039119051277</v>
      </c>
      <c r="E214" s="117">
        <v>7588</v>
      </c>
      <c r="F214" s="118">
        <f t="shared" si="18"/>
        <v>3.1258494156020555E-2</v>
      </c>
      <c r="G214" s="117">
        <v>6567</v>
      </c>
      <c r="H214" s="118">
        <f t="shared" si="18"/>
        <v>-0.13455455983131259</v>
      </c>
      <c r="I214" s="117">
        <v>6576</v>
      </c>
      <c r="J214" s="118">
        <f t="shared" si="18"/>
        <v>1.3704888076746524E-3</v>
      </c>
      <c r="K214" s="117"/>
      <c r="L214" s="118"/>
    </row>
    <row r="215" spans="2:13" x14ac:dyDescent="0.25">
      <c r="B215" s="116" t="s">
        <v>92</v>
      </c>
      <c r="C215" s="117">
        <v>6059</v>
      </c>
      <c r="D215" s="118">
        <v>-4.3416482475528873E-2</v>
      </c>
      <c r="E215" s="117">
        <v>5713</v>
      </c>
      <c r="F215" s="118">
        <f t="shared" si="18"/>
        <v>-5.7105132860207908E-2</v>
      </c>
      <c r="G215" s="117">
        <v>5429</v>
      </c>
      <c r="H215" s="118">
        <f t="shared" si="18"/>
        <v>-4.9711185016628745E-2</v>
      </c>
      <c r="I215" s="117">
        <v>5142</v>
      </c>
      <c r="J215" s="118">
        <f t="shared" si="18"/>
        <v>-5.2864247559403221E-2</v>
      </c>
      <c r="K215" s="117"/>
      <c r="L215" s="118"/>
    </row>
    <row r="216" spans="2:13" x14ac:dyDescent="0.25">
      <c r="B216" s="116" t="s">
        <v>94</v>
      </c>
      <c r="C216" s="117">
        <v>5618</v>
      </c>
      <c r="D216" s="118">
        <v>-0.37860856099988938</v>
      </c>
      <c r="E216" s="117">
        <v>6665</v>
      </c>
      <c r="F216" s="118">
        <f t="shared" si="18"/>
        <v>0.18636525453898178</v>
      </c>
      <c r="G216" s="117">
        <v>6929</v>
      </c>
      <c r="H216" s="118">
        <f t="shared" si="18"/>
        <v>3.9609902475618908E-2</v>
      </c>
      <c r="I216" s="117">
        <v>6347</v>
      </c>
      <c r="J216" s="118">
        <f t="shared" si="18"/>
        <v>-8.3994804445085891E-2</v>
      </c>
      <c r="K216" s="117"/>
      <c r="L216" s="118"/>
    </row>
    <row r="217" spans="2:13" x14ac:dyDescent="0.25">
      <c r="B217" s="116" t="s">
        <v>96</v>
      </c>
      <c r="C217" s="117">
        <v>5119</v>
      </c>
      <c r="D217" s="118">
        <v>-0.20795296302026922</v>
      </c>
      <c r="E217" s="117">
        <v>5073</v>
      </c>
      <c r="F217" s="118">
        <f t="shared" si="18"/>
        <v>-8.9861301035358832E-3</v>
      </c>
      <c r="G217" s="117">
        <v>5398</v>
      </c>
      <c r="H217" s="118">
        <f t="shared" si="18"/>
        <v>6.4064656022077671E-2</v>
      </c>
      <c r="I217" s="117">
        <v>5089</v>
      </c>
      <c r="J217" s="118">
        <f t="shared" si="18"/>
        <v>-5.7243423490181522E-2</v>
      </c>
      <c r="K217" s="117"/>
      <c r="L217" s="118"/>
    </row>
    <row r="218" spans="2:13" x14ac:dyDescent="0.25">
      <c r="B218" s="116" t="s">
        <v>98</v>
      </c>
      <c r="C218" s="117">
        <v>4695</v>
      </c>
      <c r="D218" s="118">
        <v>-0.16414456115364073</v>
      </c>
      <c r="E218" s="117">
        <v>5198</v>
      </c>
      <c r="F218" s="118">
        <f t="shared" si="18"/>
        <v>0.1071352502662406</v>
      </c>
      <c r="G218" s="117">
        <v>5174</v>
      </c>
      <c r="H218" s="118">
        <f t="shared" si="18"/>
        <v>-4.6171604463255411E-3</v>
      </c>
      <c r="I218" s="117">
        <v>5218</v>
      </c>
      <c r="J218" s="118">
        <f t="shared" si="18"/>
        <v>8.5040587553151248E-3</v>
      </c>
      <c r="K218" s="117"/>
      <c r="L218" s="118"/>
    </row>
    <row r="219" spans="2:13" ht="15.75" x14ac:dyDescent="0.25">
      <c r="B219" s="119" t="s">
        <v>32</v>
      </c>
      <c r="C219" s="120">
        <v>75901</v>
      </c>
      <c r="D219" s="121">
        <v>0.82673886883273173</v>
      </c>
      <c r="E219" s="120">
        <v>70876</v>
      </c>
      <c r="F219" s="121">
        <f t="shared" si="18"/>
        <v>-6.6204661335160231E-2</v>
      </c>
      <c r="G219" s="120">
        <v>71598</v>
      </c>
      <c r="H219" s="121">
        <f t="shared" si="18"/>
        <v>1.0186805124442699E-2</v>
      </c>
      <c r="I219" s="120">
        <v>66696</v>
      </c>
      <c r="J219" s="121">
        <f t="shared" si="18"/>
        <v>-6.8465599597754112E-2</v>
      </c>
      <c r="K219" s="120">
        <v>33953</v>
      </c>
      <c r="L219" s="121">
        <v>6.5559879487823158E-2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254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C$7</f>
        <v>2022</v>
      </c>
      <c r="D227" s="302"/>
      <c r="E227" s="301">
        <f>E$7</f>
        <v>2023</v>
      </c>
      <c r="F227" s="302"/>
      <c r="G227" s="301">
        <f>G$7</f>
        <v>2024</v>
      </c>
      <c r="H227" s="302"/>
      <c r="I227" s="301">
        <f>I$7</f>
        <v>2025</v>
      </c>
      <c r="J227" s="302"/>
      <c r="K227" s="301">
        <f>K$7</f>
        <v>2026</v>
      </c>
      <c r="L227" s="302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6894</v>
      </c>
      <c r="D229" s="118">
        <v>11.266903914590747</v>
      </c>
      <c r="E229" s="117">
        <v>6261</v>
      </c>
      <c r="F229" s="118">
        <f t="shared" ref="F229:J241" si="20">IFERROR(E229/C229-1,"-")</f>
        <v>-9.1818973020017403E-2</v>
      </c>
      <c r="G229" s="117">
        <v>6378</v>
      </c>
      <c r="H229" s="118">
        <f t="shared" si="20"/>
        <v>1.8687110685194019E-2</v>
      </c>
      <c r="I229" s="117">
        <v>6245</v>
      </c>
      <c r="J229" s="118">
        <f t="shared" si="20"/>
        <v>-2.0852931953590503E-2</v>
      </c>
      <c r="K229" s="117">
        <v>6438</v>
      </c>
      <c r="L229" s="118">
        <f t="shared" ref="L229:L234" si="21">IFERROR(K229/I229-1,"-")</f>
        <v>3.0904723779023202E-2</v>
      </c>
    </row>
    <row r="230" spans="2:13" x14ac:dyDescent="0.25">
      <c r="B230" s="116" t="s">
        <v>78</v>
      </c>
      <c r="C230" s="117">
        <v>8112</v>
      </c>
      <c r="D230" s="118">
        <v>31.578313253012048</v>
      </c>
      <c r="E230" s="117">
        <v>7362</v>
      </c>
      <c r="F230" s="118">
        <f t="shared" si="20"/>
        <v>-9.2455621301775093E-2</v>
      </c>
      <c r="G230" s="117">
        <v>6913</v>
      </c>
      <c r="H230" s="118">
        <f t="shared" si="20"/>
        <v>-6.0988861722358068E-2</v>
      </c>
      <c r="I230" s="117">
        <v>6687</v>
      </c>
      <c r="J230" s="118">
        <f t="shared" si="20"/>
        <v>-3.269202950961958E-2</v>
      </c>
      <c r="K230" s="117">
        <v>7549</v>
      </c>
      <c r="L230" s="118">
        <f t="shared" si="21"/>
        <v>0.12890683415582482</v>
      </c>
    </row>
    <row r="231" spans="2:13" x14ac:dyDescent="0.25">
      <c r="B231" s="116" t="s">
        <v>80</v>
      </c>
      <c r="C231" s="117">
        <v>7378</v>
      </c>
      <c r="D231" s="118">
        <v>23.349834983498351</v>
      </c>
      <c r="E231" s="117">
        <v>6069</v>
      </c>
      <c r="F231" s="118">
        <f t="shared" si="20"/>
        <v>-0.17741935483870963</v>
      </c>
      <c r="G231" s="117">
        <v>7454</v>
      </c>
      <c r="H231" s="118">
        <f t="shared" si="20"/>
        <v>0.22820893063107595</v>
      </c>
      <c r="I231" s="117">
        <v>7551</v>
      </c>
      <c r="J231" s="118">
        <f t="shared" si="20"/>
        <v>1.3013147303461148E-2</v>
      </c>
      <c r="K231" s="117">
        <v>6131</v>
      </c>
      <c r="L231" s="118">
        <f t="shared" si="21"/>
        <v>-0.18805456230962792</v>
      </c>
    </row>
    <row r="232" spans="2:13" x14ac:dyDescent="0.25">
      <c r="B232" s="116" t="s">
        <v>82</v>
      </c>
      <c r="C232" s="117">
        <v>8738</v>
      </c>
      <c r="D232" s="118">
        <v>9.9498746867167913</v>
      </c>
      <c r="E232" s="117">
        <v>6859</v>
      </c>
      <c r="F232" s="118">
        <f t="shared" si="20"/>
        <v>-0.21503776607919434</v>
      </c>
      <c r="G232" s="117">
        <v>7570</v>
      </c>
      <c r="H232" s="118">
        <f t="shared" si="20"/>
        <v>0.10365942557224095</v>
      </c>
      <c r="I232" s="117">
        <v>7164</v>
      </c>
      <c r="J232" s="118">
        <f t="shared" si="20"/>
        <v>-5.3632760898282728E-2</v>
      </c>
      <c r="K232" s="117">
        <v>7758</v>
      </c>
      <c r="L232" s="118">
        <f t="shared" si="21"/>
        <v>8.2914572864321689E-2</v>
      </c>
    </row>
    <row r="233" spans="2:13" x14ac:dyDescent="0.25">
      <c r="B233" s="116" t="s">
        <v>84</v>
      </c>
      <c r="C233" s="117">
        <v>5742</v>
      </c>
      <c r="D233" s="118">
        <v>1.5923250564334084</v>
      </c>
      <c r="E233" s="117">
        <v>6343</v>
      </c>
      <c r="F233" s="118">
        <f t="shared" si="20"/>
        <v>0.10466736328805304</v>
      </c>
      <c r="G233" s="117">
        <v>5806</v>
      </c>
      <c r="H233" s="118">
        <f t="shared" si="20"/>
        <v>-8.4660255399653161E-2</v>
      </c>
      <c r="I233" s="117">
        <v>5488</v>
      </c>
      <c r="J233" s="118">
        <f t="shared" si="20"/>
        <v>-5.4770926627626615E-2</v>
      </c>
      <c r="K233" s="117">
        <v>6011</v>
      </c>
      <c r="L233" s="118">
        <f t="shared" si="21"/>
        <v>9.5298833819241979E-2</v>
      </c>
    </row>
    <row r="234" spans="2:13" x14ac:dyDescent="0.25">
      <c r="B234" s="116" t="s">
        <v>86</v>
      </c>
      <c r="C234" s="117">
        <v>4830</v>
      </c>
      <c r="D234" s="118">
        <v>0.43835616438356162</v>
      </c>
      <c r="E234" s="117">
        <v>5029</v>
      </c>
      <c r="F234" s="118">
        <f t="shared" si="20"/>
        <v>4.1200828157349934E-2</v>
      </c>
      <c r="G234" s="117">
        <v>5288</v>
      </c>
      <c r="H234" s="118">
        <f t="shared" si="20"/>
        <v>5.1501292503479901E-2</v>
      </c>
      <c r="I234" s="117">
        <v>4500</v>
      </c>
      <c r="J234" s="118">
        <f t="shared" si="20"/>
        <v>-0.14901664145234494</v>
      </c>
      <c r="K234" s="117">
        <v>5178</v>
      </c>
      <c r="L234" s="118">
        <f t="shared" si="21"/>
        <v>0.15066666666666673</v>
      </c>
    </row>
    <row r="235" spans="2:13" x14ac:dyDescent="0.25">
      <c r="B235" s="116" t="s">
        <v>88</v>
      </c>
      <c r="C235" s="117">
        <v>7856</v>
      </c>
      <c r="D235" s="118">
        <v>0.51601698186028555</v>
      </c>
      <c r="E235" s="117">
        <v>8122</v>
      </c>
      <c r="F235" s="118">
        <f t="shared" si="20"/>
        <v>3.3859470468431851E-2</v>
      </c>
      <c r="G235" s="117">
        <v>8019</v>
      </c>
      <c r="H235" s="118">
        <f t="shared" si="20"/>
        <v>-1.2681605515882821E-2</v>
      </c>
      <c r="I235" s="117">
        <v>6462</v>
      </c>
      <c r="J235" s="118">
        <f t="shared" si="20"/>
        <v>-0.1941638608305275</v>
      </c>
      <c r="K235" s="117"/>
      <c r="L235" s="118"/>
    </row>
    <row r="236" spans="2:13" x14ac:dyDescent="0.25">
      <c r="B236" s="116" t="s">
        <v>90</v>
      </c>
      <c r="C236" s="117">
        <v>5565</v>
      </c>
      <c r="D236" s="118">
        <v>-8.8601375696036655E-2</v>
      </c>
      <c r="E236" s="117">
        <v>5971</v>
      </c>
      <c r="F236" s="118">
        <f t="shared" si="20"/>
        <v>7.2955974842767279E-2</v>
      </c>
      <c r="G236" s="117">
        <v>6230</v>
      </c>
      <c r="H236" s="118">
        <f t="shared" si="20"/>
        <v>4.3376318874560393E-2</v>
      </c>
      <c r="I236" s="117">
        <v>5164</v>
      </c>
      <c r="J236" s="118">
        <f t="shared" si="20"/>
        <v>-0.17110754414125195</v>
      </c>
      <c r="K236" s="117"/>
      <c r="L236" s="118"/>
    </row>
    <row r="237" spans="2:13" x14ac:dyDescent="0.25">
      <c r="B237" s="116" t="s">
        <v>92</v>
      </c>
      <c r="C237" s="117">
        <v>5560</v>
      </c>
      <c r="D237" s="118">
        <v>-0.15347137637028019</v>
      </c>
      <c r="E237" s="117">
        <v>5596</v>
      </c>
      <c r="F237" s="118">
        <f t="shared" si="20"/>
        <v>6.4748201438848962E-3</v>
      </c>
      <c r="G237" s="117">
        <v>5752</v>
      </c>
      <c r="H237" s="118">
        <f t="shared" si="20"/>
        <v>2.7877055039313703E-2</v>
      </c>
      <c r="I237" s="117">
        <v>5417</v>
      </c>
      <c r="J237" s="118">
        <f t="shared" si="20"/>
        <v>-5.8240611961057009E-2</v>
      </c>
      <c r="K237" s="117"/>
      <c r="L237" s="118"/>
    </row>
    <row r="238" spans="2:13" x14ac:dyDescent="0.25">
      <c r="B238" s="116" t="s">
        <v>94</v>
      </c>
      <c r="C238" s="117">
        <v>7815</v>
      </c>
      <c r="D238" s="118">
        <v>-0.11304051753489952</v>
      </c>
      <c r="E238" s="117">
        <v>7759</v>
      </c>
      <c r="F238" s="118">
        <f t="shared" si="20"/>
        <v>-7.1657069737683932E-3</v>
      </c>
      <c r="G238" s="117">
        <v>7467</v>
      </c>
      <c r="H238" s="118">
        <f t="shared" si="20"/>
        <v>-3.7633715685010949E-2</v>
      </c>
      <c r="I238" s="117">
        <v>7455</v>
      </c>
      <c r="J238" s="118">
        <f t="shared" si="20"/>
        <v>-1.6070711128967075E-3</v>
      </c>
      <c r="K238" s="117"/>
      <c r="L238" s="118"/>
    </row>
    <row r="239" spans="2:13" x14ac:dyDescent="0.25">
      <c r="B239" s="116" t="s">
        <v>96</v>
      </c>
      <c r="C239" s="117">
        <v>6968</v>
      </c>
      <c r="D239" s="118">
        <v>-0.24079320113314451</v>
      </c>
      <c r="E239" s="117">
        <v>7155</v>
      </c>
      <c r="F239" s="118">
        <f t="shared" si="20"/>
        <v>2.683696900114807E-2</v>
      </c>
      <c r="G239" s="117">
        <v>7260</v>
      </c>
      <c r="H239" s="118">
        <f t="shared" si="20"/>
        <v>1.467505241090139E-2</v>
      </c>
      <c r="I239" s="117">
        <v>7841</v>
      </c>
      <c r="J239" s="118">
        <f t="shared" si="20"/>
        <v>8.0027548209366417E-2</v>
      </c>
      <c r="K239" s="117"/>
      <c r="L239" s="118"/>
    </row>
    <row r="240" spans="2:13" x14ac:dyDescent="0.25">
      <c r="B240" s="116" t="s">
        <v>98</v>
      </c>
      <c r="C240" s="117">
        <v>7335</v>
      </c>
      <c r="D240" s="118">
        <v>-0.14340768422281913</v>
      </c>
      <c r="E240" s="117">
        <v>7743</v>
      </c>
      <c r="F240" s="118">
        <f t="shared" si="20"/>
        <v>5.5623721881390642E-2</v>
      </c>
      <c r="G240" s="117">
        <v>7580</v>
      </c>
      <c r="H240" s="118">
        <f t="shared" si="20"/>
        <v>-2.1051272116750619E-2</v>
      </c>
      <c r="I240" s="117">
        <v>7909</v>
      </c>
      <c r="J240" s="118">
        <f t="shared" si="20"/>
        <v>4.3403693931398424E-2</v>
      </c>
      <c r="K240" s="117"/>
      <c r="L240" s="118"/>
    </row>
    <row r="241" spans="2:13" ht="15.75" x14ac:dyDescent="0.25">
      <c r="B241" s="119" t="s">
        <v>32</v>
      </c>
      <c r="C241" s="120">
        <v>82793</v>
      </c>
      <c r="D241" s="121">
        <v>0.59545603453259588</v>
      </c>
      <c r="E241" s="120">
        <v>80269</v>
      </c>
      <c r="F241" s="121">
        <f t="shared" si="20"/>
        <v>-3.0485669078303745E-2</v>
      </c>
      <c r="G241" s="120">
        <v>81717</v>
      </c>
      <c r="H241" s="121">
        <f t="shared" si="20"/>
        <v>1.8039342710137074E-2</v>
      </c>
      <c r="I241" s="120">
        <v>77883</v>
      </c>
      <c r="J241" s="121">
        <f t="shared" si="20"/>
        <v>-4.6918021953816225E-2</v>
      </c>
      <c r="K241" s="120">
        <v>39065</v>
      </c>
      <c r="L241" s="121">
        <v>3.7996545768566481E-2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256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>C$7</f>
        <v>2022</v>
      </c>
      <c r="D249" s="302"/>
      <c r="E249" s="301">
        <f>E$7</f>
        <v>2023</v>
      </c>
      <c r="F249" s="302"/>
      <c r="G249" s="301">
        <f>G$7</f>
        <v>2024</v>
      </c>
      <c r="H249" s="302"/>
      <c r="I249" s="301">
        <f>I$7</f>
        <v>2025</v>
      </c>
      <c r="J249" s="302"/>
      <c r="K249" s="301">
        <f>K$7</f>
        <v>2026</v>
      </c>
      <c r="L249" s="302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2668</v>
      </c>
      <c r="D251" s="118">
        <v>176.86666666666667</v>
      </c>
      <c r="E251" s="117">
        <v>4139</v>
      </c>
      <c r="F251" s="118">
        <f t="shared" ref="F251:J263" si="22">IFERROR(E251/C251-1,"-")</f>
        <v>0.55134932533733139</v>
      </c>
      <c r="G251" s="117">
        <v>3435</v>
      </c>
      <c r="H251" s="118">
        <f t="shared" si="22"/>
        <v>-0.17008939357332686</v>
      </c>
      <c r="I251" s="117">
        <v>2586</v>
      </c>
      <c r="J251" s="118">
        <f t="shared" si="22"/>
        <v>-0.24716157205240175</v>
      </c>
      <c r="K251" s="117">
        <v>3346</v>
      </c>
      <c r="L251" s="118">
        <f t="shared" ref="L251:L256" si="23">IFERROR(K251/I251-1,"-")</f>
        <v>0.29389017788089711</v>
      </c>
    </row>
    <row r="252" spans="2:13" x14ac:dyDescent="0.25">
      <c r="B252" s="116" t="s">
        <v>78</v>
      </c>
      <c r="C252" s="117">
        <v>3232</v>
      </c>
      <c r="D252" s="118">
        <v>81.871794871794876</v>
      </c>
      <c r="E252" s="117">
        <v>4376</v>
      </c>
      <c r="F252" s="118">
        <f t="shared" si="22"/>
        <v>0.35396039603960405</v>
      </c>
      <c r="G252" s="117">
        <v>3587</v>
      </c>
      <c r="H252" s="118">
        <f t="shared" si="22"/>
        <v>-0.18030164533820836</v>
      </c>
      <c r="I252" s="117">
        <v>3609</v>
      </c>
      <c r="J252" s="118">
        <f t="shared" si="22"/>
        <v>6.1332589908000834E-3</v>
      </c>
      <c r="K252" s="117">
        <v>3555</v>
      </c>
      <c r="L252" s="118">
        <f t="shared" si="23"/>
        <v>-1.4962593516209433E-2</v>
      </c>
    </row>
    <row r="253" spans="2:13" x14ac:dyDescent="0.25">
      <c r="B253" s="116" t="s">
        <v>80</v>
      </c>
      <c r="C253" s="117">
        <v>3519</v>
      </c>
      <c r="D253" s="118">
        <v>139.76</v>
      </c>
      <c r="E253" s="117">
        <v>3712</v>
      </c>
      <c r="F253" s="118">
        <f t="shared" si="22"/>
        <v>5.4845126456379623E-2</v>
      </c>
      <c r="G253" s="117">
        <v>4025</v>
      </c>
      <c r="H253" s="118">
        <f t="shared" si="22"/>
        <v>8.4321120689655249E-2</v>
      </c>
      <c r="I253" s="117">
        <v>3315</v>
      </c>
      <c r="J253" s="118">
        <f t="shared" si="22"/>
        <v>-0.17639751552795035</v>
      </c>
      <c r="K253" s="117">
        <v>4099</v>
      </c>
      <c r="L253" s="118">
        <f t="shared" si="23"/>
        <v>0.23650075414781302</v>
      </c>
    </row>
    <row r="254" spans="2:13" x14ac:dyDescent="0.25">
      <c r="B254" s="116" t="s">
        <v>82</v>
      </c>
      <c r="C254" s="117">
        <v>2608</v>
      </c>
      <c r="D254" s="118">
        <v>95.592592592592595</v>
      </c>
      <c r="E254" s="117">
        <v>2116</v>
      </c>
      <c r="F254" s="118">
        <f t="shared" si="22"/>
        <v>-0.18865030674846628</v>
      </c>
      <c r="G254" s="117">
        <v>1591</v>
      </c>
      <c r="H254" s="118">
        <f t="shared" si="22"/>
        <v>-0.24810964083175802</v>
      </c>
      <c r="I254" s="117">
        <v>2194</v>
      </c>
      <c r="J254" s="118">
        <f t="shared" si="22"/>
        <v>0.3790069138906349</v>
      </c>
      <c r="K254" s="117">
        <v>1492</v>
      </c>
      <c r="L254" s="118">
        <f t="shared" si="23"/>
        <v>-0.3199635369188697</v>
      </c>
    </row>
    <row r="255" spans="2:13" x14ac:dyDescent="0.25">
      <c r="B255" s="116" t="s">
        <v>84</v>
      </c>
      <c r="C255" s="117">
        <v>519</v>
      </c>
      <c r="D255" s="118">
        <v>17.535714285714285</v>
      </c>
      <c r="E255" s="117">
        <v>434</v>
      </c>
      <c r="F255" s="118">
        <f t="shared" si="22"/>
        <v>-0.16377649325626209</v>
      </c>
      <c r="G255" s="117">
        <v>622</v>
      </c>
      <c r="H255" s="118">
        <f t="shared" si="22"/>
        <v>0.43317972350230405</v>
      </c>
      <c r="I255" s="117">
        <v>775</v>
      </c>
      <c r="J255" s="118">
        <f t="shared" si="22"/>
        <v>0.24598070739549849</v>
      </c>
      <c r="K255" s="117">
        <v>401</v>
      </c>
      <c r="L255" s="118">
        <f t="shared" si="23"/>
        <v>-0.48258064516129029</v>
      </c>
    </row>
    <row r="256" spans="2:13" x14ac:dyDescent="0.25">
      <c r="B256" s="116" t="s">
        <v>86</v>
      </c>
      <c r="C256" s="117">
        <v>388</v>
      </c>
      <c r="D256" s="118">
        <v>9.486486486486486</v>
      </c>
      <c r="E256" s="117">
        <v>450</v>
      </c>
      <c r="F256" s="118">
        <f t="shared" si="22"/>
        <v>0.15979381443298979</v>
      </c>
      <c r="G256" s="117">
        <v>450</v>
      </c>
      <c r="H256" s="118">
        <f t="shared" si="22"/>
        <v>0</v>
      </c>
      <c r="I256" s="117">
        <v>436</v>
      </c>
      <c r="J256" s="118">
        <f t="shared" si="22"/>
        <v>-3.1111111111111089E-2</v>
      </c>
      <c r="K256" s="117">
        <v>331</v>
      </c>
      <c r="L256" s="118">
        <f t="shared" si="23"/>
        <v>-0.24082568807339455</v>
      </c>
    </row>
    <row r="257" spans="2:13" x14ac:dyDescent="0.25">
      <c r="B257" s="116" t="s">
        <v>88</v>
      </c>
      <c r="C257" s="117">
        <v>687</v>
      </c>
      <c r="D257" s="118">
        <v>2.5412371134020617</v>
      </c>
      <c r="E257" s="117">
        <v>516</v>
      </c>
      <c r="F257" s="118">
        <f t="shared" si="22"/>
        <v>-0.24890829694323147</v>
      </c>
      <c r="G257" s="117">
        <v>1214</v>
      </c>
      <c r="H257" s="118">
        <f t="shared" si="22"/>
        <v>1.3527131782945738</v>
      </c>
      <c r="I257" s="117">
        <v>818</v>
      </c>
      <c r="J257" s="118">
        <f t="shared" si="22"/>
        <v>-0.32619439868204281</v>
      </c>
      <c r="K257" s="117"/>
      <c r="L257" s="118"/>
    </row>
    <row r="258" spans="2:13" x14ac:dyDescent="0.25">
      <c r="B258" s="116" t="s">
        <v>90</v>
      </c>
      <c r="C258" s="117">
        <v>460</v>
      </c>
      <c r="D258" s="118">
        <v>2.087248322147651</v>
      </c>
      <c r="E258" s="117">
        <v>651</v>
      </c>
      <c r="F258" s="118">
        <f t="shared" si="22"/>
        <v>0.41521739130434776</v>
      </c>
      <c r="G258" s="117">
        <v>545</v>
      </c>
      <c r="H258" s="118">
        <f t="shared" si="22"/>
        <v>-0.16282642089093702</v>
      </c>
      <c r="I258" s="117">
        <v>383</v>
      </c>
      <c r="J258" s="118">
        <f t="shared" si="22"/>
        <v>-0.29724770642201837</v>
      </c>
      <c r="K258" s="117"/>
      <c r="L258" s="118"/>
    </row>
    <row r="259" spans="2:13" x14ac:dyDescent="0.25">
      <c r="B259" s="116" t="s">
        <v>92</v>
      </c>
      <c r="C259" s="117">
        <v>487</v>
      </c>
      <c r="D259" s="118">
        <v>1.6042780748663104</v>
      </c>
      <c r="E259" s="117">
        <v>563</v>
      </c>
      <c r="F259" s="118">
        <f t="shared" si="22"/>
        <v>0.15605749486652987</v>
      </c>
      <c r="G259" s="117">
        <v>786</v>
      </c>
      <c r="H259" s="118">
        <f t="shared" si="22"/>
        <v>0.39609236234458267</v>
      </c>
      <c r="I259" s="117">
        <v>512</v>
      </c>
      <c r="J259" s="118">
        <f t="shared" si="22"/>
        <v>-0.34860050890585237</v>
      </c>
      <c r="K259" s="117"/>
      <c r="L259" s="118"/>
    </row>
    <row r="260" spans="2:13" x14ac:dyDescent="0.25">
      <c r="B260" s="116" t="s">
        <v>94</v>
      </c>
      <c r="C260" s="117">
        <v>2499</v>
      </c>
      <c r="D260" s="118">
        <v>0.26467611336032393</v>
      </c>
      <c r="E260" s="117">
        <v>2101</v>
      </c>
      <c r="F260" s="118">
        <f t="shared" si="22"/>
        <v>-0.15926370548219293</v>
      </c>
      <c r="G260" s="117">
        <v>2136</v>
      </c>
      <c r="H260" s="118">
        <f t="shared" si="22"/>
        <v>1.6658733936220749E-2</v>
      </c>
      <c r="I260" s="117">
        <v>2180</v>
      </c>
      <c r="J260" s="118">
        <f t="shared" si="22"/>
        <v>2.0599250936329527E-2</v>
      </c>
      <c r="K260" s="117"/>
      <c r="L260" s="118"/>
    </row>
    <row r="261" spans="2:13" x14ac:dyDescent="0.25">
      <c r="B261" s="116" t="s">
        <v>96</v>
      </c>
      <c r="C261" s="117">
        <v>3397</v>
      </c>
      <c r="D261" s="118">
        <v>0.19823633156966491</v>
      </c>
      <c r="E261" s="117">
        <v>3063</v>
      </c>
      <c r="F261" s="118">
        <f t="shared" si="22"/>
        <v>-9.8322048866647083E-2</v>
      </c>
      <c r="G261" s="117">
        <v>3114</v>
      </c>
      <c r="H261" s="118">
        <f t="shared" si="22"/>
        <v>1.6650342801175277E-2</v>
      </c>
      <c r="I261" s="117">
        <v>3633</v>
      </c>
      <c r="J261" s="118">
        <f t="shared" si="22"/>
        <v>0.16666666666666674</v>
      </c>
      <c r="K261" s="117"/>
      <c r="L261" s="118"/>
    </row>
    <row r="262" spans="2:13" x14ac:dyDescent="0.25">
      <c r="B262" s="116" t="s">
        <v>98</v>
      </c>
      <c r="C262" s="117">
        <v>2400</v>
      </c>
      <c r="D262" s="118">
        <v>0.14777618364418932</v>
      </c>
      <c r="E262" s="117">
        <v>2463</v>
      </c>
      <c r="F262" s="118">
        <f t="shared" si="22"/>
        <v>2.6250000000000107E-2</v>
      </c>
      <c r="G262" s="117">
        <v>2655</v>
      </c>
      <c r="H262" s="118">
        <f t="shared" si="22"/>
        <v>7.7953714981729538E-2</v>
      </c>
      <c r="I262" s="117">
        <v>2631</v>
      </c>
      <c r="J262" s="118">
        <f t="shared" si="22"/>
        <v>-9.0395480225988756E-3</v>
      </c>
      <c r="K262" s="117"/>
      <c r="L262" s="118"/>
    </row>
    <row r="263" spans="2:13" ht="15.75" x14ac:dyDescent="0.25">
      <c r="B263" s="119" t="s">
        <v>32</v>
      </c>
      <c r="C263" s="120">
        <v>22864</v>
      </c>
      <c r="D263" s="121">
        <v>2.007233986584243</v>
      </c>
      <c r="E263" s="120">
        <v>24584</v>
      </c>
      <c r="F263" s="121">
        <f t="shared" si="22"/>
        <v>7.5227431770468867E-2</v>
      </c>
      <c r="G263" s="120">
        <v>24160</v>
      </c>
      <c r="H263" s="121">
        <f t="shared" si="22"/>
        <v>-1.7246989912138022E-2</v>
      </c>
      <c r="I263" s="120">
        <v>23072</v>
      </c>
      <c r="J263" s="121">
        <f t="shared" si="22"/>
        <v>-4.503311258278142E-2</v>
      </c>
      <c r="K263" s="120">
        <v>13224</v>
      </c>
      <c r="L263" s="121">
        <v>2.3925667828106789E-2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257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>C$7</f>
        <v>2022</v>
      </c>
      <c r="D271" s="302"/>
      <c r="E271" s="301">
        <f>E$7</f>
        <v>2023</v>
      </c>
      <c r="F271" s="302"/>
      <c r="G271" s="301">
        <f>G$7</f>
        <v>2024</v>
      </c>
      <c r="H271" s="302"/>
      <c r="I271" s="301">
        <f>I$7</f>
        <v>2025</v>
      </c>
      <c r="J271" s="302"/>
      <c r="K271" s="301">
        <f>K$7</f>
        <v>2026</v>
      </c>
      <c r="L271" s="302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1897</v>
      </c>
      <c r="D273" s="118">
        <v>32.875</v>
      </c>
      <c r="E273" s="117">
        <v>4811</v>
      </c>
      <c r="F273" s="118">
        <f t="shared" ref="F273:J285" si="24">IFERROR(E273/C273-1,"-")</f>
        <v>1.536109646810754</v>
      </c>
      <c r="G273" s="117">
        <v>4085</v>
      </c>
      <c r="H273" s="118">
        <f t="shared" si="24"/>
        <v>-0.15090417792558719</v>
      </c>
      <c r="I273" s="117">
        <v>3094</v>
      </c>
      <c r="J273" s="118">
        <f t="shared" si="24"/>
        <v>-0.24259485924112612</v>
      </c>
      <c r="K273" s="117">
        <v>3308</v>
      </c>
      <c r="L273" s="118">
        <f t="shared" ref="L273:L278" si="25">IFERROR(K273/I273-1,"-")</f>
        <v>6.9166127989657378E-2</v>
      </c>
    </row>
    <row r="274" spans="2:12" x14ac:dyDescent="0.25">
      <c r="B274" s="116" t="s">
        <v>78</v>
      </c>
      <c r="C274" s="117">
        <v>1725</v>
      </c>
      <c r="D274" s="118">
        <v>18.166666666666668</v>
      </c>
      <c r="E274" s="117">
        <v>3291</v>
      </c>
      <c r="F274" s="118">
        <f t="shared" si="24"/>
        <v>0.90782608695652178</v>
      </c>
      <c r="G274" s="117">
        <v>3554</v>
      </c>
      <c r="H274" s="118">
        <f t="shared" si="24"/>
        <v>7.9914919477362512E-2</v>
      </c>
      <c r="I274" s="117">
        <v>3156</v>
      </c>
      <c r="J274" s="118">
        <f t="shared" si="24"/>
        <v>-0.1119864940911649</v>
      </c>
      <c r="K274" s="117">
        <v>2644</v>
      </c>
      <c r="L274" s="118">
        <f t="shared" si="25"/>
        <v>-0.16223067173637518</v>
      </c>
    </row>
    <row r="275" spans="2:12" x14ac:dyDescent="0.25">
      <c r="B275" s="116" t="s">
        <v>80</v>
      </c>
      <c r="C275" s="117">
        <v>2166</v>
      </c>
      <c r="D275" s="118">
        <v>38.381818181818183</v>
      </c>
      <c r="E275" s="117">
        <v>2951</v>
      </c>
      <c r="F275" s="118">
        <f t="shared" si="24"/>
        <v>0.3624192059095106</v>
      </c>
      <c r="G275" s="117">
        <v>3964</v>
      </c>
      <c r="H275" s="118">
        <f t="shared" si="24"/>
        <v>0.34327346662148428</v>
      </c>
      <c r="I275" s="117">
        <v>2560</v>
      </c>
      <c r="J275" s="118">
        <f t="shared" si="24"/>
        <v>-0.3541876892028254</v>
      </c>
      <c r="K275" s="117">
        <v>3194</v>
      </c>
      <c r="L275" s="118">
        <f t="shared" si="25"/>
        <v>0.24765624999999991</v>
      </c>
    </row>
    <row r="276" spans="2:12" x14ac:dyDescent="0.25">
      <c r="B276" s="116" t="s">
        <v>82</v>
      </c>
      <c r="C276" s="117">
        <v>1648</v>
      </c>
      <c r="D276" s="118">
        <v>19.600000000000001</v>
      </c>
      <c r="E276" s="117">
        <v>1900</v>
      </c>
      <c r="F276" s="118">
        <f t="shared" si="24"/>
        <v>0.15291262135922334</v>
      </c>
      <c r="G276" s="117">
        <v>1351</v>
      </c>
      <c r="H276" s="118">
        <f t="shared" si="24"/>
        <v>-0.28894736842105262</v>
      </c>
      <c r="I276" s="117">
        <v>1682</v>
      </c>
      <c r="J276" s="118">
        <f t="shared" si="24"/>
        <v>0.2450037009622501</v>
      </c>
      <c r="K276" s="117">
        <v>1569</v>
      </c>
      <c r="L276" s="118">
        <f t="shared" si="25"/>
        <v>-6.7181926278240156E-2</v>
      </c>
    </row>
    <row r="277" spans="2:12" x14ac:dyDescent="0.25">
      <c r="B277" s="116" t="s">
        <v>84</v>
      </c>
      <c r="C277" s="117">
        <v>211</v>
      </c>
      <c r="D277" s="118">
        <v>4.5526315789473681</v>
      </c>
      <c r="E277" s="117">
        <v>280</v>
      </c>
      <c r="F277" s="118">
        <f t="shared" si="24"/>
        <v>0.32701421800947861</v>
      </c>
      <c r="G277" s="117">
        <v>163</v>
      </c>
      <c r="H277" s="118">
        <f t="shared" si="24"/>
        <v>-0.41785714285714282</v>
      </c>
      <c r="I277" s="117">
        <v>109</v>
      </c>
      <c r="J277" s="118">
        <f t="shared" si="24"/>
        <v>-0.33128834355828218</v>
      </c>
      <c r="K277" s="117">
        <v>109</v>
      </c>
      <c r="L277" s="118">
        <f t="shared" si="25"/>
        <v>0</v>
      </c>
    </row>
    <row r="278" spans="2:12" x14ac:dyDescent="0.25">
      <c r="B278" s="116" t="s">
        <v>86</v>
      </c>
      <c r="C278" s="117">
        <v>298</v>
      </c>
      <c r="D278" s="118">
        <v>10.461538461538462</v>
      </c>
      <c r="E278" s="117">
        <v>429</v>
      </c>
      <c r="F278" s="118">
        <f t="shared" si="24"/>
        <v>0.43959731543624159</v>
      </c>
      <c r="G278" s="117">
        <v>233</v>
      </c>
      <c r="H278" s="118">
        <f t="shared" si="24"/>
        <v>-0.45687645687645684</v>
      </c>
      <c r="I278" s="117">
        <v>255</v>
      </c>
      <c r="J278" s="118">
        <f t="shared" si="24"/>
        <v>9.4420600858369008E-2</v>
      </c>
      <c r="K278" s="117">
        <v>300</v>
      </c>
      <c r="L278" s="118">
        <f t="shared" si="25"/>
        <v>0.17647058823529416</v>
      </c>
    </row>
    <row r="279" spans="2:12" x14ac:dyDescent="0.25">
      <c r="B279" s="116" t="s">
        <v>88</v>
      </c>
      <c r="C279" s="117">
        <v>242</v>
      </c>
      <c r="D279" s="118">
        <v>2.4571428571428573</v>
      </c>
      <c r="E279" s="117">
        <v>388</v>
      </c>
      <c r="F279" s="118">
        <f t="shared" si="24"/>
        <v>0.60330578512396693</v>
      </c>
      <c r="G279" s="117">
        <v>247</v>
      </c>
      <c r="H279" s="118">
        <f t="shared" si="24"/>
        <v>-0.36340206185567014</v>
      </c>
      <c r="I279" s="117">
        <v>142</v>
      </c>
      <c r="J279" s="118">
        <f t="shared" si="24"/>
        <v>-0.4251012145748988</v>
      </c>
      <c r="K279" s="117"/>
      <c r="L279" s="118"/>
    </row>
    <row r="280" spans="2:12" x14ac:dyDescent="0.25">
      <c r="B280" s="116" t="s">
        <v>90</v>
      </c>
      <c r="C280" s="117">
        <v>287</v>
      </c>
      <c r="D280" s="118">
        <v>3.3484848484848486</v>
      </c>
      <c r="E280" s="117">
        <v>383</v>
      </c>
      <c r="F280" s="118">
        <f t="shared" si="24"/>
        <v>0.33449477351916368</v>
      </c>
      <c r="G280" s="117">
        <v>201</v>
      </c>
      <c r="H280" s="118">
        <f t="shared" si="24"/>
        <v>-0.47519582245430814</v>
      </c>
      <c r="I280" s="117">
        <v>114</v>
      </c>
      <c r="J280" s="118">
        <f t="shared" si="24"/>
        <v>-0.43283582089552242</v>
      </c>
      <c r="K280" s="117"/>
      <c r="L280" s="118"/>
    </row>
    <row r="281" spans="2:12" x14ac:dyDescent="0.25">
      <c r="B281" s="116" t="s">
        <v>92</v>
      </c>
      <c r="C281" s="117">
        <v>382</v>
      </c>
      <c r="D281" s="118">
        <v>6.0740740740740744</v>
      </c>
      <c r="E281" s="117">
        <v>399</v>
      </c>
      <c r="F281" s="118">
        <f t="shared" si="24"/>
        <v>4.4502617801047029E-2</v>
      </c>
      <c r="G281" s="117">
        <v>175</v>
      </c>
      <c r="H281" s="118">
        <f t="shared" si="24"/>
        <v>-0.56140350877192979</v>
      </c>
      <c r="I281" s="117">
        <v>80</v>
      </c>
      <c r="J281" s="118">
        <f t="shared" si="24"/>
        <v>-0.54285714285714293</v>
      </c>
      <c r="K281" s="117"/>
      <c r="L281" s="118"/>
    </row>
    <row r="282" spans="2:12" x14ac:dyDescent="0.25">
      <c r="B282" s="116" t="s">
        <v>94</v>
      </c>
      <c r="C282" s="117">
        <v>2204</v>
      </c>
      <c r="D282" s="118">
        <v>0.95911111111111103</v>
      </c>
      <c r="E282" s="117">
        <v>2388</v>
      </c>
      <c r="F282" s="118">
        <f t="shared" si="24"/>
        <v>8.3484573502722315E-2</v>
      </c>
      <c r="G282" s="117">
        <v>2268</v>
      </c>
      <c r="H282" s="118">
        <f t="shared" si="24"/>
        <v>-5.0251256281407031E-2</v>
      </c>
      <c r="I282" s="117">
        <v>1945</v>
      </c>
      <c r="J282" s="118">
        <f t="shared" si="24"/>
        <v>-0.14241622574955903</v>
      </c>
      <c r="K282" s="117"/>
      <c r="L282" s="118"/>
    </row>
    <row r="283" spans="2:12" x14ac:dyDescent="0.25">
      <c r="B283" s="116" t="s">
        <v>96</v>
      </c>
      <c r="C283" s="117">
        <v>4737</v>
      </c>
      <c r="D283" s="118">
        <v>1.180939226519337</v>
      </c>
      <c r="E283" s="117">
        <v>3933</v>
      </c>
      <c r="F283" s="118">
        <f t="shared" si="24"/>
        <v>-0.16972767574414183</v>
      </c>
      <c r="G283" s="117">
        <v>3376</v>
      </c>
      <c r="H283" s="118">
        <f t="shared" si="24"/>
        <v>-0.14162217137045507</v>
      </c>
      <c r="I283" s="117">
        <v>3562</v>
      </c>
      <c r="J283" s="118">
        <f t="shared" si="24"/>
        <v>5.5094786729857903E-2</v>
      </c>
      <c r="K283" s="117"/>
      <c r="L283" s="118"/>
    </row>
    <row r="284" spans="2:12" x14ac:dyDescent="0.25">
      <c r="B284" s="116" t="s">
        <v>98</v>
      </c>
      <c r="C284" s="117">
        <v>3908</v>
      </c>
      <c r="D284" s="118">
        <v>1.3931414574402941</v>
      </c>
      <c r="E284" s="117">
        <v>4511</v>
      </c>
      <c r="F284" s="118">
        <f t="shared" si="24"/>
        <v>0.15429887410440113</v>
      </c>
      <c r="G284" s="117">
        <v>3656</v>
      </c>
      <c r="H284" s="118">
        <f t="shared" si="24"/>
        <v>-0.18953668809576596</v>
      </c>
      <c r="I284" s="117">
        <v>3594</v>
      </c>
      <c r="J284" s="118">
        <f t="shared" si="24"/>
        <v>-1.6958424507658609E-2</v>
      </c>
      <c r="K284" s="117"/>
      <c r="L284" s="118"/>
    </row>
    <row r="285" spans="2:12" ht="15.75" x14ac:dyDescent="0.25">
      <c r="B285" s="119" t="s">
        <v>32</v>
      </c>
      <c r="C285" s="120">
        <v>19705</v>
      </c>
      <c r="D285" s="121">
        <v>2.6056724611161939</v>
      </c>
      <c r="E285" s="120">
        <v>25664</v>
      </c>
      <c r="F285" s="121">
        <f t="shared" si="24"/>
        <v>0.30241055569652375</v>
      </c>
      <c r="G285" s="120">
        <v>23273</v>
      </c>
      <c r="H285" s="121">
        <f t="shared" si="24"/>
        <v>-9.3165523690773022E-2</v>
      </c>
      <c r="I285" s="120">
        <v>20293</v>
      </c>
      <c r="J285" s="121">
        <f t="shared" si="24"/>
        <v>-0.12804537446826791</v>
      </c>
      <c r="K285" s="120">
        <v>11124</v>
      </c>
      <c r="L285" s="121">
        <v>2.4686809137804078E-2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3D5F-E74B-4984-AEB1-DF8F0EBED598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</row>
    <row r="7" spans="1:18" ht="22.5" thickTop="1" thickBot="1" x14ac:dyDescent="0.3">
      <c r="B7" s="112"/>
      <c r="C7" s="124">
        <v>2019</v>
      </c>
      <c r="D7" s="301">
        <v>2020</v>
      </c>
      <c r="E7" s="302"/>
      <c r="F7" s="301">
        <v>2021</v>
      </c>
      <c r="G7" s="302"/>
      <c r="H7" s="301">
        <v>2022</v>
      </c>
      <c r="I7" s="302"/>
      <c r="J7" s="301">
        <v>2023</v>
      </c>
      <c r="K7" s="302"/>
      <c r="L7" s="303">
        <v>2024</v>
      </c>
      <c r="M7" s="302"/>
      <c r="N7" s="303">
        <v>2025</v>
      </c>
      <c r="O7" s="304"/>
      <c r="P7" s="303">
        <v>2026</v>
      </c>
      <c r="Q7" s="304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258</v>
      </c>
      <c r="L8" s="115" t="s">
        <v>74</v>
      </c>
      <c r="M8" s="114" t="s">
        <v>259</v>
      </c>
      <c r="N8" s="115" t="s">
        <v>74</v>
      </c>
      <c r="O8" s="114" t="s">
        <v>260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131427</v>
      </c>
      <c r="D9" s="117">
        <v>138100</v>
      </c>
      <c r="E9" s="118">
        <f t="shared" ref="E9:E21" si="0">D9/C9-1</f>
        <v>5.0773433160613779E-2</v>
      </c>
      <c r="F9" s="117">
        <v>15182</v>
      </c>
      <c r="G9" s="118">
        <f>F9/D9-1</f>
        <v>-0.89006517016654596</v>
      </c>
      <c r="H9" s="117">
        <v>99949</v>
      </c>
      <c r="I9" s="118">
        <f>IFERROR(H9/F9-1,"-")</f>
        <v>5.5833882228955343</v>
      </c>
      <c r="J9" s="117">
        <v>139602</v>
      </c>
      <c r="K9" s="118">
        <f>IFERROR(J9/H9-1,"-")</f>
        <v>0.39673233349007986</v>
      </c>
      <c r="L9" s="117">
        <v>150956</v>
      </c>
      <c r="M9" s="118">
        <f t="shared" ref="M9:M21" si="1">IFERROR(L9/J9-1,"-")</f>
        <v>8.1331213019870674E-2</v>
      </c>
      <c r="N9" s="117">
        <v>146051</v>
      </c>
      <c r="O9" s="118">
        <f>IFERROR(N9/L9-1,"-")</f>
        <v>-3.2492911841861205E-2</v>
      </c>
      <c r="P9" s="117">
        <v>151134</v>
      </c>
      <c r="Q9" s="118">
        <f t="shared" ref="Q9:Q20" si="2">IFERROR(P9/N9-1,"-")</f>
        <v>3.4802911311802021E-2</v>
      </c>
    </row>
    <row r="10" spans="1:18" x14ac:dyDescent="0.25">
      <c r="A10" s="1" t="s">
        <v>77</v>
      </c>
      <c r="B10" s="116" t="s">
        <v>78</v>
      </c>
      <c r="C10" s="117">
        <v>129821</v>
      </c>
      <c r="D10" s="117">
        <v>148350</v>
      </c>
      <c r="E10" s="118">
        <f t="shared" si="0"/>
        <v>0.14272729373521997</v>
      </c>
      <c r="F10" s="117">
        <v>19347</v>
      </c>
      <c r="G10" s="118">
        <f t="shared" ref="G10:G20" si="3">F10/D10-1</f>
        <v>-0.86958543983822045</v>
      </c>
      <c r="H10" s="117">
        <v>130897</v>
      </c>
      <c r="I10" s="118">
        <f t="shared" ref="G10:I21" si="4">IFERROR(H10/F10-1,"-")</f>
        <v>5.7657517961441052</v>
      </c>
      <c r="J10" s="117">
        <v>147030</v>
      </c>
      <c r="K10" s="118">
        <f t="shared" ref="K10:K21" si="5">IFERROR(J10/H10-1,"-")</f>
        <v>0.12324957791240432</v>
      </c>
      <c r="L10" s="117">
        <v>154587</v>
      </c>
      <c r="M10" s="118">
        <f t="shared" si="1"/>
        <v>5.1397673944093114E-2</v>
      </c>
      <c r="N10" s="117">
        <v>147890</v>
      </c>
      <c r="O10" s="118">
        <f t="shared" ref="O10:O21" si="6">IFERROR(N10/L10-1,"-")</f>
        <v>-4.3321883470149536E-2</v>
      </c>
      <c r="P10" s="117">
        <v>147509</v>
      </c>
      <c r="Q10" s="118">
        <f t="shared" si="2"/>
        <v>-2.5762390966258542E-3</v>
      </c>
    </row>
    <row r="11" spans="1:18" x14ac:dyDescent="0.25">
      <c r="A11" s="1" t="s">
        <v>79</v>
      </c>
      <c r="B11" s="116" t="s">
        <v>80</v>
      </c>
      <c r="C11" s="117">
        <v>155039</v>
      </c>
      <c r="D11" s="117">
        <v>57720</v>
      </c>
      <c r="E11" s="118">
        <f t="shared" si="0"/>
        <v>-0.62770657705480559</v>
      </c>
      <c r="F11" s="117">
        <v>24976</v>
      </c>
      <c r="G11" s="118">
        <f t="shared" si="3"/>
        <v>-0.5672903672903673</v>
      </c>
      <c r="H11" s="117">
        <v>140303</v>
      </c>
      <c r="I11" s="118">
        <f t="shared" si="4"/>
        <v>4.6175128122998075</v>
      </c>
      <c r="J11" s="117">
        <v>154113</v>
      </c>
      <c r="K11" s="118">
        <f t="shared" si="5"/>
        <v>9.8429826874692594E-2</v>
      </c>
      <c r="L11" s="117">
        <v>175927</v>
      </c>
      <c r="M11" s="118">
        <f t="shared" si="1"/>
        <v>0.14154548934872468</v>
      </c>
      <c r="N11" s="117">
        <v>158958</v>
      </c>
      <c r="O11" s="118">
        <f t="shared" si="6"/>
        <v>-9.6454779539240754E-2</v>
      </c>
      <c r="P11" s="117">
        <v>163110</v>
      </c>
      <c r="Q11" s="118">
        <f t="shared" si="2"/>
        <v>2.6120107198127851E-2</v>
      </c>
    </row>
    <row r="12" spans="1:18" x14ac:dyDescent="0.25">
      <c r="A12" s="1" t="s">
        <v>81</v>
      </c>
      <c r="B12" s="116" t="s">
        <v>82</v>
      </c>
      <c r="C12" s="117">
        <v>154790</v>
      </c>
      <c r="D12" s="117">
        <v>0</v>
      </c>
      <c r="E12" s="118">
        <f t="shared" si="0"/>
        <v>-1</v>
      </c>
      <c r="F12" s="117">
        <v>32795</v>
      </c>
      <c r="G12" s="118" t="str">
        <f t="shared" si="4"/>
        <v>-</v>
      </c>
      <c r="H12" s="117">
        <v>166226</v>
      </c>
      <c r="I12" s="118">
        <f t="shared" si="4"/>
        <v>4.0686385119682882</v>
      </c>
      <c r="J12" s="117">
        <v>167625</v>
      </c>
      <c r="K12" s="118">
        <f t="shared" si="5"/>
        <v>8.4162525717998982E-3</v>
      </c>
      <c r="L12" s="117">
        <v>158852</v>
      </c>
      <c r="M12" s="118">
        <f t="shared" si="1"/>
        <v>-5.2337061894108916E-2</v>
      </c>
      <c r="N12" s="117">
        <v>165261</v>
      </c>
      <c r="O12" s="118">
        <f t="shared" si="6"/>
        <v>4.0345730617178166E-2</v>
      </c>
      <c r="P12" s="117">
        <v>152086</v>
      </c>
      <c r="Q12" s="118">
        <f t="shared" si="2"/>
        <v>-7.9722378540611483E-2</v>
      </c>
    </row>
    <row r="13" spans="1:18" x14ac:dyDescent="0.25">
      <c r="A13" s="1" t="s">
        <v>83</v>
      </c>
      <c r="B13" s="116" t="s">
        <v>84</v>
      </c>
      <c r="C13" s="117">
        <v>147295</v>
      </c>
      <c r="D13" s="117">
        <v>0</v>
      </c>
      <c r="E13" s="118">
        <f t="shared" si="0"/>
        <v>-1</v>
      </c>
      <c r="F13" s="117">
        <v>42014</v>
      </c>
      <c r="G13" s="118" t="str">
        <f t="shared" si="4"/>
        <v>-</v>
      </c>
      <c r="H13" s="117">
        <v>145846</v>
      </c>
      <c r="I13" s="118">
        <f t="shared" si="4"/>
        <v>2.4713666872947111</v>
      </c>
      <c r="J13" s="117">
        <v>150325</v>
      </c>
      <c r="K13" s="118">
        <f t="shared" si="5"/>
        <v>3.0710475432990991E-2</v>
      </c>
      <c r="L13" s="117">
        <v>161561</v>
      </c>
      <c r="M13" s="118">
        <f t="shared" si="1"/>
        <v>7.4744719773823354E-2</v>
      </c>
      <c r="N13" s="117">
        <v>153212</v>
      </c>
      <c r="O13" s="118">
        <f t="shared" si="6"/>
        <v>-5.167707553184242E-2</v>
      </c>
      <c r="P13" s="117">
        <v>152475</v>
      </c>
      <c r="Q13" s="118">
        <f t="shared" si="2"/>
        <v>-4.8103281727279734E-3</v>
      </c>
    </row>
    <row r="14" spans="1:18" x14ac:dyDescent="0.25">
      <c r="A14" s="1" t="s">
        <v>85</v>
      </c>
      <c r="B14" s="116" t="s">
        <v>86</v>
      </c>
      <c r="C14" s="117">
        <v>151143</v>
      </c>
      <c r="D14" s="117">
        <v>0</v>
      </c>
      <c r="E14" s="118">
        <f t="shared" si="0"/>
        <v>-1</v>
      </c>
      <c r="F14" s="117">
        <v>53539</v>
      </c>
      <c r="G14" s="118" t="str">
        <f t="shared" si="4"/>
        <v>-</v>
      </c>
      <c r="H14" s="117">
        <v>144989</v>
      </c>
      <c r="I14" s="118">
        <f t="shared" si="4"/>
        <v>1.7081006369188816</v>
      </c>
      <c r="J14" s="117">
        <v>157350</v>
      </c>
      <c r="K14" s="118">
        <f t="shared" si="5"/>
        <v>8.5254743463297311E-2</v>
      </c>
      <c r="L14" s="117">
        <v>157065</v>
      </c>
      <c r="M14" s="118">
        <f t="shared" si="1"/>
        <v>-1.8112488083888989E-3</v>
      </c>
      <c r="N14" s="117">
        <v>145993</v>
      </c>
      <c r="O14" s="118">
        <f t="shared" si="6"/>
        <v>-7.0493107948938372E-2</v>
      </c>
      <c r="P14" s="117">
        <v>147913</v>
      </c>
      <c r="Q14" s="118">
        <f t="shared" si="2"/>
        <v>1.3151315474029479E-2</v>
      </c>
    </row>
    <row r="15" spans="1:18" x14ac:dyDescent="0.25">
      <c r="A15" s="1" t="s">
        <v>87</v>
      </c>
      <c r="B15" s="116" t="s">
        <v>88</v>
      </c>
      <c r="C15" s="117">
        <v>155735</v>
      </c>
      <c r="D15" s="117">
        <v>0</v>
      </c>
      <c r="E15" s="118">
        <f t="shared" si="0"/>
        <v>-1</v>
      </c>
      <c r="F15" s="117">
        <v>94144</v>
      </c>
      <c r="G15" s="118" t="str">
        <f t="shared" si="4"/>
        <v>-</v>
      </c>
      <c r="H15" s="117">
        <v>164843</v>
      </c>
      <c r="I15" s="118">
        <f t="shared" si="4"/>
        <v>0.75096660435078189</v>
      </c>
      <c r="J15" s="117">
        <v>164390</v>
      </c>
      <c r="K15" s="118">
        <f t="shared" si="5"/>
        <v>-2.7480693751024132E-3</v>
      </c>
      <c r="L15" s="117">
        <v>166795</v>
      </c>
      <c r="M15" s="118">
        <f t="shared" si="1"/>
        <v>1.4629843664456521E-2</v>
      </c>
      <c r="N15" s="117">
        <v>155966</v>
      </c>
      <c r="O15" s="118">
        <f t="shared" si="6"/>
        <v>-6.4924008513444598E-2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164814</v>
      </c>
      <c r="D16" s="117">
        <v>52795</v>
      </c>
      <c r="E16" s="118">
        <f t="shared" si="0"/>
        <v>-0.67966920285898036</v>
      </c>
      <c r="F16" s="117">
        <v>118184</v>
      </c>
      <c r="G16" s="118">
        <f t="shared" si="3"/>
        <v>1.2385453167913627</v>
      </c>
      <c r="H16" s="117">
        <v>164674</v>
      </c>
      <c r="I16" s="118">
        <f t="shared" si="4"/>
        <v>0.39336966086779945</v>
      </c>
      <c r="J16" s="117">
        <v>166974</v>
      </c>
      <c r="K16" s="118">
        <f t="shared" si="5"/>
        <v>1.3966989324362133E-2</v>
      </c>
      <c r="L16" s="117">
        <v>175399</v>
      </c>
      <c r="M16" s="118">
        <f t="shared" si="1"/>
        <v>5.0456957370608624E-2</v>
      </c>
      <c r="N16" s="117">
        <v>164094</v>
      </c>
      <c r="O16" s="118">
        <f t="shared" si="6"/>
        <v>-6.4453047052719814E-2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136766</v>
      </c>
      <c r="D17" s="117">
        <v>37281</v>
      </c>
      <c r="E17" s="118">
        <f t="shared" si="0"/>
        <v>-0.72741032127868044</v>
      </c>
      <c r="F17" s="117">
        <v>105384</v>
      </c>
      <c r="G17" s="118">
        <f t="shared" si="3"/>
        <v>1.8267482095437355</v>
      </c>
      <c r="H17" s="117">
        <v>140395</v>
      </c>
      <c r="I17" s="118">
        <f t="shared" si="4"/>
        <v>0.33222310787216269</v>
      </c>
      <c r="J17" s="117">
        <v>153067</v>
      </c>
      <c r="K17" s="118">
        <f t="shared" si="5"/>
        <v>9.0259624630506741E-2</v>
      </c>
      <c r="L17" s="117">
        <v>148572</v>
      </c>
      <c r="M17" s="118">
        <f t="shared" si="1"/>
        <v>-2.936622524776733E-2</v>
      </c>
      <c r="N17" s="117">
        <v>143018</v>
      </c>
      <c r="O17" s="118">
        <f t="shared" si="6"/>
        <v>-3.738254852865952E-2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158662</v>
      </c>
      <c r="D18" s="117">
        <v>29818</v>
      </c>
      <c r="E18" s="118">
        <f t="shared" si="0"/>
        <v>-0.81206590109793142</v>
      </c>
      <c r="F18" s="117">
        <v>139108</v>
      </c>
      <c r="G18" s="118">
        <f t="shared" si="3"/>
        <v>3.6652357636327046</v>
      </c>
      <c r="H18" s="117">
        <v>159273</v>
      </c>
      <c r="I18" s="118">
        <f t="shared" si="4"/>
        <v>0.14495931218909042</v>
      </c>
      <c r="J18" s="117">
        <v>172251</v>
      </c>
      <c r="K18" s="118">
        <f t="shared" si="5"/>
        <v>8.1482737187093868E-2</v>
      </c>
      <c r="L18" s="117">
        <v>172855</v>
      </c>
      <c r="M18" s="118">
        <f t="shared" si="1"/>
        <v>3.5065108475422768E-3</v>
      </c>
      <c r="N18" s="117">
        <v>169755</v>
      </c>
      <c r="O18" s="118">
        <f t="shared" si="6"/>
        <v>-1.7934106621156465E-2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136028</v>
      </c>
      <c r="D19" s="117">
        <v>22307</v>
      </c>
      <c r="E19" s="118">
        <f t="shared" si="0"/>
        <v>-0.83601170347281439</v>
      </c>
      <c r="F19" s="117">
        <v>122250</v>
      </c>
      <c r="G19" s="118">
        <f t="shared" si="3"/>
        <v>4.4803424933877256</v>
      </c>
      <c r="H19" s="117">
        <v>145679</v>
      </c>
      <c r="I19" s="118">
        <f t="shared" si="4"/>
        <v>0.19164826175869121</v>
      </c>
      <c r="J19" s="117">
        <v>154254</v>
      </c>
      <c r="K19" s="118">
        <f t="shared" si="5"/>
        <v>5.8862293123923104E-2</v>
      </c>
      <c r="L19" s="117">
        <v>156906</v>
      </c>
      <c r="M19" s="118">
        <f t="shared" si="1"/>
        <v>1.7192422886926684E-2</v>
      </c>
      <c r="N19" s="117">
        <v>152818</v>
      </c>
      <c r="O19" s="118">
        <f t="shared" si="6"/>
        <v>-2.6053815660331714E-2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141195</v>
      </c>
      <c r="D20" s="117">
        <v>27724</v>
      </c>
      <c r="E20" s="118">
        <f t="shared" si="0"/>
        <v>-0.80364743794043703</v>
      </c>
      <c r="F20" s="117">
        <v>114122</v>
      </c>
      <c r="G20" s="118">
        <f t="shared" si="3"/>
        <v>3.1163612754292309</v>
      </c>
      <c r="H20" s="117">
        <v>154024</v>
      </c>
      <c r="I20" s="118">
        <f t="shared" si="4"/>
        <v>0.34964336411910057</v>
      </c>
      <c r="J20" s="117">
        <v>161770</v>
      </c>
      <c r="K20" s="118">
        <f t="shared" si="5"/>
        <v>5.0290863761491611E-2</v>
      </c>
      <c r="L20" s="117">
        <v>159454</v>
      </c>
      <c r="M20" s="118">
        <f t="shared" si="1"/>
        <v>-1.431662236508624E-2</v>
      </c>
      <c r="N20" s="117">
        <v>155221</v>
      </c>
      <c r="O20" s="118">
        <f t="shared" si="6"/>
        <v>-2.6546841095237528E-2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1762715</v>
      </c>
      <c r="D21" s="120">
        <v>550867</v>
      </c>
      <c r="E21" s="121">
        <f t="shared" si="0"/>
        <v>-0.68748946936969391</v>
      </c>
      <c r="F21" s="120">
        <v>881045</v>
      </c>
      <c r="G21" s="121">
        <f>F21/D21-1</f>
        <v>0.5993787974229714</v>
      </c>
      <c r="H21" s="120">
        <v>1757098</v>
      </c>
      <c r="I21" s="121">
        <f t="shared" si="4"/>
        <v>0.99433400110096537</v>
      </c>
      <c r="J21" s="120">
        <v>1888751</v>
      </c>
      <c r="K21" s="121">
        <f t="shared" si="5"/>
        <v>7.4926384299566662E-2</v>
      </c>
      <c r="L21" s="120">
        <v>1938929</v>
      </c>
      <c r="M21" s="121">
        <f t="shared" si="1"/>
        <v>2.6566762903103669E-2</v>
      </c>
      <c r="N21" s="120">
        <v>1858237</v>
      </c>
      <c r="O21" s="121">
        <f t="shared" si="6"/>
        <v>-4.1616789475014349E-2</v>
      </c>
      <c r="P21" s="120">
        <v>914227</v>
      </c>
      <c r="Q21" s="121">
        <v>-3.4206668011097507E-3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FBAC79-1392-412C-856F-F11806370911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2AB9FF83-C603-423C-B350-00A98A9FC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86D103-B747-4C23-B057-0D62F9DC2D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2026-07-24T12:13:46Z</dcterms:created>
  <dcterms:modified xsi:type="dcterms:W3CDTF">2026-07-27T10:05:58Z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2026-07-24T12:15:01Z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90fed607-f89e-43e2-85e1-3e86bacc458c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  <property fmtid="{D5CDD505-2E9C-101B-9397-08002B2CF9AE}" pid="11" name="MediaServiceImageTags">
    <vt:lpwstr/>
  </property>
</Properties>
</file>